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435"/>
  </bookViews>
  <sheets>
    <sheet name="PLANILHA ORCAMENTARIA" sheetId="1" r:id="rId1"/>
    <sheet name="RESUMO" sheetId="2" r:id="rId2"/>
    <sheet name="COMPOSICOES" sheetId="3" r:id="rId3"/>
    <sheet name="COMPOSICOES AUXILIARES" sheetId="4" r:id="rId4"/>
    <sheet name="CURVA ABC SERVICOS" sheetId="5" r:id="rId5"/>
    <sheet name="CURVA ABC INSUMOS" sheetId="6" r:id="rId6"/>
    <sheet name="CRONOGRAMA" sheetId="7" r:id="rId7"/>
    <sheet name="BDI" sheetId="8" r:id="rId8"/>
    <sheet name="ENCARGOS SOCIAIS" sheetId="9" r:id="rId9"/>
  </sheets>
  <definedNames>
    <definedName name="_xlnm.Print_Area" localSheetId="7">BDI!$A$1:$C$49</definedName>
    <definedName name="_xlnm.Print_Area" localSheetId="8">'ENCARGOS SOCIAIS'!$A$1:$F$43</definedName>
    <definedName name="JR_PAGE_ANCHOR_0_1">'PLANILHA ORCAMENTARIA'!$A$1</definedName>
    <definedName name="JR_PAGE_ANCHOR_1_1">RESUMO!$A$1</definedName>
    <definedName name="JR_PAGE_ANCHOR_2_1">COMPOSICOES!$A$1</definedName>
    <definedName name="JR_PAGE_ANCHOR_3_1">'COMPOSICOES AUXILIARES'!$A$1</definedName>
    <definedName name="JR_PAGE_ANCHOR_4_1">'CURVA ABC SERVICOS'!$A$1</definedName>
    <definedName name="JR_PAGE_ANCHOR_5_1">'CURVA ABC INSUMOS'!$A$1</definedName>
    <definedName name="JR_PAGE_ANCHOR_6_1">CRONOGRAMA!$A$1</definedName>
    <definedName name="JR_PAGE_ANCHOR_7_1">BDI!$A$1</definedName>
    <definedName name="JR_PAGE_ANCHOR_8_1">'ENCARGOS SOCIAIS'!$A$1</definedName>
    <definedName name="_xlnm.Print_Titles" localSheetId="2">COMPOSICOES!$1:$2</definedName>
    <definedName name="_xlnm.Print_Titles" localSheetId="3">'COMPOSICOES AUXILIARES'!$1:$2</definedName>
    <definedName name="_xlnm.Print_Titles" localSheetId="6">CRONOGRAMA!$1:$2</definedName>
    <definedName name="_xlnm.Print_Titles" localSheetId="5">'CURVA ABC INSUMOS'!$1:$3</definedName>
    <definedName name="_xlnm.Print_Titles" localSheetId="4">'CURVA ABC SERVICOS'!$1:$3</definedName>
    <definedName name="_xlnm.Print_Titles" localSheetId="0">'PLANILHA ORCAMENTARIA'!$1:$3</definedName>
    <definedName name="VALOR_TOTAL">'PLANILHA ORCAMENTARIA'!$J$495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3" i="7" l="1"/>
  <c r="I112" i="7"/>
  <c r="I110" i="7" s="1"/>
  <c r="H112" i="7"/>
  <c r="G112" i="7"/>
  <c r="G110" i="7" s="1"/>
  <c r="G109" i="7" s="1"/>
  <c r="F112" i="7"/>
  <c r="D112" i="7"/>
  <c r="J111" i="7"/>
  <c r="E112" i="7" s="1"/>
  <c r="E110" i="7" s="1"/>
  <c r="E109" i="7" s="1"/>
  <c r="H110" i="7"/>
  <c r="F110" i="7"/>
  <c r="F109" i="7" s="1"/>
  <c r="I109" i="7"/>
  <c r="H109" i="7"/>
  <c r="I108" i="7"/>
  <c r="H108" i="7"/>
  <c r="G108" i="7"/>
  <c r="E108" i="7"/>
  <c r="D108" i="7"/>
  <c r="J107" i="7"/>
  <c r="J106" i="7"/>
  <c r="I106" i="7"/>
  <c r="H106" i="7"/>
  <c r="G106" i="7"/>
  <c r="F106" i="7"/>
  <c r="E106" i="7"/>
  <c r="D106" i="7"/>
  <c r="J105" i="7"/>
  <c r="I104" i="7"/>
  <c r="H104" i="7"/>
  <c r="E104" i="7"/>
  <c r="D104" i="7"/>
  <c r="J103" i="7"/>
  <c r="J102" i="7"/>
  <c r="I102" i="7"/>
  <c r="H102" i="7"/>
  <c r="G102" i="7"/>
  <c r="F102" i="7"/>
  <c r="E102" i="7"/>
  <c r="D102" i="7"/>
  <c r="J101" i="7"/>
  <c r="I100" i="7"/>
  <c r="H100" i="7"/>
  <c r="F100" i="7"/>
  <c r="E100" i="7"/>
  <c r="D100" i="7"/>
  <c r="J99" i="7"/>
  <c r="I98" i="7"/>
  <c r="H98" i="7"/>
  <c r="J98" i="7" s="1"/>
  <c r="F98" i="7"/>
  <c r="E98" i="7"/>
  <c r="D98" i="7"/>
  <c r="G98" i="7" s="1"/>
  <c r="J97" i="7"/>
  <c r="I96" i="7"/>
  <c r="F96" i="7"/>
  <c r="E96" i="7"/>
  <c r="D96" i="7"/>
  <c r="J95" i="7"/>
  <c r="I94" i="7"/>
  <c r="H94" i="7"/>
  <c r="F94" i="7"/>
  <c r="E94" i="7"/>
  <c r="D94" i="7"/>
  <c r="G94" i="7" s="1"/>
  <c r="J94" i="7" s="1"/>
  <c r="J93" i="7"/>
  <c r="I92" i="7"/>
  <c r="H92" i="7"/>
  <c r="F92" i="7"/>
  <c r="E92" i="7"/>
  <c r="D92" i="7"/>
  <c r="J91" i="7"/>
  <c r="G92" i="7" s="1"/>
  <c r="I90" i="7"/>
  <c r="H90" i="7"/>
  <c r="G90" i="7"/>
  <c r="E90" i="7"/>
  <c r="D90" i="7"/>
  <c r="F90" i="7" s="1"/>
  <c r="J89" i="7"/>
  <c r="I88" i="7"/>
  <c r="H88" i="7"/>
  <c r="G88" i="7"/>
  <c r="F88" i="7"/>
  <c r="D88" i="7"/>
  <c r="J87" i="7"/>
  <c r="J86" i="7"/>
  <c r="I86" i="7"/>
  <c r="H86" i="7"/>
  <c r="G86" i="7"/>
  <c r="F86" i="7"/>
  <c r="E86" i="7"/>
  <c r="D86" i="7"/>
  <c r="J85" i="7"/>
  <c r="J84" i="7"/>
  <c r="I84" i="7"/>
  <c r="H84" i="7"/>
  <c r="G84" i="7"/>
  <c r="F84" i="7"/>
  <c r="E84" i="7"/>
  <c r="D84" i="7"/>
  <c r="J83" i="7"/>
  <c r="I80" i="7"/>
  <c r="F80" i="7"/>
  <c r="E80" i="7"/>
  <c r="D80" i="7"/>
  <c r="J79" i="7"/>
  <c r="G80" i="7" s="1"/>
  <c r="I78" i="7"/>
  <c r="H78" i="7"/>
  <c r="G78" i="7"/>
  <c r="E78" i="7"/>
  <c r="D78" i="7"/>
  <c r="F78" i="7" s="1"/>
  <c r="J77" i="7"/>
  <c r="J76" i="7"/>
  <c r="I76" i="7"/>
  <c r="H76" i="7"/>
  <c r="G76" i="7"/>
  <c r="F76" i="7"/>
  <c r="E76" i="7"/>
  <c r="E74" i="7" s="1"/>
  <c r="D76" i="7"/>
  <c r="D74" i="7" s="1"/>
  <c r="D73" i="7" s="1"/>
  <c r="J75" i="7"/>
  <c r="G74" i="7"/>
  <c r="G73" i="7" s="1"/>
  <c r="E73" i="7"/>
  <c r="I72" i="7"/>
  <c r="H72" i="7"/>
  <c r="F72" i="7"/>
  <c r="E72" i="7"/>
  <c r="D72" i="7"/>
  <c r="J71" i="7"/>
  <c r="G72" i="7" s="1"/>
  <c r="I70" i="7"/>
  <c r="H70" i="7"/>
  <c r="G70" i="7"/>
  <c r="G66" i="7" s="1"/>
  <c r="E70" i="7"/>
  <c r="D70" i="7"/>
  <c r="J69" i="7"/>
  <c r="F70" i="7" s="1"/>
  <c r="I68" i="7"/>
  <c r="I66" i="7" s="1"/>
  <c r="I65" i="7" s="1"/>
  <c r="H68" i="7"/>
  <c r="H66" i="7" s="1"/>
  <c r="H65" i="7" s="1"/>
  <c r="G68" i="7"/>
  <c r="E68" i="7"/>
  <c r="D68" i="7"/>
  <c r="J67" i="7"/>
  <c r="G65" i="7"/>
  <c r="I64" i="7"/>
  <c r="H64" i="7"/>
  <c r="F64" i="7"/>
  <c r="E64" i="7"/>
  <c r="D64" i="7"/>
  <c r="J63" i="7"/>
  <c r="I62" i="7"/>
  <c r="H62" i="7"/>
  <c r="F62" i="7"/>
  <c r="E62" i="7"/>
  <c r="D62" i="7"/>
  <c r="J61" i="7"/>
  <c r="I60" i="7"/>
  <c r="F60" i="7"/>
  <c r="E60" i="7"/>
  <c r="D60" i="7"/>
  <c r="J59" i="7"/>
  <c r="G60" i="7" s="1"/>
  <c r="I58" i="7"/>
  <c r="H58" i="7"/>
  <c r="G58" i="7"/>
  <c r="E58" i="7"/>
  <c r="D58" i="7"/>
  <c r="J57" i="7"/>
  <c r="F58" i="7" s="1"/>
  <c r="J58" i="7" s="1"/>
  <c r="I56" i="7"/>
  <c r="G56" i="7"/>
  <c r="F56" i="7"/>
  <c r="E56" i="7"/>
  <c r="D56" i="7"/>
  <c r="J55" i="7"/>
  <c r="I54" i="7"/>
  <c r="I34" i="7" s="1"/>
  <c r="I33" i="7" s="1"/>
  <c r="H54" i="7"/>
  <c r="F54" i="7"/>
  <c r="E54" i="7"/>
  <c r="D54" i="7"/>
  <c r="J53" i="7"/>
  <c r="I52" i="7"/>
  <c r="H52" i="7"/>
  <c r="F52" i="7"/>
  <c r="E52" i="7"/>
  <c r="D52" i="7"/>
  <c r="J51" i="7"/>
  <c r="I50" i="7"/>
  <c r="F50" i="7"/>
  <c r="E50" i="7"/>
  <c r="D50" i="7"/>
  <c r="J49" i="7"/>
  <c r="I48" i="7"/>
  <c r="F48" i="7"/>
  <c r="E48" i="7"/>
  <c r="D48" i="7"/>
  <c r="J47" i="7"/>
  <c r="G48" i="7" s="1"/>
  <c r="I46" i="7"/>
  <c r="H46" i="7"/>
  <c r="G46" i="7"/>
  <c r="F46" i="7"/>
  <c r="E46" i="7"/>
  <c r="D46" i="7"/>
  <c r="J45" i="7"/>
  <c r="I44" i="7"/>
  <c r="H44" i="7"/>
  <c r="F44" i="7"/>
  <c r="E44" i="7"/>
  <c r="D44" i="7"/>
  <c r="J43" i="7"/>
  <c r="I42" i="7"/>
  <c r="H42" i="7"/>
  <c r="G42" i="7"/>
  <c r="E42" i="7"/>
  <c r="D42" i="7"/>
  <c r="J41" i="7"/>
  <c r="I40" i="7"/>
  <c r="H40" i="7"/>
  <c r="G40" i="7"/>
  <c r="F40" i="7"/>
  <c r="E40" i="7"/>
  <c r="D40" i="7"/>
  <c r="J39" i="7"/>
  <c r="J38" i="7"/>
  <c r="I38" i="7"/>
  <c r="H38" i="7"/>
  <c r="G38" i="7"/>
  <c r="F38" i="7"/>
  <c r="E38" i="7"/>
  <c r="D38" i="7"/>
  <c r="J37" i="7"/>
  <c r="I36" i="7"/>
  <c r="H36" i="7"/>
  <c r="G36" i="7"/>
  <c r="F36" i="7"/>
  <c r="E36" i="7"/>
  <c r="D36" i="7"/>
  <c r="J35" i="7"/>
  <c r="J32" i="7"/>
  <c r="I32" i="7"/>
  <c r="H32" i="7"/>
  <c r="G32" i="7"/>
  <c r="F32" i="7"/>
  <c r="E32" i="7"/>
  <c r="D32" i="7"/>
  <c r="J31" i="7"/>
  <c r="I30" i="7"/>
  <c r="G30" i="7"/>
  <c r="E30" i="7"/>
  <c r="D30" i="7"/>
  <c r="J29" i="7"/>
  <c r="J28" i="7"/>
  <c r="I28" i="7"/>
  <c r="H28" i="7"/>
  <c r="G28" i="7"/>
  <c r="F28" i="7"/>
  <c r="E28" i="7"/>
  <c r="D28" i="7"/>
  <c r="J27" i="7"/>
  <c r="I26" i="7"/>
  <c r="I24" i="7" s="1"/>
  <c r="H26" i="7"/>
  <c r="G26" i="7"/>
  <c r="D26" i="7"/>
  <c r="J25" i="7"/>
  <c r="G24" i="7"/>
  <c r="G23" i="7" s="1"/>
  <c r="I23" i="7"/>
  <c r="I22" i="7"/>
  <c r="J22" i="7" s="1"/>
  <c r="H22" i="7"/>
  <c r="G22" i="7"/>
  <c r="F22" i="7"/>
  <c r="F18" i="7" s="1"/>
  <c r="F17" i="7" s="1"/>
  <c r="E22" i="7"/>
  <c r="D22" i="7"/>
  <c r="J21" i="7"/>
  <c r="I20" i="7"/>
  <c r="H20" i="7"/>
  <c r="H18" i="7" s="1"/>
  <c r="H17" i="7" s="1"/>
  <c r="G20" i="7"/>
  <c r="G18" i="7" s="1"/>
  <c r="G17" i="7" s="1"/>
  <c r="F20" i="7"/>
  <c r="E20" i="7"/>
  <c r="D20" i="7"/>
  <c r="J19" i="7"/>
  <c r="D18" i="7"/>
  <c r="D17" i="7"/>
  <c r="I16" i="7"/>
  <c r="D16" i="7"/>
  <c r="J15" i="7"/>
  <c r="I14" i="7"/>
  <c r="F14" i="7"/>
  <c r="E14" i="7"/>
  <c r="D14" i="7"/>
  <c r="J13" i="7"/>
  <c r="G14" i="7" s="1"/>
  <c r="I12" i="7"/>
  <c r="F12" i="7"/>
  <c r="D12" i="7"/>
  <c r="J11" i="7"/>
  <c r="I10" i="7"/>
  <c r="F10" i="7"/>
  <c r="E10" i="7"/>
  <c r="D10" i="7"/>
  <c r="J9" i="7"/>
  <c r="G10" i="7" s="1"/>
  <c r="I8" i="7"/>
  <c r="D8" i="7"/>
  <c r="D4" i="7" s="1"/>
  <c r="J7" i="7"/>
  <c r="I6" i="7"/>
  <c r="H6" i="7"/>
  <c r="F6" i="7"/>
  <c r="E6" i="7"/>
  <c r="D6" i="7"/>
  <c r="J5" i="7"/>
  <c r="G6" i="7" s="1"/>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H2422" i="4"/>
  <c r="H2421" i="4"/>
  <c r="H2418" i="4"/>
  <c r="H2419" i="4" s="1"/>
  <c r="H2416" i="4"/>
  <c r="H2423" i="4" s="1"/>
  <c r="H2415" i="4"/>
  <c r="H2414" i="4"/>
  <c r="H2413" i="4"/>
  <c r="H2412" i="4"/>
  <c r="H2411" i="4"/>
  <c r="H2410" i="4"/>
  <c r="H2404" i="4"/>
  <c r="H2405" i="4" s="1"/>
  <c r="H2406" i="4" s="1"/>
  <c r="H2398" i="4"/>
  <c r="H2399" i="4" s="1"/>
  <c r="H2400" i="4" s="1"/>
  <c r="H2393" i="4"/>
  <c r="H2394" i="4" s="1"/>
  <c r="H2392" i="4"/>
  <c r="H2388" i="4"/>
  <c r="H2386" i="4"/>
  <c r="H2387" i="4" s="1"/>
  <c r="H2381" i="4"/>
  <c r="H2382" i="4" s="1"/>
  <c r="H2380" i="4"/>
  <c r="H2379" i="4"/>
  <c r="H2378" i="4"/>
  <c r="H2377" i="4"/>
  <c r="H2371" i="4"/>
  <c r="H2370" i="4"/>
  <c r="H2372" i="4" s="1"/>
  <c r="H2373" i="4" s="1"/>
  <c r="H2364" i="4"/>
  <c r="H2363" i="4"/>
  <c r="H2360" i="4"/>
  <c r="H2361" i="4" s="1"/>
  <c r="H2359" i="4"/>
  <c r="H2358" i="4"/>
  <c r="H2357" i="4"/>
  <c r="H2350" i="4"/>
  <c r="H2349" i="4"/>
  <c r="H2351" i="4" s="1"/>
  <c r="H2342" i="4"/>
  <c r="H2341" i="4"/>
  <c r="H2343" i="4" s="1"/>
  <c r="H2338" i="4"/>
  <c r="H2337" i="4"/>
  <c r="H2330" i="4"/>
  <c r="H2329" i="4"/>
  <c r="H2331" i="4" s="1"/>
  <c r="H2327" i="4"/>
  <c r="H2326" i="4"/>
  <c r="H2325" i="4"/>
  <c r="H2319" i="4"/>
  <c r="H2318" i="4"/>
  <c r="H2314" i="4"/>
  <c r="H2312" i="4"/>
  <c r="H2311" i="4"/>
  <c r="H2313" i="4" s="1"/>
  <c r="H2305" i="4"/>
  <c r="H2306" i="4" s="1"/>
  <c r="H2302" i="4"/>
  <c r="H2303" i="4" s="1"/>
  <c r="H2300" i="4"/>
  <c r="H2299" i="4"/>
  <c r="H2298" i="4"/>
  <c r="H2297" i="4"/>
  <c r="H2296" i="4"/>
  <c r="H2295" i="4"/>
  <c r="H2294" i="4"/>
  <c r="H2288" i="4"/>
  <c r="H2287" i="4"/>
  <c r="H2284" i="4"/>
  <c r="H2283" i="4"/>
  <c r="H2285" i="4" s="1"/>
  <c r="H2277" i="4"/>
  <c r="H2278" i="4" s="1"/>
  <c r="H2274" i="4"/>
  <c r="H2275" i="4" s="1"/>
  <c r="H2272" i="4"/>
  <c r="H2271" i="4"/>
  <c r="H2270" i="4"/>
  <c r="H2269" i="4"/>
  <c r="H2268" i="4"/>
  <c r="H2267" i="4"/>
  <c r="H2266" i="4"/>
  <c r="H2260" i="4"/>
  <c r="H2261" i="4" s="1"/>
  <c r="H2257" i="4"/>
  <c r="H2258" i="4" s="1"/>
  <c r="H2254" i="4"/>
  <c r="H2253" i="4"/>
  <c r="H2252" i="4"/>
  <c r="H2251" i="4"/>
  <c r="H2255" i="4" s="1"/>
  <c r="H2262" i="4" s="1"/>
  <c r="H2250" i="4"/>
  <c r="H2249" i="4"/>
  <c r="H2244" i="4"/>
  <c r="H2243" i="4"/>
  <c r="H2240" i="4"/>
  <c r="H2241" i="4" s="1"/>
  <c r="H2237" i="4"/>
  <c r="H2236" i="4"/>
  <c r="H2235" i="4"/>
  <c r="H2234" i="4"/>
  <c r="H2233" i="4"/>
  <c r="H2232" i="4"/>
  <c r="H2238" i="4" s="1"/>
  <c r="H2245" i="4" s="1"/>
  <c r="H2227" i="4"/>
  <c r="H2228" i="4" s="1"/>
  <c r="H2226" i="4"/>
  <c r="H2222" i="4"/>
  <c r="H2220" i="4"/>
  <c r="H2221" i="4" s="1"/>
  <c r="H2214" i="4"/>
  <c r="H2215" i="4" s="1"/>
  <c r="H2216" i="4" s="1"/>
  <c r="H2209" i="4"/>
  <c r="H2210" i="4" s="1"/>
  <c r="H2208" i="4"/>
  <c r="H2202" i="4"/>
  <c r="H2201" i="4"/>
  <c r="H2200" i="4"/>
  <c r="H2199" i="4"/>
  <c r="H2203" i="4" s="1"/>
  <c r="H2196" i="4"/>
  <c r="H2197" i="4" s="1"/>
  <c r="H2204" i="4" s="1"/>
  <c r="H2190" i="4"/>
  <c r="H2189" i="4"/>
  <c r="H2191" i="4" s="1"/>
  <c r="H2186" i="4"/>
  <c r="H2187" i="4" s="1"/>
  <c r="H2192" i="4" s="1"/>
  <c r="H2182" i="4"/>
  <c r="H2180" i="4"/>
  <c r="H2181" i="4" s="1"/>
  <c r="H2174" i="4"/>
  <c r="H2175" i="4" s="1"/>
  <c r="H2176" i="4" s="1"/>
  <c r="H2169" i="4"/>
  <c r="H2170" i="4" s="1"/>
  <c r="H2168" i="4"/>
  <c r="H2162" i="4"/>
  <c r="H2163" i="4" s="1"/>
  <c r="H2164" i="4" s="1"/>
  <c r="H2157" i="4"/>
  <c r="H2156" i="4"/>
  <c r="H2155" i="4"/>
  <c r="H2154" i="4"/>
  <c r="H2153" i="4"/>
  <c r="H2151" i="4"/>
  <c r="H2158" i="4" s="1"/>
  <c r="H2150" i="4"/>
  <c r="H2144" i="4"/>
  <c r="H2143" i="4"/>
  <c r="H2145" i="4" s="1"/>
  <c r="H2146" i="4" s="1"/>
  <c r="H2140" i="4"/>
  <c r="H2141" i="4" s="1"/>
  <c r="H2134" i="4"/>
  <c r="H2133" i="4"/>
  <c r="H2135" i="4" s="1"/>
  <c r="H2136" i="4" s="1"/>
  <c r="H2127" i="4"/>
  <c r="H2126" i="4"/>
  <c r="H2128" i="4" s="1"/>
  <c r="H2123" i="4"/>
  <c r="H2124" i="4" s="1"/>
  <c r="H2121" i="4"/>
  <c r="H2120" i="4"/>
  <c r="H2119" i="4"/>
  <c r="H2118" i="4"/>
  <c r="H2117" i="4"/>
  <c r="H2111" i="4"/>
  <c r="H2112" i="4" s="1"/>
  <c r="H2110" i="4"/>
  <c r="H2108" i="4"/>
  <c r="H2107" i="4"/>
  <c r="H2104" i="4"/>
  <c r="H2105" i="4" s="1"/>
  <c r="H2113" i="4" s="1"/>
  <c r="H2103" i="4"/>
  <c r="H2097" i="4"/>
  <c r="H2096" i="4"/>
  <c r="H2098" i="4" s="1"/>
  <c r="H2099" i="4" s="1"/>
  <c r="H2093" i="4"/>
  <c r="H2094" i="4" s="1"/>
  <c r="H2092" i="4"/>
  <c r="H2086" i="4"/>
  <c r="H2087" i="4" s="1"/>
  <c r="H2088" i="4" s="1"/>
  <c r="H2080" i="4"/>
  <c r="H2081" i="4" s="1"/>
  <c r="H2082" i="4" s="1"/>
  <c r="H2075" i="4"/>
  <c r="H2076" i="4" s="1"/>
  <c r="H2074" i="4"/>
  <c r="H2069" i="4"/>
  <c r="H2070" i="4" s="1"/>
  <c r="H2068" i="4"/>
  <c r="H2062" i="4"/>
  <c r="H2063" i="4" s="1"/>
  <c r="H2064" i="4" s="1"/>
  <c r="H2061" i="4"/>
  <c r="H2060" i="4"/>
  <c r="H2059" i="4"/>
  <c r="H2053" i="4"/>
  <c r="H2052" i="4"/>
  <c r="H2054" i="4" s="1"/>
  <c r="H2055" i="4" s="1"/>
  <c r="H2046" i="4"/>
  <c r="H2047" i="4" s="1"/>
  <c r="H2048" i="4" s="1"/>
  <c r="H2040" i="4"/>
  <c r="H2041" i="4" s="1"/>
  <c r="H2042" i="4" s="1"/>
  <c r="H2034" i="4"/>
  <c r="H2035" i="4" s="1"/>
  <c r="H2036" i="4" s="1"/>
  <c r="H2029" i="4"/>
  <c r="H2030" i="4" s="1"/>
  <c r="H2028" i="4"/>
  <c r="H2024" i="4"/>
  <c r="H2022" i="4"/>
  <c r="H2021" i="4"/>
  <c r="H2020" i="4"/>
  <c r="H2019" i="4"/>
  <c r="H2023" i="4" s="1"/>
  <c r="H2013" i="4"/>
  <c r="H2012" i="4"/>
  <c r="H2014" i="4" s="1"/>
  <c r="H2015" i="4" s="1"/>
  <c r="H2006" i="4"/>
  <c r="H2007" i="4" s="1"/>
  <c r="H2003" i="4"/>
  <c r="H2004" i="4" s="1"/>
  <c r="H2000" i="4"/>
  <c r="H1999" i="4"/>
  <c r="H1998" i="4"/>
  <c r="H1997" i="4"/>
  <c r="H1996" i="4"/>
  <c r="H1995" i="4"/>
  <c r="H1989" i="4"/>
  <c r="H1988" i="4"/>
  <c r="H1990" i="4" s="1"/>
  <c r="H1985" i="4"/>
  <c r="H1984" i="4"/>
  <c r="H1983" i="4"/>
  <c r="H1982" i="4"/>
  <c r="H1986" i="4" s="1"/>
  <c r="H1979" i="4"/>
  <c r="H1978" i="4"/>
  <c r="H1977" i="4"/>
  <c r="H1976" i="4"/>
  <c r="H1974" i="4"/>
  <c r="H1973" i="4"/>
  <c r="H1972" i="4"/>
  <c r="H1971" i="4"/>
  <c r="H1970" i="4"/>
  <c r="H1965" i="4"/>
  <c r="H1964" i="4"/>
  <c r="H1963" i="4"/>
  <c r="H1960" i="4"/>
  <c r="H1959" i="4"/>
  <c r="H1958" i="4"/>
  <c r="H1957" i="4"/>
  <c r="H1954" i="4"/>
  <c r="H1955" i="4" s="1"/>
  <c r="H1953" i="4"/>
  <c r="H1952" i="4"/>
  <c r="H1951" i="4"/>
  <c r="H1950" i="4"/>
  <c r="H1947" i="4"/>
  <c r="H1946" i="4"/>
  <c r="H1945" i="4"/>
  <c r="H1944" i="4"/>
  <c r="H1939" i="4"/>
  <c r="H1938" i="4"/>
  <c r="H1936" i="4"/>
  <c r="H1935" i="4"/>
  <c r="H1932" i="4"/>
  <c r="H1931" i="4"/>
  <c r="H1930" i="4"/>
  <c r="H1929" i="4"/>
  <c r="H1928" i="4"/>
  <c r="H1927" i="4"/>
  <c r="H1921" i="4"/>
  <c r="H1922" i="4" s="1"/>
  <c r="H1919" i="4"/>
  <c r="H1918" i="4"/>
  <c r="H1916" i="4"/>
  <c r="H1923" i="4" s="1"/>
  <c r="H1915" i="4"/>
  <c r="H1914" i="4"/>
  <c r="H1913" i="4"/>
  <c r="H1912" i="4"/>
  <c r="H1911" i="4"/>
  <c r="H1910" i="4"/>
  <c r="H1905" i="4"/>
  <c r="H1904" i="4"/>
  <c r="H1901" i="4"/>
  <c r="H1902" i="4" s="1"/>
  <c r="H1898" i="4"/>
  <c r="H1897" i="4"/>
  <c r="H1896" i="4"/>
  <c r="H1895" i="4"/>
  <c r="H1894" i="4"/>
  <c r="H1893" i="4"/>
  <c r="H1888" i="4"/>
  <c r="H1887" i="4"/>
  <c r="H1884" i="4"/>
  <c r="H1885" i="4" s="1"/>
  <c r="H1881" i="4"/>
  <c r="H1880" i="4"/>
  <c r="H1879" i="4"/>
  <c r="H1878" i="4"/>
  <c r="H1877" i="4"/>
  <c r="H1876" i="4"/>
  <c r="H1882" i="4" s="1"/>
  <c r="H1889" i="4" s="1"/>
  <c r="H1871" i="4"/>
  <c r="H1870" i="4"/>
  <c r="H1868" i="4"/>
  <c r="H1867" i="4"/>
  <c r="H1865" i="4"/>
  <c r="H1864" i="4"/>
  <c r="H1863" i="4"/>
  <c r="H1862" i="4"/>
  <c r="H1861" i="4"/>
  <c r="H1860" i="4"/>
  <c r="H1859" i="4"/>
  <c r="H1853" i="4"/>
  <c r="H1854" i="4" s="1"/>
  <c r="H1851" i="4"/>
  <c r="H1850" i="4"/>
  <c r="H1847" i="4"/>
  <c r="H1846" i="4"/>
  <c r="H1845" i="4"/>
  <c r="H1844" i="4"/>
  <c r="H1843" i="4"/>
  <c r="H1842" i="4"/>
  <c r="H1837" i="4"/>
  <c r="H1836" i="4"/>
  <c r="H1834" i="4"/>
  <c r="H1833" i="4"/>
  <c r="H1830" i="4"/>
  <c r="H1829" i="4"/>
  <c r="H1828" i="4"/>
  <c r="H1827" i="4"/>
  <c r="H1826" i="4"/>
  <c r="H1825" i="4"/>
  <c r="H1831" i="4" s="1"/>
  <c r="H1819" i="4"/>
  <c r="H1820" i="4" s="1"/>
  <c r="H1817" i="4"/>
  <c r="H1816" i="4"/>
  <c r="H1813" i="4"/>
  <c r="H1814" i="4" s="1"/>
  <c r="H1812" i="4"/>
  <c r="H1811" i="4"/>
  <c r="H1810" i="4"/>
  <c r="H1809" i="4"/>
  <c r="H1808" i="4"/>
  <c r="H1803" i="4"/>
  <c r="H1802" i="4"/>
  <c r="H1800" i="4"/>
  <c r="H1799" i="4"/>
  <c r="H1796" i="4"/>
  <c r="H1795" i="4"/>
  <c r="H1794" i="4"/>
  <c r="H1793" i="4"/>
  <c r="H1792" i="4"/>
  <c r="H1791" i="4"/>
  <c r="H1786" i="4"/>
  <c r="H1785" i="4"/>
  <c r="H1783" i="4"/>
  <c r="H1782" i="4"/>
  <c r="H1779" i="4"/>
  <c r="H1778" i="4"/>
  <c r="H1777" i="4"/>
  <c r="H1776" i="4"/>
  <c r="H1775" i="4"/>
  <c r="H1774" i="4"/>
  <c r="H1768" i="4"/>
  <c r="H1769" i="4" s="1"/>
  <c r="H1766" i="4"/>
  <c r="H1765" i="4"/>
  <c r="H1762" i="4"/>
  <c r="H1761" i="4"/>
  <c r="H1760" i="4"/>
  <c r="H1759" i="4"/>
  <c r="H1758" i="4"/>
  <c r="H1757" i="4"/>
  <c r="H1763" i="4" s="1"/>
  <c r="H1751" i="4"/>
  <c r="H1752" i="4" s="1"/>
  <c r="H1749" i="4"/>
  <c r="H1748" i="4"/>
  <c r="H1747" i="4"/>
  <c r="H1744" i="4"/>
  <c r="H1743" i="4"/>
  <c r="H1745" i="4" s="1"/>
  <c r="H1740" i="4"/>
  <c r="H1741" i="4" s="1"/>
  <c r="H1734" i="4"/>
  <c r="H1735" i="4" s="1"/>
  <c r="H1731" i="4"/>
  <c r="H1732" i="4" s="1"/>
  <c r="H1728" i="4"/>
  <c r="H1727" i="4"/>
  <c r="H1726" i="4"/>
  <c r="H1725" i="4"/>
  <c r="H1724" i="4"/>
  <c r="H1723" i="4"/>
  <c r="H1718" i="4"/>
  <c r="H1719" i="4" s="1"/>
  <c r="H1717" i="4"/>
  <c r="H1712" i="4"/>
  <c r="H1713" i="4" s="1"/>
  <c r="H1711" i="4"/>
  <c r="H1707" i="4"/>
  <c r="H1705" i="4"/>
  <c r="H1706" i="4" s="1"/>
  <c r="H1700" i="4"/>
  <c r="H1701" i="4" s="1"/>
  <c r="H1699" i="4"/>
  <c r="H1693" i="4"/>
  <c r="H1692" i="4"/>
  <c r="H1691" i="4"/>
  <c r="H1690" i="4"/>
  <c r="H1685" i="4"/>
  <c r="H1686" i="4" s="1"/>
  <c r="H1684" i="4"/>
  <c r="H1683" i="4"/>
  <c r="H1679" i="4"/>
  <c r="H1677" i="4"/>
  <c r="H1678" i="4" s="1"/>
  <c r="H1672" i="4"/>
  <c r="H1673" i="4" s="1"/>
  <c r="H1671" i="4"/>
  <c r="H1665" i="4"/>
  <c r="H1666" i="4" s="1"/>
  <c r="H1667" i="4" s="1"/>
  <c r="H1659" i="4"/>
  <c r="H1660" i="4" s="1"/>
  <c r="H1661" i="4" s="1"/>
  <c r="H1653" i="4"/>
  <c r="H1654" i="4" s="1"/>
  <c r="H1655" i="4" s="1"/>
  <c r="H1652" i="4"/>
  <c r="H1651" i="4"/>
  <c r="H1650" i="4"/>
  <c r="H1648" i="4"/>
  <c r="H1647" i="4"/>
  <c r="H1641" i="4"/>
  <c r="H1642" i="4" s="1"/>
  <c r="H1640" i="4"/>
  <c r="H1637" i="4"/>
  <c r="H1638" i="4" s="1"/>
  <c r="H1631" i="4"/>
  <c r="H1632" i="4" s="1"/>
  <c r="H1633" i="4" s="1"/>
  <c r="H1626" i="4"/>
  <c r="H1627" i="4" s="1"/>
  <c r="H1625" i="4"/>
  <c r="H1619" i="4"/>
  <c r="H1620" i="4" s="1"/>
  <c r="H1621" i="4" s="1"/>
  <c r="H1614" i="4"/>
  <c r="H1615" i="4" s="1"/>
  <c r="H1613" i="4"/>
  <c r="H1607" i="4"/>
  <c r="H1606" i="4"/>
  <c r="H1605" i="4"/>
  <c r="H1604" i="4"/>
  <c r="H1608" i="4" s="1"/>
  <c r="H1602" i="4"/>
  <c r="H1609" i="4" s="1"/>
  <c r="H1601" i="4"/>
  <c r="H1595" i="4"/>
  <c r="H1594" i="4"/>
  <c r="H1596" i="4" s="1"/>
  <c r="H1592" i="4"/>
  <c r="H1597" i="4" s="1"/>
  <c r="H1591" i="4"/>
  <c r="H1586" i="4"/>
  <c r="H1585" i="4"/>
  <c r="H1583" i="4"/>
  <c r="H1582" i="4"/>
  <c r="H1579" i="4"/>
  <c r="H1578" i="4"/>
  <c r="H1577" i="4"/>
  <c r="H1576" i="4"/>
  <c r="H1575" i="4"/>
  <c r="H1574" i="4"/>
  <c r="H1570" i="4"/>
  <c r="H1568" i="4"/>
  <c r="H1569" i="4" s="1"/>
  <c r="H1563" i="4"/>
  <c r="H1562" i="4"/>
  <c r="H1561" i="4"/>
  <c r="H1559" i="4"/>
  <c r="H1564" i="4" s="1"/>
  <c r="H1558" i="4"/>
  <c r="H1552" i="4"/>
  <c r="H1551" i="4"/>
  <c r="H1553" i="4" s="1"/>
  <c r="H1548" i="4"/>
  <c r="H1549" i="4" s="1"/>
  <c r="H1554" i="4" s="1"/>
  <c r="H1547" i="4"/>
  <c r="H1541" i="4"/>
  <c r="H1542" i="4" s="1"/>
  <c r="H1538" i="4"/>
  <c r="H1539" i="4" s="1"/>
  <c r="H1535" i="4"/>
  <c r="H1534" i="4"/>
  <c r="H1533" i="4"/>
  <c r="H1532" i="4"/>
  <c r="H1536" i="4" s="1"/>
  <c r="H1543" i="4" s="1"/>
  <c r="H1531" i="4"/>
  <c r="H1530" i="4"/>
  <c r="H1525" i="4"/>
  <c r="H1526" i="4" s="1"/>
  <c r="H1524" i="4"/>
  <c r="H1518" i="4"/>
  <c r="H1517" i="4"/>
  <c r="H1519" i="4" s="1"/>
  <c r="H1520" i="4" s="1"/>
  <c r="H1512" i="4"/>
  <c r="H1513" i="4" s="1"/>
  <c r="H1511" i="4"/>
  <c r="H1510" i="4"/>
  <c r="H1506" i="4"/>
  <c r="H1505" i="4"/>
  <c r="H1504" i="4"/>
  <c r="H1503" i="4"/>
  <c r="H1499" i="4"/>
  <c r="H1497" i="4"/>
  <c r="H1498" i="4" s="1"/>
  <c r="H1496" i="4"/>
  <c r="H1490" i="4"/>
  <c r="H1489" i="4"/>
  <c r="H1488" i="4"/>
  <c r="H1487" i="4"/>
  <c r="H1486" i="4"/>
  <c r="H1491" i="4" s="1"/>
  <c r="H1483" i="4"/>
  <c r="H1484" i="4" s="1"/>
  <c r="H1492" i="4" s="1"/>
  <c r="H1478" i="4"/>
  <c r="H1477" i="4"/>
  <c r="H1476" i="4"/>
  <c r="H1475" i="4"/>
  <c r="H1472" i="4"/>
  <c r="H1473" i="4" s="1"/>
  <c r="H1479" i="4" s="1"/>
  <c r="H1467" i="4"/>
  <c r="H1468" i="4" s="1"/>
  <c r="H1466" i="4"/>
  <c r="H1460" i="4"/>
  <c r="H1461" i="4" s="1"/>
  <c r="H1462" i="4" s="1"/>
  <c r="H1454" i="4"/>
  <c r="H1455" i="4" s="1"/>
  <c r="H1456" i="4" s="1"/>
  <c r="H1449" i="4"/>
  <c r="H1450" i="4" s="1"/>
  <c r="H1448" i="4"/>
  <c r="H1444" i="4"/>
  <c r="H1442" i="4"/>
  <c r="H1441" i="4"/>
  <c r="H1443" i="4" s="1"/>
  <c r="H1440" i="4"/>
  <c r="H1439" i="4"/>
  <c r="H1436" i="4"/>
  <c r="H1437" i="4" s="1"/>
  <c r="H1430" i="4"/>
  <c r="H1429" i="4"/>
  <c r="H1431" i="4" s="1"/>
  <c r="H1426" i="4"/>
  <c r="H1427" i="4" s="1"/>
  <c r="H1432" i="4" s="1"/>
  <c r="H1421" i="4"/>
  <c r="H1420" i="4"/>
  <c r="H1418" i="4"/>
  <c r="H1417" i="4"/>
  <c r="H1414" i="4"/>
  <c r="H1413" i="4"/>
  <c r="H1415" i="4" s="1"/>
  <c r="H1412" i="4"/>
  <c r="H1411" i="4"/>
  <c r="H1410" i="4"/>
  <c r="H1409" i="4"/>
  <c r="H1403" i="4"/>
  <c r="H1402" i="4"/>
  <c r="H1404" i="4" s="1"/>
  <c r="H1400" i="4"/>
  <c r="H1399" i="4"/>
  <c r="H1393" i="4"/>
  <c r="H1394" i="4" s="1"/>
  <c r="H1395" i="4" s="1"/>
  <c r="H1392" i="4"/>
  <c r="H1389" i="4"/>
  <c r="H1390" i="4" s="1"/>
  <c r="H1384" i="4"/>
  <c r="H1383" i="4"/>
  <c r="H1382" i="4"/>
  <c r="H1379" i="4"/>
  <c r="H1378" i="4"/>
  <c r="H1377" i="4"/>
  <c r="H1376" i="4"/>
  <c r="H1380" i="4" s="1"/>
  <c r="H1373" i="4"/>
  <c r="H1372" i="4"/>
  <c r="H1374" i="4" s="1"/>
  <c r="H1367" i="4"/>
  <c r="H1366" i="4"/>
  <c r="H1365" i="4"/>
  <c r="H1362" i="4"/>
  <c r="H1361" i="4"/>
  <c r="H1360" i="4"/>
  <c r="H1358" i="4"/>
  <c r="H1357" i="4"/>
  <c r="H1356" i="4"/>
  <c r="H1350" i="4"/>
  <c r="H1349" i="4"/>
  <c r="H1351" i="4" s="1"/>
  <c r="H1346" i="4"/>
  <c r="H1345" i="4"/>
  <c r="H1344" i="4"/>
  <c r="H1343" i="4"/>
  <c r="H1347" i="4" s="1"/>
  <c r="H1340" i="4"/>
  <c r="H1341" i="4" s="1"/>
  <c r="H1339" i="4"/>
  <c r="H1333" i="4"/>
  <c r="H1332" i="4"/>
  <c r="H1334" i="4" s="1"/>
  <c r="H1330" i="4"/>
  <c r="H1329" i="4"/>
  <c r="H1326" i="4"/>
  <c r="H1325" i="4"/>
  <c r="H1320" i="4"/>
  <c r="H1319" i="4"/>
  <c r="H1318" i="4"/>
  <c r="H1315" i="4"/>
  <c r="H1316" i="4" s="1"/>
  <c r="H1312" i="4"/>
  <c r="H1311" i="4"/>
  <c r="H1313" i="4" s="1"/>
  <c r="H1305" i="4"/>
  <c r="H1304" i="4"/>
  <c r="H1306" i="4" s="1"/>
  <c r="H1301" i="4"/>
  <c r="H1300" i="4"/>
  <c r="H1302" i="4" s="1"/>
  <c r="H1297" i="4"/>
  <c r="H1298" i="4" s="1"/>
  <c r="H1307" i="4" s="1"/>
  <c r="H1296" i="4"/>
  <c r="H1290" i="4"/>
  <c r="H1291" i="4" s="1"/>
  <c r="H1292" i="4" s="1"/>
  <c r="H1285" i="4"/>
  <c r="H1286" i="4" s="1"/>
  <c r="H1284" i="4"/>
  <c r="H1278" i="4"/>
  <c r="H1279" i="4" s="1"/>
  <c r="H1280" i="4" s="1"/>
  <c r="H1273" i="4"/>
  <c r="H1274" i="4" s="1"/>
  <c r="H1272" i="4"/>
  <c r="H1266" i="4"/>
  <c r="H1265" i="4"/>
  <c r="H1264" i="4"/>
  <c r="H1267" i="4" s="1"/>
  <c r="H1263" i="4"/>
  <c r="H1261" i="4"/>
  <c r="H1268" i="4" s="1"/>
  <c r="H1260" i="4"/>
  <c r="H1255" i="4"/>
  <c r="H1256" i="4" s="1"/>
  <c r="H1254" i="4"/>
  <c r="H1253" i="4"/>
  <c r="H1251" i="4"/>
  <c r="H1250" i="4"/>
  <c r="H1246" i="4"/>
  <c r="H1245" i="4"/>
  <c r="H1244" i="4"/>
  <c r="H1239" i="4"/>
  <c r="H1240" i="4" s="1"/>
  <c r="H1238" i="4"/>
  <c r="H1232" i="4"/>
  <c r="H1233" i="4" s="1"/>
  <c r="H1234" i="4" s="1"/>
  <c r="H1227" i="4"/>
  <c r="H1228" i="4" s="1"/>
  <c r="H1226" i="4"/>
  <c r="H1221" i="4"/>
  <c r="H1222" i="4" s="1"/>
  <c r="H1220" i="4"/>
  <c r="H1219" i="4"/>
  <c r="H1218" i="4"/>
  <c r="H1217" i="4"/>
  <c r="H1215" i="4"/>
  <c r="H1214" i="4"/>
  <c r="H1208" i="4"/>
  <c r="H1207" i="4"/>
  <c r="H1209" i="4" s="1"/>
  <c r="H1205" i="4"/>
  <c r="H1210" i="4" s="1"/>
  <c r="H1204" i="4"/>
  <c r="H1198" i="4"/>
  <c r="H1197" i="4"/>
  <c r="H1195" i="4"/>
  <c r="H1194" i="4"/>
  <c r="H1193" i="4"/>
  <c r="H1187" i="4"/>
  <c r="H1188" i="4" s="1"/>
  <c r="H1185" i="4"/>
  <c r="H1184" i="4"/>
  <c r="H1181" i="4"/>
  <c r="H1180" i="4"/>
  <c r="H1179" i="4"/>
  <c r="H1178" i="4"/>
  <c r="H1177" i="4"/>
  <c r="H1176" i="4"/>
  <c r="H1171" i="4"/>
  <c r="H1170" i="4"/>
  <c r="H1167" i="4"/>
  <c r="H1168" i="4" s="1"/>
  <c r="H1172" i="4" s="1"/>
  <c r="H1164" i="4"/>
  <c r="H1163" i="4"/>
  <c r="H1162" i="4"/>
  <c r="H1161" i="4"/>
  <c r="H1160" i="4"/>
  <c r="H1159" i="4"/>
  <c r="H1165" i="4" s="1"/>
  <c r="H1153" i="4"/>
  <c r="H1154" i="4" s="1"/>
  <c r="H1155" i="4" s="1"/>
  <c r="H1147" i="4"/>
  <c r="H1148" i="4" s="1"/>
  <c r="H1149" i="4" s="1"/>
  <c r="H1141" i="4"/>
  <c r="H1142" i="4" s="1"/>
  <c r="H1143" i="4" s="1"/>
  <c r="H1135" i="4"/>
  <c r="H1136" i="4" s="1"/>
  <c r="H1137" i="4" s="1"/>
  <c r="H1130" i="4"/>
  <c r="H1131" i="4" s="1"/>
  <c r="H1129" i="4"/>
  <c r="H1125" i="4"/>
  <c r="H1123" i="4"/>
  <c r="H1124" i="4" s="1"/>
  <c r="H1118" i="4"/>
  <c r="H1119" i="4" s="1"/>
  <c r="H1117" i="4"/>
  <c r="H1112" i="4"/>
  <c r="H1113" i="4" s="1"/>
  <c r="H1111" i="4"/>
  <c r="H1105" i="4"/>
  <c r="H1106" i="4" s="1"/>
  <c r="H1107" i="4" s="1"/>
  <c r="H1101" i="4"/>
  <c r="H1099" i="4"/>
  <c r="H1100" i="4" s="1"/>
  <c r="H1094" i="4"/>
  <c r="H1095" i="4" s="1"/>
  <c r="H1093" i="4"/>
  <c r="H1087" i="4"/>
  <c r="H1088" i="4" s="1"/>
  <c r="H1089" i="4" s="1"/>
  <c r="H1082" i="4"/>
  <c r="H1083" i="4" s="1"/>
  <c r="H1081" i="4"/>
  <c r="H1076" i="4"/>
  <c r="H1077" i="4" s="1"/>
  <c r="H1075" i="4"/>
  <c r="H1071" i="4"/>
  <c r="H1070" i="4"/>
  <c r="H1069" i="4"/>
  <c r="H1065" i="4"/>
  <c r="H1063" i="4"/>
  <c r="H1064" i="4" s="1"/>
  <c r="H1058" i="4"/>
  <c r="H1059" i="4" s="1"/>
  <c r="H1057" i="4"/>
  <c r="H1051" i="4"/>
  <c r="H1052" i="4" s="1"/>
  <c r="H1053" i="4" s="1"/>
  <c r="H1046" i="4"/>
  <c r="H1047" i="4" s="1"/>
  <c r="H1045" i="4"/>
  <c r="H1039" i="4"/>
  <c r="H1040" i="4" s="1"/>
  <c r="H1041" i="4" s="1"/>
  <c r="H1034" i="4"/>
  <c r="H1035" i="4" s="1"/>
  <c r="H1033" i="4"/>
  <c r="H1027" i="4"/>
  <c r="H1028" i="4" s="1"/>
  <c r="H1029" i="4" s="1"/>
  <c r="H1023" i="4"/>
  <c r="H1022" i="4"/>
  <c r="H1021" i="4"/>
  <c r="H1015" i="4"/>
  <c r="H1016" i="4" s="1"/>
  <c r="H1017" i="4" s="1"/>
  <c r="H1009" i="4"/>
  <c r="H1010" i="4" s="1"/>
  <c r="H1011" i="4" s="1"/>
  <c r="H1003" i="4"/>
  <c r="H1004" i="4" s="1"/>
  <c r="H1005" i="4" s="1"/>
  <c r="H999" i="4"/>
  <c r="H998" i="4"/>
  <c r="H997" i="4"/>
  <c r="H993" i="4"/>
  <c r="H992" i="4"/>
  <c r="H991" i="4"/>
  <c r="H987" i="4"/>
  <c r="H986" i="4"/>
  <c r="H985" i="4"/>
  <c r="H979" i="4"/>
  <c r="H980" i="4" s="1"/>
  <c r="H981" i="4" s="1"/>
  <c r="H974" i="4"/>
  <c r="H975" i="4" s="1"/>
  <c r="H973" i="4"/>
  <c r="H967" i="4"/>
  <c r="H968" i="4" s="1"/>
  <c r="H969" i="4" s="1"/>
  <c r="H961" i="4"/>
  <c r="H962" i="4" s="1"/>
  <c r="H963" i="4" s="1"/>
  <c r="H957" i="4"/>
  <c r="H956" i="4"/>
  <c r="H955" i="4"/>
  <c r="H951" i="4"/>
  <c r="H950" i="4"/>
  <c r="H949" i="4"/>
  <c r="H944" i="4"/>
  <c r="H945" i="4" s="1"/>
  <c r="H943" i="4"/>
  <c r="H937" i="4"/>
  <c r="H938" i="4" s="1"/>
  <c r="H939" i="4" s="1"/>
  <c r="H931" i="4"/>
  <c r="H932" i="4" s="1"/>
  <c r="H933" i="4" s="1"/>
  <c r="H925" i="4"/>
  <c r="H924" i="4"/>
  <c r="H926" i="4" s="1"/>
  <c r="H927" i="4" s="1"/>
  <c r="H922" i="4"/>
  <c r="H921" i="4"/>
  <c r="H915" i="4"/>
  <c r="H914" i="4"/>
  <c r="H916" i="4" s="1"/>
  <c r="H911" i="4"/>
  <c r="H912" i="4" s="1"/>
  <c r="H906" i="4"/>
  <c r="H905" i="4"/>
  <c r="H904" i="4"/>
  <c r="H901" i="4"/>
  <c r="H902" i="4" s="1"/>
  <c r="H907" i="4" s="1"/>
  <c r="H895" i="4"/>
  <c r="H896" i="4" s="1"/>
  <c r="H897" i="4" s="1"/>
  <c r="H894" i="4"/>
  <c r="H892" i="4"/>
  <c r="H891" i="4"/>
  <c r="H885" i="4"/>
  <c r="H886" i="4" s="1"/>
  <c r="H882" i="4"/>
  <c r="H883" i="4" s="1"/>
  <c r="H887" i="4" s="1"/>
  <c r="H876" i="4"/>
  <c r="H877" i="4" s="1"/>
  <c r="H878" i="4" s="1"/>
  <c r="H874" i="4"/>
  <c r="H873" i="4"/>
  <c r="H867" i="4"/>
  <c r="H868" i="4" s="1"/>
  <c r="H869" i="4" s="1"/>
  <c r="H866" i="4"/>
  <c r="H864" i="4"/>
  <c r="H863" i="4"/>
  <c r="H857" i="4"/>
  <c r="H856" i="4"/>
  <c r="H858" i="4" s="1"/>
  <c r="H854" i="4"/>
  <c r="H859" i="4" s="1"/>
  <c r="H853" i="4"/>
  <c r="H847" i="4"/>
  <c r="H848" i="4" s="1"/>
  <c r="H844" i="4"/>
  <c r="H843" i="4"/>
  <c r="H842" i="4"/>
  <c r="H845" i="4" s="1"/>
  <c r="H849" i="4" s="1"/>
  <c r="H840" i="4"/>
  <c r="H839" i="4"/>
  <c r="H833" i="4"/>
  <c r="H832" i="4"/>
  <c r="H834" i="4" s="1"/>
  <c r="H829" i="4"/>
  <c r="H828" i="4"/>
  <c r="H830" i="4" s="1"/>
  <c r="H827" i="4"/>
  <c r="H825" i="4"/>
  <c r="H824" i="4"/>
  <c r="H823" i="4"/>
  <c r="H818" i="4"/>
  <c r="H817" i="4"/>
  <c r="H816" i="4"/>
  <c r="H814" i="4"/>
  <c r="H813" i="4"/>
  <c r="H812" i="4"/>
  <c r="H811" i="4"/>
  <c r="H808" i="4"/>
  <c r="H807" i="4"/>
  <c r="H809" i="4" s="1"/>
  <c r="H819" i="4" s="1"/>
  <c r="H801" i="4"/>
  <c r="H802" i="4" s="1"/>
  <c r="H798" i="4"/>
  <c r="H799" i="4" s="1"/>
  <c r="H797" i="4"/>
  <c r="H796" i="4"/>
  <c r="H791" i="4"/>
  <c r="H790" i="4"/>
  <c r="H789" i="4"/>
  <c r="H786" i="4"/>
  <c r="H785" i="4"/>
  <c r="H784" i="4"/>
  <c r="H787" i="4" s="1"/>
  <c r="H781" i="4"/>
  <c r="H780" i="4"/>
  <c r="H782" i="4" s="1"/>
  <c r="H792" i="4" s="1"/>
  <c r="H774" i="4"/>
  <c r="H775" i="4" s="1"/>
  <c r="H773" i="4"/>
  <c r="H770" i="4"/>
  <c r="H771" i="4" s="1"/>
  <c r="H769" i="4"/>
  <c r="H768" i="4"/>
  <c r="H766" i="4"/>
  <c r="H765" i="4"/>
  <c r="H764" i="4"/>
  <c r="H758" i="4"/>
  <c r="H757" i="4"/>
  <c r="H759" i="4" s="1"/>
  <c r="H754" i="4"/>
  <c r="H753" i="4"/>
  <c r="H752" i="4"/>
  <c r="H749" i="4"/>
  <c r="H748" i="4"/>
  <c r="H750" i="4" s="1"/>
  <c r="H743" i="4"/>
  <c r="H742" i="4"/>
  <c r="H741" i="4"/>
  <c r="H740" i="4"/>
  <c r="H737" i="4"/>
  <c r="H738" i="4" s="1"/>
  <c r="H735" i="4"/>
  <c r="H744" i="4" s="1"/>
  <c r="H734" i="4"/>
  <c r="H733" i="4"/>
  <c r="H727" i="4"/>
  <c r="H728" i="4" s="1"/>
  <c r="H729" i="4" s="1"/>
  <c r="H721" i="4"/>
  <c r="H722" i="4" s="1"/>
  <c r="H723" i="4" s="1"/>
  <c r="H717" i="4"/>
  <c r="H716" i="4"/>
  <c r="H715" i="4"/>
  <c r="H711" i="4"/>
  <c r="H710" i="4"/>
  <c r="H709" i="4"/>
  <c r="H703" i="4"/>
  <c r="H702" i="4"/>
  <c r="H701" i="4"/>
  <c r="H700" i="4"/>
  <c r="H704" i="4" s="1"/>
  <c r="H698" i="4"/>
  <c r="H697" i="4"/>
  <c r="H692" i="4"/>
  <c r="H693" i="4" s="1"/>
  <c r="H691" i="4"/>
  <c r="H690" i="4"/>
  <c r="H688" i="4"/>
  <c r="H687" i="4"/>
  <c r="H681" i="4"/>
  <c r="H682" i="4" s="1"/>
  <c r="H679" i="4"/>
  <c r="H678" i="4"/>
  <c r="H675" i="4"/>
  <c r="H674" i="4"/>
  <c r="H673" i="4"/>
  <c r="H672" i="4"/>
  <c r="H671" i="4"/>
  <c r="H670" i="4"/>
  <c r="H676" i="4" s="1"/>
  <c r="H665" i="4"/>
  <c r="H664" i="4"/>
  <c r="H662" i="4"/>
  <c r="H661" i="4"/>
  <c r="H658" i="4"/>
  <c r="H657" i="4"/>
  <c r="H656" i="4"/>
  <c r="H655" i="4"/>
  <c r="H654" i="4"/>
  <c r="H653" i="4"/>
  <c r="H649" i="4"/>
  <c r="H647" i="4"/>
  <c r="H648" i="4" s="1"/>
  <c r="H643" i="4"/>
  <c r="H642" i="4"/>
  <c r="H641" i="4"/>
  <c r="H640" i="4"/>
  <c r="H634" i="4"/>
  <c r="H633" i="4"/>
  <c r="H635" i="4" s="1"/>
  <c r="H636" i="4" s="1"/>
  <c r="H627" i="4"/>
  <c r="H628" i="4" s="1"/>
  <c r="H629" i="4" s="1"/>
  <c r="H626" i="4"/>
  <c r="H621" i="4"/>
  <c r="H622" i="4" s="1"/>
  <c r="H620" i="4"/>
  <c r="H619" i="4"/>
  <c r="H615" i="4"/>
  <c r="H614" i="4"/>
  <c r="H613" i="4"/>
  <c r="H612" i="4"/>
  <c r="H611" i="4"/>
  <c r="H610" i="4"/>
  <c r="H609" i="4"/>
  <c r="H606" i="4"/>
  <c r="H607" i="4" s="1"/>
  <c r="H600" i="4"/>
  <c r="H599" i="4"/>
  <c r="H598" i="4"/>
  <c r="H601" i="4" s="1"/>
  <c r="H602" i="4" s="1"/>
  <c r="H595" i="4"/>
  <c r="H596" i="4" s="1"/>
  <c r="H590" i="4"/>
  <c r="H591" i="4" s="1"/>
  <c r="H589" i="4"/>
  <c r="H583" i="4"/>
  <c r="H582" i="4"/>
  <c r="H584" i="4" s="1"/>
  <c r="H585" i="4" s="1"/>
  <c r="H577" i="4"/>
  <c r="H578" i="4" s="1"/>
  <c r="H576" i="4"/>
  <c r="H575" i="4"/>
  <c r="H569" i="4"/>
  <c r="H570" i="4" s="1"/>
  <c r="H571" i="4" s="1"/>
  <c r="H568" i="4"/>
  <c r="H563" i="4"/>
  <c r="H564" i="4" s="1"/>
  <c r="H562" i="4"/>
  <c r="H561" i="4"/>
  <c r="H555" i="4"/>
  <c r="H554" i="4"/>
  <c r="H553" i="4"/>
  <c r="H552" i="4"/>
  <c r="H551" i="4"/>
  <c r="H556" i="4" s="1"/>
  <c r="H548" i="4"/>
  <c r="H549" i="4" s="1"/>
  <c r="H557" i="4" s="1"/>
  <c r="H543" i="4"/>
  <c r="H544" i="4" s="1"/>
  <c r="H542" i="4"/>
  <c r="H541" i="4"/>
  <c r="H540" i="4"/>
  <c r="H538" i="4"/>
  <c r="H537" i="4"/>
  <c r="H531" i="4"/>
  <c r="H532" i="4" s="1"/>
  <c r="H533" i="4" s="1"/>
  <c r="H525" i="4"/>
  <c r="H524" i="4"/>
  <c r="H526" i="4" s="1"/>
  <c r="H527" i="4" s="1"/>
  <c r="H518" i="4"/>
  <c r="H517" i="4"/>
  <c r="H519" i="4" s="1"/>
  <c r="H520" i="4" s="1"/>
  <c r="H511" i="4"/>
  <c r="H512" i="4" s="1"/>
  <c r="H513" i="4" s="1"/>
  <c r="H510" i="4"/>
  <c r="H504" i="4"/>
  <c r="H503" i="4"/>
  <c r="H505" i="4" s="1"/>
  <c r="H506" i="4" s="1"/>
  <c r="H497" i="4"/>
  <c r="H496" i="4"/>
  <c r="H495" i="4"/>
  <c r="H494" i="4"/>
  <c r="H493" i="4"/>
  <c r="H498" i="4" s="1"/>
  <c r="H491" i="4"/>
  <c r="H490" i="4"/>
  <c r="H484" i="4"/>
  <c r="H485" i="4" s="1"/>
  <c r="H483" i="4"/>
  <c r="H482" i="4"/>
  <c r="H479" i="4"/>
  <c r="H480" i="4" s="1"/>
  <c r="H473" i="4"/>
  <c r="H474" i="4" s="1"/>
  <c r="H470" i="4"/>
  <c r="H471" i="4" s="1"/>
  <c r="H468" i="4"/>
  <c r="H467" i="4"/>
  <c r="H466" i="4"/>
  <c r="H465" i="4"/>
  <c r="H464" i="4"/>
  <c r="H463" i="4"/>
  <c r="H462" i="4"/>
  <c r="H456" i="4"/>
  <c r="H455" i="4"/>
  <c r="H454" i="4"/>
  <c r="H453" i="4"/>
  <c r="H457" i="4" s="1"/>
  <c r="H458" i="4" s="1"/>
  <c r="H447" i="4"/>
  <c r="H448" i="4" s="1"/>
  <c r="H449" i="4" s="1"/>
  <c r="H441" i="4"/>
  <c r="H442" i="4" s="1"/>
  <c r="H443" i="4" s="1"/>
  <c r="H435" i="4"/>
  <c r="H436" i="4" s="1"/>
  <c r="H437" i="4" s="1"/>
  <c r="H431" i="4"/>
  <c r="H430" i="4"/>
  <c r="H429" i="4"/>
  <c r="H423" i="4"/>
  <c r="H422" i="4"/>
  <c r="H421" i="4"/>
  <c r="H420" i="4"/>
  <c r="H424" i="4" s="1"/>
  <c r="H425" i="4" s="1"/>
  <c r="H414" i="4"/>
  <c r="H413" i="4"/>
  <c r="H415" i="4" s="1"/>
  <c r="H416" i="4" s="1"/>
  <c r="H407" i="4"/>
  <c r="H408" i="4" s="1"/>
  <c r="H409" i="4" s="1"/>
  <c r="H403" i="4"/>
  <c r="H402" i="4"/>
  <c r="H401" i="4"/>
  <c r="H395" i="4"/>
  <c r="H396" i="4" s="1"/>
  <c r="H397" i="4" s="1"/>
  <c r="H389" i="4"/>
  <c r="H390" i="4" s="1"/>
  <c r="H391" i="4" s="1"/>
  <c r="H383" i="4"/>
  <c r="H382" i="4"/>
  <c r="H381" i="4"/>
  <c r="H380" i="4"/>
  <c r="H384" i="4" s="1"/>
  <c r="H385" i="4" s="1"/>
  <c r="H376" i="4"/>
  <c r="H375" i="4"/>
  <c r="H374" i="4"/>
  <c r="H373" i="4"/>
  <c r="H367" i="4"/>
  <c r="H368" i="4" s="1"/>
  <c r="H364" i="4"/>
  <c r="H365" i="4" s="1"/>
  <c r="H361" i="4"/>
  <c r="H360" i="4"/>
  <c r="H359" i="4"/>
  <c r="H358" i="4"/>
  <c r="H357" i="4"/>
  <c r="H356" i="4"/>
  <c r="H351" i="4"/>
  <c r="H350" i="4"/>
  <c r="H348" i="4"/>
  <c r="H347" i="4"/>
  <c r="H344" i="4"/>
  <c r="H343" i="4"/>
  <c r="H342" i="4"/>
  <c r="H341" i="4"/>
  <c r="H340" i="4"/>
  <c r="H339" i="4"/>
  <c r="H334" i="4"/>
  <c r="H333" i="4"/>
  <c r="H330" i="4"/>
  <c r="H331" i="4" s="1"/>
  <c r="H328" i="4"/>
  <c r="H327" i="4"/>
  <c r="H326" i="4"/>
  <c r="H325" i="4"/>
  <c r="H324" i="4"/>
  <c r="H323" i="4"/>
  <c r="H322" i="4"/>
  <c r="H317" i="4"/>
  <c r="H316" i="4"/>
  <c r="H313" i="4"/>
  <c r="H312" i="4"/>
  <c r="H314" i="4" s="1"/>
  <c r="H309" i="4"/>
  <c r="H308" i="4"/>
  <c r="H310" i="4" s="1"/>
  <c r="H304" i="4"/>
  <c r="H303" i="4"/>
  <c r="H302" i="4"/>
  <c r="H299" i="4"/>
  <c r="H298" i="4"/>
  <c r="H300" i="4" s="1"/>
  <c r="H295" i="4"/>
  <c r="H296" i="4" s="1"/>
  <c r="H294" i="4"/>
  <c r="H289" i="4"/>
  <c r="H288" i="4"/>
  <c r="H287" i="4"/>
  <c r="H284" i="4"/>
  <c r="H283" i="4"/>
  <c r="H285" i="4" s="1"/>
  <c r="H290" i="4" s="1"/>
  <c r="H279" i="4"/>
  <c r="H278" i="4"/>
  <c r="H277" i="4"/>
  <c r="H276" i="4"/>
  <c r="H273" i="4"/>
  <c r="H272" i="4"/>
  <c r="H274" i="4" s="1"/>
  <c r="H266" i="4"/>
  <c r="H267" i="4" s="1"/>
  <c r="H263" i="4"/>
  <c r="H264" i="4" s="1"/>
  <c r="H261" i="4"/>
  <c r="H260" i="4"/>
  <c r="H259" i="4"/>
  <c r="H258" i="4"/>
  <c r="H257" i="4"/>
  <c r="H256" i="4"/>
  <c r="H255" i="4"/>
  <c r="H249" i="4"/>
  <c r="H250" i="4" s="1"/>
  <c r="H246" i="4"/>
  <c r="H247" i="4" s="1"/>
  <c r="H245" i="4"/>
  <c r="H244" i="4"/>
  <c r="H241" i="4"/>
  <c r="H242" i="4" s="1"/>
  <c r="H240" i="4"/>
  <c r="H234" i="4"/>
  <c r="H235" i="4" s="1"/>
  <c r="H232" i="4"/>
  <c r="H231" i="4"/>
  <c r="H230" i="4"/>
  <c r="H227" i="4"/>
  <c r="H226" i="4"/>
  <c r="H228" i="4" s="1"/>
  <c r="H220" i="4"/>
  <c r="H219" i="4"/>
  <c r="H221" i="4" s="1"/>
  <c r="H217" i="4"/>
  <c r="H216" i="4"/>
  <c r="H215" i="4"/>
  <c r="H212" i="4"/>
  <c r="H211" i="4"/>
  <c r="H206" i="4"/>
  <c r="H205" i="4"/>
  <c r="H202" i="4"/>
  <c r="H201" i="4"/>
  <c r="H203" i="4" s="1"/>
  <c r="H207" i="4" s="1"/>
  <c r="H195" i="4"/>
  <c r="H196" i="4" s="1"/>
  <c r="H192" i="4"/>
  <c r="H191" i="4"/>
  <c r="H193" i="4" s="1"/>
  <c r="H189" i="4"/>
  <c r="H188" i="4"/>
  <c r="H187" i="4"/>
  <c r="H183" i="4"/>
  <c r="H182" i="4"/>
  <c r="H181" i="4"/>
  <c r="H178" i="4"/>
  <c r="H177" i="4"/>
  <c r="H176" i="4"/>
  <c r="H179" i="4" s="1"/>
  <c r="H173" i="4"/>
  <c r="H172" i="4"/>
  <c r="H174" i="4" s="1"/>
  <c r="H166" i="4"/>
  <c r="H167" i="4" s="1"/>
  <c r="H163" i="4"/>
  <c r="H164" i="4" s="1"/>
  <c r="H162" i="4"/>
  <c r="H159" i="4"/>
  <c r="H160" i="4" s="1"/>
  <c r="H168" i="4" s="1"/>
  <c r="H158" i="4"/>
  <c r="H152" i="4"/>
  <c r="H153" i="4" s="1"/>
  <c r="H149" i="4"/>
  <c r="H148" i="4"/>
  <c r="H142" i="4"/>
  <c r="H143" i="4" s="1"/>
  <c r="H139" i="4"/>
  <c r="H138" i="4"/>
  <c r="H137" i="4"/>
  <c r="H140" i="4" s="1"/>
  <c r="H134" i="4"/>
  <c r="H135" i="4" s="1"/>
  <c r="H133" i="4"/>
  <c r="H127" i="4"/>
  <c r="H126" i="4"/>
  <c r="H128" i="4" s="1"/>
  <c r="H123" i="4"/>
  <c r="H122" i="4"/>
  <c r="H121" i="4"/>
  <c r="H118" i="4"/>
  <c r="H117" i="4"/>
  <c r="H119" i="4" s="1"/>
  <c r="H112" i="4"/>
  <c r="H113" i="4" s="1"/>
  <c r="H111" i="4"/>
  <c r="H109" i="4"/>
  <c r="H108" i="4"/>
  <c r="H107" i="4"/>
  <c r="H106" i="4"/>
  <c r="H103" i="4"/>
  <c r="H102" i="4"/>
  <c r="H104" i="4" s="1"/>
  <c r="H96" i="4"/>
  <c r="H97" i="4" s="1"/>
  <c r="H93" i="4"/>
  <c r="H92" i="4"/>
  <c r="H91" i="4"/>
  <c r="H94" i="4" s="1"/>
  <c r="H98" i="4" s="1"/>
  <c r="H86" i="4"/>
  <c r="H87" i="4" s="1"/>
  <c r="H85" i="4"/>
  <c r="H83" i="4"/>
  <c r="H82" i="4"/>
  <c r="H81" i="4"/>
  <c r="H80" i="4"/>
  <c r="H74" i="4"/>
  <c r="H75" i="4" s="1"/>
  <c r="H71" i="4"/>
  <c r="H70" i="4"/>
  <c r="H69" i="4"/>
  <c r="H72" i="4" s="1"/>
  <c r="H63" i="4"/>
  <c r="H64" i="4" s="1"/>
  <c r="H60" i="4"/>
  <c r="H61" i="4" s="1"/>
  <c r="H65" i="4" s="1"/>
  <c r="H58" i="4"/>
  <c r="H57" i="4"/>
  <c r="H56" i="4"/>
  <c r="H50" i="4"/>
  <c r="H51" i="4" s="1"/>
  <c r="H47" i="4"/>
  <c r="H48" i="4" s="1"/>
  <c r="H45" i="4"/>
  <c r="H52" i="4" s="1"/>
  <c r="H44" i="4"/>
  <c r="H43" i="4"/>
  <c r="H42" i="4"/>
  <c r="H41" i="4"/>
  <c r="H40" i="4"/>
  <c r="H39" i="4"/>
  <c r="H34" i="4"/>
  <c r="H33" i="4"/>
  <c r="H31" i="4"/>
  <c r="H30" i="4"/>
  <c r="H27" i="4"/>
  <c r="H26" i="4"/>
  <c r="H25" i="4"/>
  <c r="H24" i="4"/>
  <c r="H23" i="4"/>
  <c r="H22" i="4"/>
  <c r="H17" i="4"/>
  <c r="H16" i="4"/>
  <c r="H13" i="4"/>
  <c r="H14" i="4" s="1"/>
  <c r="H10" i="4"/>
  <c r="H9" i="4"/>
  <c r="H8" i="4"/>
  <c r="H7" i="4"/>
  <c r="H6" i="4"/>
  <c r="H5" i="4"/>
  <c r="H11" i="4" s="1"/>
  <c r="I3202" i="3"/>
  <c r="I3203" i="3" s="1"/>
  <c r="I3200" i="3"/>
  <c r="I3204" i="3" s="1"/>
  <c r="I3199" i="3"/>
  <c r="I3198" i="3"/>
  <c r="I3196" i="3"/>
  <c r="I3195" i="3"/>
  <c r="I3189" i="3"/>
  <c r="I3188" i="3"/>
  <c r="I3187" i="3"/>
  <c r="I3180" i="3"/>
  <c r="I3179" i="3"/>
  <c r="I3178" i="3"/>
  <c r="I3181" i="3" s="1"/>
  <c r="I3171" i="3"/>
  <c r="I3172" i="3" s="1"/>
  <c r="I3169" i="3"/>
  <c r="I3168" i="3"/>
  <c r="I3161" i="3"/>
  <c r="I3162" i="3" s="1"/>
  <c r="I3158" i="3"/>
  <c r="I3159" i="3" s="1"/>
  <c r="I3154" i="3"/>
  <c r="I3153" i="3"/>
  <c r="I3152" i="3"/>
  <c r="I3151" i="3"/>
  <c r="I3145" i="3"/>
  <c r="I3146" i="3" s="1"/>
  <c r="I3142" i="3"/>
  <c r="I3143" i="3" s="1"/>
  <c r="I3141" i="3"/>
  <c r="I3139" i="3"/>
  <c r="I3138" i="3"/>
  <c r="I3137" i="3"/>
  <c r="I3131" i="3"/>
  <c r="I3132" i="3" s="1"/>
  <c r="I3130" i="3"/>
  <c r="I3129" i="3"/>
  <c r="I3127" i="3"/>
  <c r="I3126" i="3"/>
  <c r="I3125" i="3"/>
  <c r="I3122" i="3"/>
  <c r="I3121" i="3"/>
  <c r="I3120" i="3"/>
  <c r="I3123" i="3" s="1"/>
  <c r="I3133" i="3" s="1"/>
  <c r="I3114" i="3"/>
  <c r="I3113" i="3"/>
  <c r="I3112" i="3"/>
  <c r="I3115" i="3" s="1"/>
  <c r="I3116" i="3" s="1"/>
  <c r="I3109" i="3"/>
  <c r="I3108" i="3"/>
  <c r="I3110" i="3" s="1"/>
  <c r="I3105" i="3"/>
  <c r="I3106" i="3" s="1"/>
  <c r="I3104" i="3"/>
  <c r="I3098" i="3"/>
  <c r="I3097" i="3"/>
  <c r="I3099" i="3" s="1"/>
  <c r="I3094" i="3"/>
  <c r="I3095" i="3" s="1"/>
  <c r="I3100" i="3" s="1"/>
  <c r="I3088" i="3"/>
  <c r="I3087" i="3"/>
  <c r="I3089" i="3" s="1"/>
  <c r="I3085" i="3"/>
  <c r="I3084" i="3"/>
  <c r="I3078" i="3"/>
  <c r="I3079" i="3" s="1"/>
  <c r="I3080" i="3" s="1"/>
  <c r="I3076" i="3"/>
  <c r="I3075" i="3"/>
  <c r="I3074" i="3"/>
  <c r="I3071" i="3"/>
  <c r="I3072" i="3" s="1"/>
  <c r="I3065" i="3"/>
  <c r="I3066" i="3" s="1"/>
  <c r="I3062" i="3"/>
  <c r="I3061" i="3"/>
  <c r="I3063" i="3" s="1"/>
  <c r="I3067" i="3" s="1"/>
  <c r="I3056" i="3"/>
  <c r="I3057" i="3" s="1"/>
  <c r="I3055" i="3"/>
  <c r="I3054" i="3"/>
  <c r="I3052" i="3"/>
  <c r="I3051" i="3"/>
  <c r="I3050" i="3"/>
  <c r="I3049" i="3"/>
  <c r="I3043" i="3"/>
  <c r="I3044" i="3" s="1"/>
  <c r="I3037" i="3"/>
  <c r="I3038" i="3" s="1"/>
  <c r="I3039" i="3" s="1"/>
  <c r="I3031" i="3"/>
  <c r="I3030" i="3"/>
  <c r="I3032" i="3" s="1"/>
  <c r="I3027" i="3"/>
  <c r="I3028" i="3" s="1"/>
  <c r="I3033" i="3" s="1"/>
  <c r="I3023" i="3"/>
  <c r="I3022" i="3"/>
  <c r="I3021" i="3"/>
  <c r="I3020" i="3"/>
  <c r="I3017" i="3"/>
  <c r="I3018" i="3" s="1"/>
  <c r="I3010" i="3"/>
  <c r="I3009" i="3"/>
  <c r="I3011" i="3" s="1"/>
  <c r="I3006" i="3"/>
  <c r="I3007" i="3" s="1"/>
  <c r="I3001" i="3"/>
  <c r="I3002" i="3" s="1"/>
  <c r="I3000" i="3"/>
  <c r="I2999" i="3"/>
  <c r="I2993" i="3"/>
  <c r="I2994" i="3" s="1"/>
  <c r="I2995" i="3" s="1"/>
  <c r="I2992" i="3"/>
  <c r="I2990" i="3"/>
  <c r="I2989" i="3"/>
  <c r="I2983" i="3"/>
  <c r="I2982" i="3"/>
  <c r="I2984" i="3" s="1"/>
  <c r="I2980" i="3"/>
  <c r="I2979" i="3"/>
  <c r="I2973" i="3"/>
  <c r="I2972" i="3"/>
  <c r="I2974" i="3" s="1"/>
  <c r="I2969" i="3"/>
  <c r="I2970" i="3" s="1"/>
  <c r="I2963" i="3"/>
  <c r="I2964" i="3" s="1"/>
  <c r="I2965" i="3" s="1"/>
  <c r="I2962" i="3"/>
  <c r="I2959" i="3"/>
  <c r="I2960" i="3" s="1"/>
  <c r="I2953" i="3"/>
  <c r="I2952" i="3"/>
  <c r="I2954" i="3" s="1"/>
  <c r="I2955" i="3" s="1"/>
  <c r="I2950" i="3"/>
  <c r="I2949" i="3"/>
  <c r="I2943" i="3"/>
  <c r="I2942" i="3"/>
  <c r="I2944" i="3" s="1"/>
  <c r="I2940" i="3"/>
  <c r="I2939" i="3"/>
  <c r="I2933" i="3"/>
  <c r="I2932" i="3"/>
  <c r="I2934" i="3" s="1"/>
  <c r="I2929" i="3"/>
  <c r="I2930" i="3" s="1"/>
  <c r="I2935" i="3" s="1"/>
  <c r="I2925" i="3"/>
  <c r="I2923" i="3"/>
  <c r="I2922" i="3"/>
  <c r="I2924" i="3" s="1"/>
  <c r="I2920" i="3"/>
  <c r="I2919" i="3"/>
  <c r="I2913" i="3"/>
  <c r="I2914" i="3" s="1"/>
  <c r="I2915" i="3" s="1"/>
  <c r="I2912" i="3"/>
  <c r="I2910" i="3"/>
  <c r="I2909" i="3"/>
  <c r="I2904" i="3"/>
  <c r="I2905" i="3" s="1"/>
  <c r="I2903" i="3"/>
  <c r="I2900" i="3"/>
  <c r="I2901" i="3" s="1"/>
  <c r="I2899" i="3"/>
  <c r="I2896" i="3"/>
  <c r="I2897" i="3" s="1"/>
  <c r="I2894" i="3"/>
  <c r="I2893" i="3"/>
  <c r="I2892" i="3"/>
  <c r="I2887" i="3"/>
  <c r="I2886" i="3"/>
  <c r="I2885" i="3"/>
  <c r="I2882" i="3"/>
  <c r="I2881" i="3"/>
  <c r="I2880" i="3"/>
  <c r="I2883" i="3" s="1"/>
  <c r="I2877" i="3"/>
  <c r="I2876" i="3"/>
  <c r="I2878" i="3" s="1"/>
  <c r="I2888" i="3" s="1"/>
  <c r="I2870" i="3"/>
  <c r="I2869" i="3"/>
  <c r="I2866" i="3"/>
  <c r="I2865" i="3"/>
  <c r="I2867" i="3" s="1"/>
  <c r="I2862" i="3"/>
  <c r="I2863" i="3" s="1"/>
  <c r="I2861" i="3"/>
  <c r="I2856" i="3"/>
  <c r="I2855" i="3"/>
  <c r="I2853" i="3"/>
  <c r="I2852" i="3"/>
  <c r="I2851" i="3"/>
  <c r="I2849" i="3"/>
  <c r="I2857" i="3" s="1"/>
  <c r="I2848" i="3"/>
  <c r="I2843" i="3"/>
  <c r="I2842" i="3"/>
  <c r="I2841" i="3"/>
  <c r="I2840" i="3"/>
  <c r="I2837" i="3"/>
  <c r="I2836" i="3"/>
  <c r="I2835" i="3"/>
  <c r="I2838" i="3" s="1"/>
  <c r="I2833" i="3"/>
  <c r="I2832" i="3"/>
  <c r="I2831" i="3"/>
  <c r="I2830" i="3"/>
  <c r="I2829" i="3"/>
  <c r="I2828" i="3"/>
  <c r="I2827" i="3"/>
  <c r="I2821" i="3"/>
  <c r="I2820" i="3"/>
  <c r="I2822" i="3" s="1"/>
  <c r="I2818" i="3"/>
  <c r="I2817" i="3"/>
  <c r="I2816" i="3"/>
  <c r="I2815" i="3"/>
  <c r="I2808" i="3"/>
  <c r="I2807" i="3"/>
  <c r="I2806" i="3"/>
  <c r="I2804" i="3"/>
  <c r="I2803" i="3"/>
  <c r="I2802" i="3"/>
  <c r="I2799" i="3"/>
  <c r="I2798" i="3"/>
  <c r="I2800" i="3" s="1"/>
  <c r="I2797" i="3"/>
  <c r="I2796" i="3"/>
  <c r="I2791" i="3"/>
  <c r="I2790" i="3"/>
  <c r="I2787" i="3"/>
  <c r="I2786" i="3"/>
  <c r="I2788" i="3" s="1"/>
  <c r="I2783" i="3"/>
  <c r="I2782" i="3"/>
  <c r="I2784" i="3" s="1"/>
  <c r="I2792" i="3" s="1"/>
  <c r="I2776" i="3"/>
  <c r="I2777" i="3" s="1"/>
  <c r="I2775" i="3"/>
  <c r="I2774" i="3"/>
  <c r="I2771" i="3"/>
  <c r="I2772" i="3" s="1"/>
  <c r="I2768" i="3"/>
  <c r="I2767" i="3"/>
  <c r="I2769" i="3" s="1"/>
  <c r="I2761" i="3"/>
  <c r="I2760" i="3"/>
  <c r="I2762" i="3" s="1"/>
  <c r="I2757" i="3"/>
  <c r="I2756" i="3"/>
  <c r="I2755" i="3"/>
  <c r="I2758" i="3" s="1"/>
  <c r="I2763" i="3" s="1"/>
  <c r="I2749" i="3"/>
  <c r="I2748" i="3"/>
  <c r="I2750" i="3" s="1"/>
  <c r="I2751" i="3" s="1"/>
  <c r="I2745" i="3"/>
  <c r="I2746" i="3" s="1"/>
  <c r="I2741" i="3"/>
  <c r="I2740" i="3"/>
  <c r="I2739" i="3"/>
  <c r="I2736" i="3"/>
  <c r="I2735" i="3"/>
  <c r="I2737" i="3" s="1"/>
  <c r="I2732" i="3"/>
  <c r="I2731" i="3"/>
  <c r="I2733" i="3" s="1"/>
  <c r="I2724" i="3"/>
  <c r="I2723" i="3"/>
  <c r="I2725" i="3" s="1"/>
  <c r="I2716" i="3"/>
  <c r="I2717" i="3" s="1"/>
  <c r="I2714" i="3"/>
  <c r="I2713" i="3"/>
  <c r="I2708" i="3"/>
  <c r="I2709" i="3" s="1"/>
  <c r="I2707" i="3"/>
  <c r="I2706" i="3"/>
  <c r="I2699" i="3"/>
  <c r="I2698" i="3"/>
  <c r="I2692" i="3"/>
  <c r="I2693" i="3" s="1"/>
  <c r="I2694" i="3" s="1"/>
  <c r="I2686" i="3"/>
  <c r="I2685" i="3"/>
  <c r="I2687" i="3" s="1"/>
  <c r="I2682" i="3"/>
  <c r="I2683" i="3" s="1"/>
  <c r="I2688" i="3" s="1"/>
  <c r="I2677" i="3"/>
  <c r="I2678" i="3" s="1"/>
  <c r="I2676" i="3"/>
  <c r="I2675" i="3"/>
  <c r="I2672" i="3"/>
  <c r="I2673" i="3" s="1"/>
  <c r="I2666" i="3"/>
  <c r="I2665" i="3"/>
  <c r="I2664" i="3"/>
  <c r="I2661" i="3"/>
  <c r="I2662" i="3" s="1"/>
  <c r="I2657" i="3"/>
  <c r="I2656" i="3"/>
  <c r="I2655" i="3"/>
  <c r="I2649" i="3"/>
  <c r="I2650" i="3" s="1"/>
  <c r="I2651" i="3" s="1"/>
  <c r="I2647" i="3"/>
  <c r="I2646" i="3"/>
  <c r="I2645" i="3"/>
  <c r="I2639" i="3"/>
  <c r="I2640" i="3" s="1"/>
  <c r="I2637" i="3"/>
  <c r="I2636" i="3"/>
  <c r="I2635" i="3"/>
  <c r="I2629" i="3"/>
  <c r="I2630" i="3" s="1"/>
  <c r="I2627" i="3"/>
  <c r="I2631" i="3" s="1"/>
  <c r="I2626" i="3"/>
  <c r="I2620" i="3"/>
  <c r="I2621" i="3" s="1"/>
  <c r="I2619" i="3"/>
  <c r="I2616" i="3"/>
  <c r="I2615" i="3"/>
  <c r="I2617" i="3" s="1"/>
  <c r="I2622" i="3" s="1"/>
  <c r="I2609" i="3"/>
  <c r="I2610" i="3" s="1"/>
  <c r="I2607" i="3"/>
  <c r="I2606" i="3"/>
  <c r="I2605" i="3"/>
  <c r="I2599" i="3"/>
  <c r="I2600" i="3" s="1"/>
  <c r="I2597" i="3"/>
  <c r="I2601" i="3" s="1"/>
  <c r="I2596" i="3"/>
  <c r="I2595" i="3"/>
  <c r="I2589" i="3"/>
  <c r="I2588" i="3"/>
  <c r="I2590" i="3" s="1"/>
  <c r="I2585" i="3"/>
  <c r="I2584" i="3"/>
  <c r="I2583" i="3"/>
  <c r="I2582" i="3"/>
  <c r="I2586" i="3" s="1"/>
  <c r="I2591" i="3" s="1"/>
  <c r="I2581" i="3"/>
  <c r="I2575" i="3"/>
  <c r="I2574" i="3"/>
  <c r="I2576" i="3" s="1"/>
  <c r="I2571" i="3"/>
  <c r="I2572" i="3" s="1"/>
  <c r="I2577" i="3" s="1"/>
  <c r="I2565" i="3"/>
  <c r="I2564" i="3"/>
  <c r="I2566" i="3" s="1"/>
  <c r="I2562" i="3"/>
  <c r="I2567" i="3" s="1"/>
  <c r="I2561" i="3"/>
  <c r="I2556" i="3"/>
  <c r="I2555" i="3"/>
  <c r="I2554" i="3"/>
  <c r="I2552" i="3"/>
  <c r="I2551" i="3"/>
  <c r="I2550" i="3"/>
  <c r="I2544" i="3"/>
  <c r="I2545" i="3" s="1"/>
  <c r="I2543" i="3"/>
  <c r="I2540" i="3"/>
  <c r="I2539" i="3"/>
  <c r="I2538" i="3"/>
  <c r="I2537" i="3"/>
  <c r="I2536" i="3"/>
  <c r="I2533" i="3"/>
  <c r="I2532" i="3"/>
  <c r="I2531" i="3"/>
  <c r="I2530" i="3"/>
  <c r="I2524" i="3"/>
  <c r="I2523" i="3"/>
  <c r="I2525" i="3" s="1"/>
  <c r="I2520" i="3"/>
  <c r="I2519" i="3"/>
  <c r="I2518" i="3"/>
  <c r="I2521" i="3" s="1"/>
  <c r="I2512" i="3"/>
  <c r="I2513" i="3" s="1"/>
  <c r="I2511" i="3"/>
  <c r="I2508" i="3"/>
  <c r="I2509" i="3" s="1"/>
  <c r="I2514" i="3" s="1"/>
  <c r="I2502" i="3"/>
  <c r="I2501" i="3"/>
  <c r="I2498" i="3"/>
  <c r="I2499" i="3" s="1"/>
  <c r="I2497" i="3"/>
  <c r="I2490" i="3"/>
  <c r="I2489" i="3"/>
  <c r="I2491" i="3" s="1"/>
  <c r="I2484" i="3"/>
  <c r="I2485" i="3" s="1"/>
  <c r="I2483" i="3"/>
  <c r="I2482" i="3"/>
  <c r="I2476" i="3"/>
  <c r="I2477" i="3" s="1"/>
  <c r="I2475" i="3"/>
  <c r="I2474" i="3"/>
  <c r="I2472" i="3"/>
  <c r="I2478" i="3" s="1"/>
  <c r="I2471" i="3"/>
  <c r="I2470" i="3"/>
  <c r="I2467" i="3"/>
  <c r="I2466" i="3"/>
  <c r="I2468" i="3" s="1"/>
  <c r="I2461" i="3"/>
  <c r="I2462" i="3" s="1"/>
  <c r="I2460" i="3"/>
  <c r="I2459" i="3"/>
  <c r="I2458" i="3"/>
  <c r="I2456" i="3"/>
  <c r="I2455" i="3"/>
  <c r="I2454" i="3"/>
  <c r="I2451" i="3"/>
  <c r="I2450" i="3"/>
  <c r="I2449" i="3"/>
  <c r="I2452" i="3" s="1"/>
  <c r="I2443" i="3"/>
  <c r="I2442" i="3"/>
  <c r="I2444" i="3" s="1"/>
  <c r="I2439" i="3"/>
  <c r="I2438" i="3"/>
  <c r="I2434" i="3"/>
  <c r="I2433" i="3"/>
  <c r="I2432" i="3"/>
  <c r="I2431" i="3"/>
  <c r="I2428" i="3"/>
  <c r="I2429" i="3" s="1"/>
  <c r="I2424" i="3"/>
  <c r="I2422" i="3"/>
  <c r="I2421" i="3"/>
  <c r="I2423" i="3" s="1"/>
  <c r="I2418" i="3"/>
  <c r="I2417" i="3"/>
  <c r="I2419" i="3" s="1"/>
  <c r="I2411" i="3"/>
  <c r="I2410" i="3"/>
  <c r="I2412" i="3" s="1"/>
  <c r="I2407" i="3"/>
  <c r="I2408" i="3" s="1"/>
  <c r="I2413" i="3" s="1"/>
  <c r="I2403" i="3"/>
  <c r="I2402" i="3"/>
  <c r="I2401" i="3"/>
  <c r="I2398" i="3"/>
  <c r="I2399" i="3" s="1"/>
  <c r="I2397" i="3"/>
  <c r="I2395" i="3"/>
  <c r="I2394" i="3"/>
  <c r="I2388" i="3"/>
  <c r="I2389" i="3" s="1"/>
  <c r="I2385" i="3"/>
  <c r="I2384" i="3"/>
  <c r="I2386" i="3" s="1"/>
  <c r="I2390" i="3" s="1"/>
  <c r="I2378" i="3"/>
  <c r="I2377" i="3"/>
  <c r="I2379" i="3" s="1"/>
  <c r="I2375" i="3"/>
  <c r="I2380" i="3" s="1"/>
  <c r="I2374" i="3"/>
  <c r="I2373" i="3"/>
  <c r="I2372" i="3"/>
  <c r="I2368" i="3"/>
  <c r="I2366" i="3"/>
  <c r="I2367" i="3" s="1"/>
  <c r="I2363" i="3"/>
  <c r="I2362" i="3"/>
  <c r="I2364" i="3" s="1"/>
  <c r="I2356" i="3"/>
  <c r="I2357" i="3" s="1"/>
  <c r="I2353" i="3"/>
  <c r="I2352" i="3"/>
  <c r="I2346" i="3"/>
  <c r="I2347" i="3" s="1"/>
  <c r="I2344" i="3"/>
  <c r="I2343" i="3"/>
  <c r="I2342" i="3"/>
  <c r="I2336" i="3"/>
  <c r="I2335" i="3"/>
  <c r="I2337" i="3" s="1"/>
  <c r="I2333" i="3"/>
  <c r="I2338" i="3" s="1"/>
  <c r="I2332" i="3"/>
  <c r="I2326" i="3"/>
  <c r="I2327" i="3" s="1"/>
  <c r="I2328" i="3" s="1"/>
  <c r="I2320" i="3"/>
  <c r="I2319" i="3"/>
  <c r="I2318" i="3"/>
  <c r="I2315" i="3"/>
  <c r="I2316" i="3" s="1"/>
  <c r="I2309" i="3"/>
  <c r="I2308" i="3"/>
  <c r="I2307" i="3"/>
  <c r="I2305" i="3"/>
  <c r="I2304" i="3"/>
  <c r="I2299" i="3"/>
  <c r="I2298" i="3"/>
  <c r="I2297" i="3"/>
  <c r="I2294" i="3"/>
  <c r="I2295" i="3" s="1"/>
  <c r="I2300" i="3" s="1"/>
  <c r="I2288" i="3"/>
  <c r="I2289" i="3" s="1"/>
  <c r="I2290" i="3" s="1"/>
  <c r="I2283" i="3"/>
  <c r="I2282" i="3"/>
  <c r="I2281" i="3"/>
  <c r="I2278" i="3"/>
  <c r="I2279" i="3" s="1"/>
  <c r="I2284" i="3" s="1"/>
  <c r="I2277" i="3"/>
  <c r="I2272" i="3"/>
  <c r="I2271" i="3"/>
  <c r="I2270" i="3"/>
  <c r="I2267" i="3"/>
  <c r="I2266" i="3"/>
  <c r="I2268" i="3" s="1"/>
  <c r="I2273" i="3" s="1"/>
  <c r="I2260" i="3"/>
  <c r="I2261" i="3" s="1"/>
  <c r="I2259" i="3"/>
  <c r="I2257" i="3"/>
  <c r="I2256" i="3"/>
  <c r="I2255" i="3"/>
  <c r="I2249" i="3"/>
  <c r="I2248" i="3"/>
  <c r="I2250" i="3" s="1"/>
  <c r="I2251" i="3" s="1"/>
  <c r="I2246" i="3"/>
  <c r="I2245" i="3"/>
  <c r="I2239" i="3"/>
  <c r="I2238" i="3"/>
  <c r="I2240" i="3" s="1"/>
  <c r="I2235" i="3"/>
  <c r="I2236" i="3" s="1"/>
  <c r="I2241" i="3" s="1"/>
  <c r="I2234" i="3"/>
  <c r="I2230" i="3"/>
  <c r="I2228" i="3"/>
  <c r="I2227" i="3"/>
  <c r="I2229" i="3" s="1"/>
  <c r="I2224" i="3"/>
  <c r="I2223" i="3"/>
  <c r="I2225" i="3" s="1"/>
  <c r="I2217" i="3"/>
  <c r="I2218" i="3" s="1"/>
  <c r="I2214" i="3"/>
  <c r="I2215" i="3" s="1"/>
  <c r="I2207" i="3"/>
  <c r="I2206" i="3"/>
  <c r="I2208" i="3" s="1"/>
  <c r="I2203" i="3"/>
  <c r="I2204" i="3" s="1"/>
  <c r="I2202" i="3"/>
  <c r="I2197" i="3"/>
  <c r="I2196" i="3"/>
  <c r="I2195" i="3"/>
  <c r="I2193" i="3"/>
  <c r="I2192" i="3"/>
  <c r="I2191" i="3"/>
  <c r="I2185" i="3"/>
  <c r="I2184" i="3"/>
  <c r="I2182" i="3"/>
  <c r="I2181" i="3"/>
  <c r="I2180" i="3"/>
  <c r="I2175" i="3"/>
  <c r="I2174" i="3"/>
  <c r="I2173" i="3"/>
  <c r="I2170" i="3"/>
  <c r="I2169" i="3"/>
  <c r="I2168" i="3"/>
  <c r="I2171" i="3" s="1"/>
  <c r="I2162" i="3"/>
  <c r="I2161" i="3"/>
  <c r="I2163" i="3" s="1"/>
  <c r="I2164" i="3" s="1"/>
  <c r="I2155" i="3"/>
  <c r="I2156" i="3" s="1"/>
  <c r="I2154" i="3"/>
  <c r="I2151" i="3"/>
  <c r="I2150" i="3"/>
  <c r="I2149" i="3"/>
  <c r="I2148" i="3"/>
  <c r="I2152" i="3" s="1"/>
  <c r="I2157" i="3" s="1"/>
  <c r="I2142" i="3"/>
  <c r="I2141" i="3"/>
  <c r="I2140" i="3"/>
  <c r="I2139" i="3"/>
  <c r="I2138" i="3"/>
  <c r="I2143" i="3" s="1"/>
  <c r="I2135" i="3"/>
  <c r="I2134" i="3"/>
  <c r="I2136" i="3" s="1"/>
  <c r="I2131" i="3"/>
  <c r="I2132" i="3" s="1"/>
  <c r="I2130" i="3"/>
  <c r="I2129" i="3"/>
  <c r="I2128" i="3"/>
  <c r="I2127" i="3"/>
  <c r="I2126" i="3"/>
  <c r="I2123" i="3"/>
  <c r="I2122" i="3"/>
  <c r="I2124" i="3" s="1"/>
  <c r="I2116" i="3"/>
  <c r="I2115" i="3"/>
  <c r="I2117" i="3" s="1"/>
  <c r="I2118" i="3" s="1"/>
  <c r="I2110" i="3"/>
  <c r="I2109" i="3"/>
  <c r="I2108" i="3"/>
  <c r="I2106" i="3"/>
  <c r="I2111" i="3" s="1"/>
  <c r="I2105" i="3"/>
  <c r="I2104" i="3"/>
  <c r="I2100" i="3"/>
  <c r="I2098" i="3"/>
  <c r="I2097" i="3"/>
  <c r="I2099" i="3" s="1"/>
  <c r="I2095" i="3"/>
  <c r="I2094" i="3"/>
  <c r="I2093" i="3"/>
  <c r="I2087" i="3"/>
  <c r="I2086" i="3"/>
  <c r="I2088" i="3" s="1"/>
  <c r="I2083" i="3"/>
  <c r="I2084" i="3" s="1"/>
  <c r="I2089" i="3" s="1"/>
  <c r="I2082" i="3"/>
  <c r="I2077" i="3"/>
  <c r="I2076" i="3"/>
  <c r="I2073" i="3"/>
  <c r="I2072" i="3"/>
  <c r="I2074" i="3" s="1"/>
  <c r="I2066" i="3"/>
  <c r="I2065" i="3"/>
  <c r="I2067" i="3" s="1"/>
  <c r="I2068" i="3" s="1"/>
  <c r="I2059" i="3"/>
  <c r="I2060" i="3" s="1"/>
  <c r="I2056" i="3"/>
  <c r="I2055" i="3"/>
  <c r="I2057" i="3" s="1"/>
  <c r="I2061" i="3" s="1"/>
  <c r="I2049" i="3"/>
  <c r="I2050" i="3" s="1"/>
  <c r="I2048" i="3"/>
  <c r="I2045" i="3"/>
  <c r="I2044" i="3"/>
  <c r="I2046" i="3" s="1"/>
  <c r="I2038" i="3"/>
  <c r="I2039" i="3" s="1"/>
  <c r="I2035" i="3"/>
  <c r="I2036" i="3" s="1"/>
  <c r="I2040" i="3" s="1"/>
  <c r="I2034" i="3"/>
  <c r="I2029" i="3"/>
  <c r="I2028" i="3"/>
  <c r="I2025" i="3"/>
  <c r="I2024" i="3"/>
  <c r="I2026" i="3" s="1"/>
  <c r="I2030" i="3" s="1"/>
  <c r="I2018" i="3"/>
  <c r="I2019" i="3" s="1"/>
  <c r="I2016" i="3"/>
  <c r="I2020" i="3" s="1"/>
  <c r="I2015" i="3"/>
  <c r="I2014" i="3"/>
  <c r="I2008" i="3"/>
  <c r="I2007" i="3"/>
  <c r="I2009" i="3" s="1"/>
  <c r="I2005" i="3"/>
  <c r="I2004" i="3"/>
  <c r="I2003" i="3"/>
  <c r="I1997" i="3"/>
  <c r="I1998" i="3" s="1"/>
  <c r="I1996" i="3"/>
  <c r="I1993" i="3"/>
  <c r="I1992" i="3"/>
  <c r="I1991" i="3"/>
  <c r="I1990" i="3"/>
  <c r="I1994" i="3" s="1"/>
  <c r="I1985" i="3"/>
  <c r="I1984" i="3"/>
  <c r="I1983" i="3"/>
  <c r="I1980" i="3"/>
  <c r="I1979" i="3"/>
  <c r="I1981" i="3" s="1"/>
  <c r="I1986" i="3" s="1"/>
  <c r="I1978" i="3"/>
  <c r="I1977" i="3"/>
  <c r="I1973" i="3"/>
  <c r="I1971" i="3"/>
  <c r="I1970" i="3"/>
  <c r="I1972" i="3" s="1"/>
  <c r="I1967" i="3"/>
  <c r="I1966" i="3"/>
  <c r="I1965" i="3"/>
  <c r="I1968" i="3" s="1"/>
  <c r="I1959" i="3"/>
  <c r="I1958" i="3"/>
  <c r="I1956" i="3"/>
  <c r="I1955" i="3"/>
  <c r="I1954" i="3"/>
  <c r="I1953" i="3"/>
  <c r="I1952" i="3"/>
  <c r="I1946" i="3"/>
  <c r="I1945" i="3"/>
  <c r="I1947" i="3" s="1"/>
  <c r="I1942" i="3"/>
  <c r="I1941" i="3"/>
  <c r="I1940" i="3"/>
  <c r="I1943" i="3" s="1"/>
  <c r="I1934" i="3"/>
  <c r="I1933" i="3"/>
  <c r="I1935" i="3" s="1"/>
  <c r="I1930" i="3"/>
  <c r="I1929" i="3"/>
  <c r="I1931" i="3" s="1"/>
  <c r="I1936" i="3" s="1"/>
  <c r="I1928" i="3"/>
  <c r="I1922" i="3"/>
  <c r="I1921" i="3"/>
  <c r="I1923" i="3" s="1"/>
  <c r="I1918" i="3"/>
  <c r="I1917" i="3"/>
  <c r="I1916" i="3"/>
  <c r="I1915" i="3"/>
  <c r="I1909" i="3"/>
  <c r="I1908" i="3"/>
  <c r="I1910" i="3" s="1"/>
  <c r="I1905" i="3"/>
  <c r="I1904" i="3"/>
  <c r="I1906" i="3" s="1"/>
  <c r="I1911" i="3" s="1"/>
  <c r="I1903" i="3"/>
  <c r="I1898" i="3"/>
  <c r="I1897" i="3"/>
  <c r="I1896" i="3"/>
  <c r="I1893" i="3"/>
  <c r="I1892" i="3"/>
  <c r="I1894" i="3" s="1"/>
  <c r="I1888" i="3"/>
  <c r="I1886" i="3"/>
  <c r="I1887" i="3" s="1"/>
  <c r="I1885" i="3"/>
  <c r="I1883" i="3"/>
  <c r="I1882" i="3"/>
  <c r="I1881" i="3"/>
  <c r="I1875" i="3"/>
  <c r="I1874" i="3"/>
  <c r="I1876" i="3" s="1"/>
  <c r="I1877" i="3" s="1"/>
  <c r="I1872" i="3"/>
  <c r="I1871" i="3"/>
  <c r="I1870" i="3"/>
  <c r="I1865" i="3"/>
  <c r="I1864" i="3"/>
  <c r="I1861" i="3"/>
  <c r="I1862" i="3" s="1"/>
  <c r="I1860" i="3"/>
  <c r="I1858" i="3"/>
  <c r="I1857" i="3"/>
  <c r="I1855" i="3"/>
  <c r="I1854" i="3"/>
  <c r="I1853" i="3"/>
  <c r="I1848" i="3"/>
  <c r="I1847" i="3"/>
  <c r="I1846" i="3"/>
  <c r="I1843" i="3"/>
  <c r="I1842" i="3"/>
  <c r="I1844" i="3" s="1"/>
  <c r="I1849" i="3" s="1"/>
  <c r="I1837" i="3"/>
  <c r="I1836" i="3"/>
  <c r="I1835" i="3"/>
  <c r="I1833" i="3"/>
  <c r="I1838" i="3" s="1"/>
  <c r="I1832" i="3"/>
  <c r="I1831" i="3"/>
  <c r="I1830" i="3"/>
  <c r="I1829" i="3"/>
  <c r="I1828" i="3"/>
  <c r="I1827" i="3"/>
  <c r="I1826" i="3"/>
  <c r="I1825" i="3"/>
  <c r="I1824" i="3"/>
  <c r="I1823" i="3"/>
  <c r="I1822" i="3"/>
  <c r="I1817" i="3"/>
  <c r="I1816" i="3"/>
  <c r="I1815" i="3"/>
  <c r="I1813" i="3"/>
  <c r="I1818" i="3" s="1"/>
  <c r="I1812" i="3"/>
  <c r="I1811" i="3"/>
  <c r="I1807" i="3"/>
  <c r="I1805" i="3"/>
  <c r="I1804" i="3"/>
  <c r="I1806" i="3" s="1"/>
  <c r="I1802" i="3"/>
  <c r="I1801" i="3"/>
  <c r="I1795" i="3"/>
  <c r="I1794" i="3"/>
  <c r="I1796" i="3" s="1"/>
  <c r="I1791" i="3"/>
  <c r="I1790" i="3"/>
  <c r="I1789" i="3"/>
  <c r="I1792" i="3" s="1"/>
  <c r="I1797" i="3" s="1"/>
  <c r="I1788" i="3"/>
  <c r="I1783" i="3"/>
  <c r="I1784" i="3" s="1"/>
  <c r="I1782" i="3"/>
  <c r="I1781" i="3"/>
  <c r="I1779" i="3"/>
  <c r="I1778" i="3"/>
  <c r="I1777" i="3"/>
  <c r="I1776" i="3"/>
  <c r="I1770" i="3"/>
  <c r="I1769" i="3"/>
  <c r="I1771" i="3" s="1"/>
  <c r="I1766" i="3"/>
  <c r="I1765" i="3"/>
  <c r="I1764" i="3"/>
  <c r="I1767" i="3" s="1"/>
  <c r="I1772" i="3" s="1"/>
  <c r="I1759" i="3"/>
  <c r="I1758" i="3"/>
  <c r="I1757" i="3"/>
  <c r="I1755" i="3"/>
  <c r="I1760" i="3" s="1"/>
  <c r="I1754" i="3"/>
  <c r="I1753" i="3"/>
  <c r="I1752" i="3"/>
  <c r="I1751" i="3"/>
  <c r="I1745" i="3"/>
  <c r="I1744" i="3"/>
  <c r="I1746" i="3" s="1"/>
  <c r="I1741" i="3"/>
  <c r="I1740" i="3"/>
  <c r="I1742" i="3" s="1"/>
  <c r="I1747" i="3" s="1"/>
  <c r="I1735" i="3"/>
  <c r="I1734" i="3"/>
  <c r="I1733" i="3"/>
  <c r="I1731" i="3"/>
  <c r="I1736" i="3" s="1"/>
  <c r="I1730" i="3"/>
  <c r="I1729" i="3"/>
  <c r="I1723" i="3"/>
  <c r="I1722" i="3"/>
  <c r="I1719" i="3"/>
  <c r="I1718" i="3"/>
  <c r="I1720" i="3" s="1"/>
  <c r="I1712" i="3"/>
  <c r="I1711" i="3"/>
  <c r="I1713" i="3" s="1"/>
  <c r="I1708" i="3"/>
  <c r="I1707" i="3"/>
  <c r="I1709" i="3" s="1"/>
  <c r="I1714" i="3" s="1"/>
  <c r="I1701" i="3"/>
  <c r="I1700" i="3"/>
  <c r="I1702" i="3" s="1"/>
  <c r="I1698" i="3"/>
  <c r="I1703" i="3" s="1"/>
  <c r="I1697" i="3"/>
  <c r="I1696" i="3"/>
  <c r="I1690" i="3"/>
  <c r="I1691" i="3" s="1"/>
  <c r="I1687" i="3"/>
  <c r="I1686" i="3"/>
  <c r="I1688" i="3" s="1"/>
  <c r="I1680" i="3"/>
  <c r="I1679" i="3"/>
  <c r="I1673" i="3"/>
  <c r="I1672" i="3"/>
  <c r="I1674" i="3" s="1"/>
  <c r="I1669" i="3"/>
  <c r="I1670" i="3" s="1"/>
  <c r="I1675" i="3" s="1"/>
  <c r="I1668" i="3"/>
  <c r="I1667" i="3"/>
  <c r="I1666" i="3"/>
  <c r="I1661" i="3"/>
  <c r="I1660" i="3"/>
  <c r="I1659" i="3"/>
  <c r="I1656" i="3"/>
  <c r="I1655" i="3"/>
  <c r="I1654" i="3"/>
  <c r="I1653" i="3"/>
  <c r="I1657" i="3" s="1"/>
  <c r="I1662" i="3" s="1"/>
  <c r="I1648" i="3"/>
  <c r="I1647" i="3"/>
  <c r="I1646" i="3"/>
  <c r="I1643" i="3"/>
  <c r="I1644" i="3" s="1"/>
  <c r="I1649" i="3" s="1"/>
  <c r="I1642" i="3"/>
  <c r="I1641" i="3"/>
  <c r="I1640" i="3"/>
  <c r="I1634" i="3"/>
  <c r="I1633" i="3"/>
  <c r="I1635" i="3" s="1"/>
  <c r="I1630" i="3"/>
  <c r="I1629" i="3"/>
  <c r="I1628" i="3"/>
  <c r="I1627" i="3"/>
  <c r="I1631" i="3" s="1"/>
  <c r="I1636" i="3" s="1"/>
  <c r="I1621" i="3"/>
  <c r="I1622" i="3" s="1"/>
  <c r="I1620" i="3"/>
  <c r="I1617" i="3"/>
  <c r="I1618" i="3" s="1"/>
  <c r="I1623" i="3" s="1"/>
  <c r="I1616" i="3"/>
  <c r="I1615" i="3"/>
  <c r="I1614" i="3"/>
  <c r="I1609" i="3"/>
  <c r="I1608" i="3"/>
  <c r="I1607" i="3"/>
  <c r="I1604" i="3"/>
  <c r="I1603" i="3"/>
  <c r="I1605" i="3" s="1"/>
  <c r="I1610" i="3" s="1"/>
  <c r="I1597" i="3"/>
  <c r="I1596" i="3"/>
  <c r="I1598" i="3" s="1"/>
  <c r="I1594" i="3"/>
  <c r="I1593" i="3"/>
  <c r="I1592" i="3"/>
  <c r="I1588" i="3"/>
  <c r="I1586" i="3"/>
  <c r="I1585" i="3"/>
  <c r="I1587" i="3" s="1"/>
  <c r="I1583" i="3"/>
  <c r="I1582" i="3"/>
  <c r="I1581" i="3"/>
  <c r="I1575" i="3"/>
  <c r="I1574" i="3"/>
  <c r="I1576" i="3" s="1"/>
  <c r="I1571" i="3"/>
  <c r="I1570" i="3"/>
  <c r="I1569" i="3"/>
  <c r="I1572" i="3" s="1"/>
  <c r="I1577" i="3" s="1"/>
  <c r="I1568" i="3"/>
  <c r="I1562" i="3"/>
  <c r="I1561" i="3"/>
  <c r="I1563" i="3" s="1"/>
  <c r="I1558" i="3"/>
  <c r="I1557" i="3"/>
  <c r="I1556" i="3"/>
  <c r="I1555" i="3"/>
  <c r="I1549" i="3"/>
  <c r="I1548" i="3"/>
  <c r="I1550" i="3" s="1"/>
  <c r="I1545" i="3"/>
  <c r="I1544" i="3"/>
  <c r="I1543" i="3"/>
  <c r="I1546" i="3" s="1"/>
  <c r="I1551" i="3" s="1"/>
  <c r="I1542" i="3"/>
  <c r="I1537" i="3"/>
  <c r="I1536" i="3"/>
  <c r="I1535" i="3"/>
  <c r="I1532" i="3"/>
  <c r="I1531" i="3"/>
  <c r="I1530" i="3"/>
  <c r="I1529" i="3"/>
  <c r="I1523" i="3"/>
  <c r="I1522" i="3"/>
  <c r="I1524" i="3" s="1"/>
  <c r="I1519" i="3"/>
  <c r="I1520" i="3" s="1"/>
  <c r="I1525" i="3" s="1"/>
  <c r="I1518" i="3"/>
  <c r="I1513" i="3"/>
  <c r="I1512" i="3"/>
  <c r="I1511" i="3"/>
  <c r="I1508" i="3"/>
  <c r="I1507" i="3"/>
  <c r="I1506" i="3"/>
  <c r="I1505" i="3"/>
  <c r="I1499" i="3"/>
  <c r="I1498" i="3"/>
  <c r="I1500" i="3" s="1"/>
  <c r="I1495" i="3"/>
  <c r="I1494" i="3"/>
  <c r="I1493" i="3"/>
  <c r="I1492" i="3"/>
  <c r="I1496" i="3" s="1"/>
  <c r="I1501" i="3" s="1"/>
  <c r="I1486" i="3"/>
  <c r="I1485" i="3"/>
  <c r="I1487" i="3" s="1"/>
  <c r="I1482" i="3"/>
  <c r="I1483" i="3" s="1"/>
  <c r="I1488" i="3" s="1"/>
  <c r="I1481" i="3"/>
  <c r="I1480" i="3"/>
  <c r="I1479" i="3"/>
  <c r="I1473" i="3"/>
  <c r="I1472" i="3"/>
  <c r="I1474" i="3" s="1"/>
  <c r="I1469" i="3"/>
  <c r="I1468" i="3"/>
  <c r="I1467" i="3"/>
  <c r="I1466" i="3"/>
  <c r="I1470" i="3" s="1"/>
  <c r="I1460" i="3"/>
  <c r="I1461" i="3" s="1"/>
  <c r="I1459" i="3"/>
  <c r="I1456" i="3"/>
  <c r="I1457" i="3" s="1"/>
  <c r="I1455" i="3"/>
  <c r="I1454" i="3"/>
  <c r="I1453" i="3"/>
  <c r="I1448" i="3"/>
  <c r="I1447" i="3"/>
  <c r="I1446" i="3"/>
  <c r="I1444" i="3"/>
  <c r="I1449" i="3" s="1"/>
  <c r="I1443" i="3"/>
  <c r="I1442" i="3"/>
  <c r="I1437" i="3"/>
  <c r="I1438" i="3" s="1"/>
  <c r="I1436" i="3"/>
  <c r="I1430" i="3"/>
  <c r="I1431" i="3" s="1"/>
  <c r="I1428" i="3"/>
  <c r="I1432" i="3" s="1"/>
  <c r="I1427" i="3"/>
  <c r="I1421" i="3"/>
  <c r="I1420" i="3"/>
  <c r="I1419" i="3"/>
  <c r="I1416" i="3"/>
  <c r="I1417" i="3" s="1"/>
  <c r="I1411" i="3"/>
  <c r="I1410" i="3"/>
  <c r="I1409" i="3"/>
  <c r="I1407" i="3"/>
  <c r="I1412" i="3" s="1"/>
  <c r="I1406" i="3"/>
  <c r="I1401" i="3"/>
  <c r="I1400" i="3"/>
  <c r="I1399" i="3"/>
  <c r="I1394" i="3"/>
  <c r="I1395" i="3" s="1"/>
  <c r="I1393" i="3"/>
  <c r="I1392" i="3"/>
  <c r="I1390" i="3"/>
  <c r="I1389" i="3"/>
  <c r="I1388" i="3"/>
  <c r="I1383" i="3"/>
  <c r="I1382" i="3"/>
  <c r="I1381" i="3"/>
  <c r="I1378" i="3"/>
  <c r="I1377" i="3"/>
  <c r="I1379" i="3" s="1"/>
  <c r="I1372" i="3"/>
  <c r="I1371" i="3"/>
  <c r="I1370" i="3"/>
  <c r="I1367" i="3"/>
  <c r="I1368" i="3" s="1"/>
  <c r="I1373" i="3" s="1"/>
  <c r="I1366" i="3"/>
  <c r="I1362" i="3"/>
  <c r="I1360" i="3"/>
  <c r="I1359" i="3"/>
  <c r="I1361" i="3" s="1"/>
  <c r="I1357" i="3"/>
  <c r="I1356" i="3"/>
  <c r="I1355" i="3"/>
  <c r="I1349" i="3"/>
  <c r="I1350" i="3" s="1"/>
  <c r="I1346" i="3"/>
  <c r="I1347" i="3" s="1"/>
  <c r="I1345" i="3"/>
  <c r="I1342" i="3"/>
  <c r="I1343" i="3" s="1"/>
  <c r="I1338" i="3"/>
  <c r="I1337" i="3"/>
  <c r="I1336" i="3"/>
  <c r="I1335" i="3"/>
  <c r="I1333" i="3"/>
  <c r="I1332" i="3"/>
  <c r="I1326" i="3"/>
  <c r="I1325" i="3"/>
  <c r="I1327" i="3" s="1"/>
  <c r="I1322" i="3"/>
  <c r="I1321" i="3"/>
  <c r="I1323" i="3" s="1"/>
  <c r="I1328" i="3" s="1"/>
  <c r="I1315" i="3"/>
  <c r="I1316" i="3" s="1"/>
  <c r="I1317" i="3" s="1"/>
  <c r="I1314" i="3"/>
  <c r="I1312" i="3"/>
  <c r="I1311" i="3"/>
  <c r="I1310" i="3"/>
  <c r="I1306" i="3"/>
  <c r="I1305" i="3"/>
  <c r="I1304" i="3"/>
  <c r="I1303" i="3"/>
  <c r="I1297" i="3"/>
  <c r="I1296" i="3"/>
  <c r="I1298" i="3" s="1"/>
  <c r="I1293" i="3"/>
  <c r="I1294" i="3" s="1"/>
  <c r="I1299" i="3" s="1"/>
  <c r="I1288" i="3"/>
  <c r="I1289" i="3" s="1"/>
  <c r="I1287" i="3"/>
  <c r="I1286" i="3"/>
  <c r="I1283" i="3"/>
  <c r="I1282" i="3"/>
  <c r="I1281" i="3"/>
  <c r="I1284" i="3" s="1"/>
  <c r="I1274" i="3"/>
  <c r="I1273" i="3"/>
  <c r="I1275" i="3" s="1"/>
  <c r="I1271" i="3"/>
  <c r="I1270" i="3"/>
  <c r="I1264" i="3"/>
  <c r="I1263" i="3"/>
  <c r="I1265" i="3" s="1"/>
  <c r="I1260" i="3"/>
  <c r="I1261" i="3" s="1"/>
  <c r="I1266" i="3" s="1"/>
  <c r="I1254" i="3"/>
  <c r="I1253" i="3"/>
  <c r="I1255" i="3" s="1"/>
  <c r="I1256" i="3" s="1"/>
  <c r="I1251" i="3"/>
  <c r="I1250" i="3"/>
  <c r="I1245" i="3"/>
  <c r="I1244" i="3"/>
  <c r="I1242" i="3"/>
  <c r="I1241" i="3"/>
  <c r="I1240" i="3"/>
  <c r="I1237" i="3"/>
  <c r="I1238" i="3" s="1"/>
  <c r="I1246" i="3" s="1"/>
  <c r="I1230" i="3"/>
  <c r="I1229" i="3"/>
  <c r="I1231" i="3" s="1"/>
  <c r="I1226" i="3"/>
  <c r="I1227" i="3" s="1"/>
  <c r="I1221" i="3"/>
  <c r="I1220" i="3"/>
  <c r="I1219" i="3"/>
  <c r="I1216" i="3"/>
  <c r="I1217" i="3" s="1"/>
  <c r="I1222" i="3" s="1"/>
  <c r="I1211" i="3"/>
  <c r="I1210" i="3"/>
  <c r="I1209" i="3"/>
  <c r="I1206" i="3"/>
  <c r="I1205" i="3"/>
  <c r="I1207" i="3" s="1"/>
  <c r="I1212" i="3" s="1"/>
  <c r="I1201" i="3"/>
  <c r="I1199" i="3"/>
  <c r="I1198" i="3"/>
  <c r="I1200" i="3" s="1"/>
  <c r="I1196" i="3"/>
  <c r="I1195" i="3"/>
  <c r="I1194" i="3"/>
  <c r="I1188" i="3"/>
  <c r="I1189" i="3" s="1"/>
  <c r="I1190" i="3" s="1"/>
  <c r="I1187" i="3"/>
  <c r="I1185" i="3"/>
  <c r="I1184" i="3"/>
  <c r="I1183" i="3"/>
  <c r="I1177" i="3"/>
  <c r="I1178" i="3" s="1"/>
  <c r="I1176" i="3"/>
  <c r="I1173" i="3"/>
  <c r="I1174" i="3" s="1"/>
  <c r="I1167" i="3"/>
  <c r="I1166" i="3"/>
  <c r="I1168" i="3" s="1"/>
  <c r="I1163" i="3"/>
  <c r="I1164" i="3" s="1"/>
  <c r="I1157" i="3"/>
  <c r="I1158" i="3" s="1"/>
  <c r="I1159" i="3" s="1"/>
  <c r="I1156" i="3"/>
  <c r="I1154" i="3"/>
  <c r="I1153" i="3"/>
  <c r="I1147" i="3"/>
  <c r="I1148" i="3" s="1"/>
  <c r="I1149" i="3" s="1"/>
  <c r="I1142" i="3"/>
  <c r="I1141" i="3"/>
  <c r="I1138" i="3"/>
  <c r="I1137" i="3"/>
  <c r="I1135" i="3"/>
  <c r="I1134" i="3"/>
  <c r="I1129" i="3"/>
  <c r="I1130" i="3" s="1"/>
  <c r="I1128" i="3"/>
  <c r="I1126" i="3"/>
  <c r="I1125" i="3"/>
  <c r="I1124" i="3"/>
  <c r="I1121" i="3"/>
  <c r="I1122" i="3" s="1"/>
  <c r="I1116" i="3"/>
  <c r="I1115" i="3"/>
  <c r="I1112" i="3"/>
  <c r="I1111" i="3"/>
  <c r="I1113" i="3" s="1"/>
  <c r="I1108" i="3"/>
  <c r="I1109" i="3" s="1"/>
  <c r="I1117" i="3" s="1"/>
  <c r="I1102" i="3"/>
  <c r="I1101" i="3"/>
  <c r="I1103" i="3" s="1"/>
  <c r="I1104" i="3" s="1"/>
  <c r="I1098" i="3"/>
  <c r="I1099" i="3" s="1"/>
  <c r="I1097" i="3"/>
  <c r="I1096" i="3"/>
  <c r="I1095" i="3"/>
  <c r="I1094" i="3"/>
  <c r="I1091" i="3"/>
  <c r="I1090" i="3"/>
  <c r="I1092" i="3" s="1"/>
  <c r="I1084" i="3"/>
  <c r="I1085" i="3" s="1"/>
  <c r="I1081" i="3"/>
  <c r="I1082" i="3" s="1"/>
  <c r="I1080" i="3"/>
  <c r="I1078" i="3"/>
  <c r="I1077" i="3"/>
  <c r="I1075" i="3"/>
  <c r="I1074" i="3"/>
  <c r="I1073" i="3"/>
  <c r="I1068" i="3"/>
  <c r="I1067" i="3"/>
  <c r="I1066" i="3"/>
  <c r="I1063" i="3"/>
  <c r="I1064" i="3" s="1"/>
  <c r="I1060" i="3"/>
  <c r="I1059" i="3"/>
  <c r="I1061" i="3" s="1"/>
  <c r="I1069" i="3" s="1"/>
  <c r="I1053" i="3"/>
  <c r="I1052" i="3"/>
  <c r="I1054" i="3" s="1"/>
  <c r="I1055" i="3" s="1"/>
  <c r="I1049" i="3"/>
  <c r="I1048" i="3"/>
  <c r="I1047" i="3"/>
  <c r="I1050" i="3" s="1"/>
  <c r="I1046" i="3"/>
  <c r="I1045" i="3"/>
  <c r="I1044" i="3"/>
  <c r="I1041" i="3"/>
  <c r="I1040" i="3"/>
  <c r="I1042" i="3" s="1"/>
  <c r="I1034" i="3"/>
  <c r="I1035" i="3" s="1"/>
  <c r="I1033" i="3"/>
  <c r="I1030" i="3"/>
  <c r="I1031" i="3" s="1"/>
  <c r="I1029" i="3"/>
  <c r="I1028" i="3"/>
  <c r="I1027" i="3"/>
  <c r="I1025" i="3"/>
  <c r="I1024" i="3"/>
  <c r="I1023" i="3"/>
  <c r="I1017" i="3"/>
  <c r="I1016" i="3"/>
  <c r="I1018" i="3" s="1"/>
  <c r="I1014" i="3"/>
  <c r="I1019" i="3" s="1"/>
  <c r="I1013" i="3"/>
  <c r="I1012" i="3"/>
  <c r="I1006" i="3"/>
  <c r="I1005" i="3"/>
  <c r="I1007" i="3" s="1"/>
  <c r="I1002" i="3"/>
  <c r="I1001" i="3"/>
  <c r="I1000" i="3"/>
  <c r="I999" i="3"/>
  <c r="I998" i="3"/>
  <c r="I992" i="3"/>
  <c r="I991" i="3"/>
  <c r="I993" i="3" s="1"/>
  <c r="I988" i="3"/>
  <c r="I989" i="3" s="1"/>
  <c r="I994" i="3" s="1"/>
  <c r="I987" i="3"/>
  <c r="I986" i="3"/>
  <c r="I981" i="3"/>
  <c r="I980" i="3"/>
  <c r="I977" i="3"/>
  <c r="I976" i="3"/>
  <c r="I978" i="3" s="1"/>
  <c r="I973" i="3"/>
  <c r="I974" i="3" s="1"/>
  <c r="I967" i="3"/>
  <c r="I966" i="3"/>
  <c r="I968" i="3" s="1"/>
  <c r="I963" i="3"/>
  <c r="I962" i="3"/>
  <c r="I961" i="3"/>
  <c r="I964" i="3" s="1"/>
  <c r="I969" i="3" s="1"/>
  <c r="I957" i="3"/>
  <c r="I956" i="3"/>
  <c r="I955" i="3"/>
  <c r="I954" i="3"/>
  <c r="I952" i="3"/>
  <c r="I951" i="3"/>
  <c r="I950" i="3"/>
  <c r="I949" i="3"/>
  <c r="I944" i="3"/>
  <c r="I943" i="3"/>
  <c r="I940" i="3"/>
  <c r="I939" i="3"/>
  <c r="I941" i="3" s="1"/>
  <c r="I936" i="3"/>
  <c r="I937" i="3" s="1"/>
  <c r="I945" i="3" s="1"/>
  <c r="I931" i="3"/>
  <c r="I930" i="3"/>
  <c r="I929" i="3"/>
  <c r="I927" i="3"/>
  <c r="I932" i="3" s="1"/>
  <c r="I926" i="3"/>
  <c r="I925" i="3"/>
  <c r="I924" i="3"/>
  <c r="I923" i="3"/>
  <c r="I917" i="3"/>
  <c r="I918" i="3" s="1"/>
  <c r="I914" i="3"/>
  <c r="I913" i="3"/>
  <c r="I915" i="3" s="1"/>
  <c r="I919" i="3" s="1"/>
  <c r="I907" i="3"/>
  <c r="I908" i="3" s="1"/>
  <c r="I904" i="3"/>
  <c r="I903" i="3"/>
  <c r="I905" i="3" s="1"/>
  <c r="I901" i="3"/>
  <c r="I900" i="3"/>
  <c r="I899" i="3"/>
  <c r="I898" i="3"/>
  <c r="I892" i="3"/>
  <c r="I891" i="3"/>
  <c r="I890" i="3"/>
  <c r="I893" i="3" s="1"/>
  <c r="I887" i="3"/>
  <c r="I888" i="3" s="1"/>
  <c r="I884" i="3"/>
  <c r="I885" i="3" s="1"/>
  <c r="I894" i="3" s="1"/>
  <c r="I883" i="3"/>
  <c r="I878" i="3"/>
  <c r="I877" i="3"/>
  <c r="I874" i="3"/>
  <c r="I873" i="3"/>
  <c r="I875" i="3" s="1"/>
  <c r="I870" i="3"/>
  <c r="I871" i="3" s="1"/>
  <c r="I869" i="3"/>
  <c r="I866" i="3"/>
  <c r="I867" i="3" s="1"/>
  <c r="I879" i="3" s="1"/>
  <c r="I860" i="3"/>
  <c r="I859" i="3"/>
  <c r="I858" i="3"/>
  <c r="I861" i="3" s="1"/>
  <c r="I855" i="3"/>
  <c r="I856" i="3" s="1"/>
  <c r="I853" i="3"/>
  <c r="I852" i="3"/>
  <c r="I851" i="3"/>
  <c r="I846" i="3"/>
  <c r="I845" i="3"/>
  <c r="I843" i="3"/>
  <c r="I842" i="3"/>
  <c r="I841" i="3"/>
  <c r="I838" i="3"/>
  <c r="I837" i="3"/>
  <c r="I839" i="3" s="1"/>
  <c r="I834" i="3"/>
  <c r="I833" i="3"/>
  <c r="I832" i="3"/>
  <c r="I835" i="3" s="1"/>
  <c r="I827" i="3"/>
  <c r="I826" i="3"/>
  <c r="I823" i="3"/>
  <c r="I822" i="3"/>
  <c r="I819" i="3"/>
  <c r="I820" i="3" s="1"/>
  <c r="I818" i="3"/>
  <c r="I813" i="3"/>
  <c r="I812" i="3"/>
  <c r="I809" i="3"/>
  <c r="I810" i="3" s="1"/>
  <c r="I808" i="3"/>
  <c r="I805" i="3"/>
  <c r="I804" i="3"/>
  <c r="I806" i="3" s="1"/>
  <c r="I814" i="3" s="1"/>
  <c r="I798" i="3"/>
  <c r="I799" i="3" s="1"/>
  <c r="I795" i="3"/>
  <c r="I794" i="3"/>
  <c r="I796" i="3" s="1"/>
  <c r="I791" i="3"/>
  <c r="I792" i="3" s="1"/>
  <c r="I800" i="3" s="1"/>
  <c r="I790" i="3"/>
  <c r="I785" i="3"/>
  <c r="I784" i="3"/>
  <c r="I781" i="3"/>
  <c r="I780" i="3"/>
  <c r="I782" i="3" s="1"/>
  <c r="I778" i="3"/>
  <c r="I786" i="3" s="1"/>
  <c r="I777" i="3"/>
  <c r="I776" i="3"/>
  <c r="I771" i="3"/>
  <c r="I770" i="3"/>
  <c r="I767" i="3"/>
  <c r="I768" i="3" s="1"/>
  <c r="I772" i="3" s="1"/>
  <c r="I766" i="3"/>
  <c r="I764" i="3"/>
  <c r="I763" i="3"/>
  <c r="I762" i="3"/>
  <c r="I756" i="3"/>
  <c r="I757" i="3" s="1"/>
  <c r="I753" i="3"/>
  <c r="I754" i="3" s="1"/>
  <c r="I752" i="3"/>
  <c r="I749" i="3"/>
  <c r="I748" i="3"/>
  <c r="I750" i="3" s="1"/>
  <c r="I742" i="3"/>
  <c r="I741" i="3"/>
  <c r="I740" i="3"/>
  <c r="I743" i="3" s="1"/>
  <c r="I738" i="3"/>
  <c r="I737" i="3"/>
  <c r="I735" i="3"/>
  <c r="I734" i="3"/>
  <c r="I733" i="3"/>
  <c r="I727" i="3"/>
  <c r="I728" i="3" s="1"/>
  <c r="I724" i="3"/>
  <c r="I723" i="3"/>
  <c r="I725" i="3" s="1"/>
  <c r="I721" i="3"/>
  <c r="I720" i="3"/>
  <c r="I719" i="3"/>
  <c r="I716" i="3"/>
  <c r="I715" i="3"/>
  <c r="I714" i="3"/>
  <c r="I717" i="3" s="1"/>
  <c r="I729" i="3" s="1"/>
  <c r="I709" i="3"/>
  <c r="I708" i="3"/>
  <c r="I706" i="3"/>
  <c r="I705" i="3"/>
  <c r="I704" i="3"/>
  <c r="I701" i="3"/>
  <c r="I700" i="3"/>
  <c r="I702" i="3" s="1"/>
  <c r="I697" i="3"/>
  <c r="I696" i="3"/>
  <c r="I695" i="3"/>
  <c r="I689" i="3"/>
  <c r="I690" i="3" s="1"/>
  <c r="I687" i="3"/>
  <c r="I686" i="3"/>
  <c r="I685" i="3"/>
  <c r="I682" i="3"/>
  <c r="I683" i="3" s="1"/>
  <c r="I691" i="3" s="1"/>
  <c r="I681" i="3"/>
  <c r="I675" i="3"/>
  <c r="I676" i="3" s="1"/>
  <c r="I672" i="3"/>
  <c r="I671" i="3"/>
  <c r="I673" i="3" s="1"/>
  <c r="I668" i="3"/>
  <c r="I667" i="3"/>
  <c r="I669" i="3" s="1"/>
  <c r="I677" i="3" s="1"/>
  <c r="I661" i="3"/>
  <c r="I662" i="3" s="1"/>
  <c r="I658" i="3"/>
  <c r="I657" i="3"/>
  <c r="I659" i="3" s="1"/>
  <c r="I655" i="3"/>
  <c r="I654" i="3"/>
  <c r="I653" i="3"/>
  <c r="I647" i="3"/>
  <c r="I646" i="3"/>
  <c r="I648" i="3" s="1"/>
  <c r="I643" i="3"/>
  <c r="I644" i="3" s="1"/>
  <c r="I640" i="3"/>
  <c r="I641" i="3" s="1"/>
  <c r="I639" i="3"/>
  <c r="I633" i="3"/>
  <c r="I632" i="3"/>
  <c r="I630" i="3"/>
  <c r="I629" i="3"/>
  <c r="I628" i="3"/>
  <c r="I627" i="3"/>
  <c r="I626" i="3"/>
  <c r="I625" i="3"/>
  <c r="I619" i="3"/>
  <c r="I618" i="3"/>
  <c r="I620" i="3" s="1"/>
  <c r="I615" i="3"/>
  <c r="I616" i="3" s="1"/>
  <c r="I621" i="3" s="1"/>
  <c r="I609" i="3"/>
  <c r="I610" i="3" s="1"/>
  <c r="I607" i="3"/>
  <c r="I606" i="3"/>
  <c r="I605" i="3"/>
  <c r="I602" i="3"/>
  <c r="I603" i="3" s="1"/>
  <c r="I611" i="3" s="1"/>
  <c r="I601" i="3"/>
  <c r="I595" i="3"/>
  <c r="I596" i="3" s="1"/>
  <c r="I592" i="3"/>
  <c r="I591" i="3"/>
  <c r="I588" i="3"/>
  <c r="I589" i="3" s="1"/>
  <c r="I587" i="3"/>
  <c r="I582" i="3"/>
  <c r="I581" i="3"/>
  <c r="I578" i="3"/>
  <c r="I577" i="3"/>
  <c r="I575" i="3"/>
  <c r="I574" i="3"/>
  <c r="I573" i="3"/>
  <c r="I567" i="3"/>
  <c r="I568" i="3" s="1"/>
  <c r="I564" i="3"/>
  <c r="I565" i="3" s="1"/>
  <c r="I563" i="3"/>
  <c r="I560" i="3"/>
  <c r="I559" i="3"/>
  <c r="I553" i="3"/>
  <c r="I552" i="3"/>
  <c r="I550" i="3"/>
  <c r="I549" i="3"/>
  <c r="I547" i="3"/>
  <c r="I546" i="3"/>
  <c r="I545" i="3"/>
  <c r="I539" i="3"/>
  <c r="I538" i="3"/>
  <c r="I540" i="3" s="1"/>
  <c r="I535" i="3"/>
  <c r="I534" i="3"/>
  <c r="I533" i="3"/>
  <c r="I532" i="3"/>
  <c r="I531" i="3"/>
  <c r="I530" i="3"/>
  <c r="I527" i="3"/>
  <c r="I528" i="3" s="1"/>
  <c r="I526" i="3"/>
  <c r="I521" i="3"/>
  <c r="I520" i="3"/>
  <c r="I517" i="3"/>
  <c r="I516" i="3"/>
  <c r="I518" i="3" s="1"/>
  <c r="I513" i="3"/>
  <c r="I512" i="3"/>
  <c r="I514" i="3" s="1"/>
  <c r="I522" i="3" s="1"/>
  <c r="I506" i="3"/>
  <c r="I507" i="3" s="1"/>
  <c r="I503" i="3"/>
  <c r="I502" i="3"/>
  <c r="I499" i="3"/>
  <c r="I500" i="3" s="1"/>
  <c r="I498" i="3"/>
  <c r="I492" i="3"/>
  <c r="I491" i="3"/>
  <c r="I493" i="3" s="1"/>
  <c r="I488" i="3"/>
  <c r="I489" i="3" s="1"/>
  <c r="I485" i="3"/>
  <c r="I486" i="3" s="1"/>
  <c r="I494" i="3" s="1"/>
  <c r="I484" i="3"/>
  <c r="I479" i="3"/>
  <c r="I478" i="3"/>
  <c r="I475" i="3"/>
  <c r="I476" i="3" s="1"/>
  <c r="I480" i="3" s="1"/>
  <c r="I474" i="3"/>
  <c r="I468" i="3"/>
  <c r="I469" i="3" s="1"/>
  <c r="I467" i="3"/>
  <c r="I464" i="3"/>
  <c r="I463" i="3"/>
  <c r="I462" i="3"/>
  <c r="I461" i="3"/>
  <c r="I460" i="3"/>
  <c r="I459" i="3"/>
  <c r="I465" i="3" s="1"/>
  <c r="I456" i="3"/>
  <c r="I455" i="3"/>
  <c r="I457" i="3" s="1"/>
  <c r="I470" i="3" s="1"/>
  <c r="I449" i="3"/>
  <c r="I450" i="3" s="1"/>
  <c r="I451" i="3" s="1"/>
  <c r="I448" i="3"/>
  <c r="I442" i="3"/>
  <c r="I441" i="3"/>
  <c r="I440" i="3"/>
  <c r="I439" i="3"/>
  <c r="I443" i="3" s="1"/>
  <c r="I444" i="3" s="1"/>
  <c r="I433" i="3"/>
  <c r="I434" i="3" s="1"/>
  <c r="I435" i="3" s="1"/>
  <c r="I431" i="3"/>
  <c r="I430" i="3"/>
  <c r="I429" i="3"/>
  <c r="I428" i="3"/>
  <c r="I424" i="3"/>
  <c r="I422" i="3"/>
  <c r="I423" i="3" s="1"/>
  <c r="I421" i="3"/>
  <c r="I415" i="3"/>
  <c r="I414" i="3"/>
  <c r="I416" i="3" s="1"/>
  <c r="I417" i="3" s="1"/>
  <c r="I407" i="3"/>
  <c r="I408" i="3" s="1"/>
  <c r="I406" i="3"/>
  <c r="I403" i="3"/>
  <c r="I404" i="3" s="1"/>
  <c r="I399" i="3"/>
  <c r="I397" i="3"/>
  <c r="I398" i="3" s="1"/>
  <c r="I395" i="3"/>
  <c r="I394" i="3"/>
  <c r="I389" i="3"/>
  <c r="I388" i="3"/>
  <c r="I387" i="3"/>
  <c r="I385" i="3"/>
  <c r="I384" i="3"/>
  <c r="I378" i="3"/>
  <c r="I379" i="3" s="1"/>
  <c r="I380" i="3" s="1"/>
  <c r="I372" i="3"/>
  <c r="I373" i="3" s="1"/>
  <c r="I369" i="3"/>
  <c r="I370" i="3" s="1"/>
  <c r="I368" i="3"/>
  <c r="I365" i="3"/>
  <c r="I366" i="3" s="1"/>
  <c r="I362" i="3"/>
  <c r="I363" i="3" s="1"/>
  <c r="I361" i="3"/>
  <c r="I355" i="3"/>
  <c r="I354" i="3"/>
  <c r="I353" i="3"/>
  <c r="I356" i="3" s="1"/>
  <c r="I352" i="3"/>
  <c r="I349" i="3"/>
  <c r="I348" i="3"/>
  <c r="I350" i="3" s="1"/>
  <c r="I346" i="3"/>
  <c r="I345" i="3"/>
  <c r="I342" i="3"/>
  <c r="I343" i="3" s="1"/>
  <c r="I341" i="3"/>
  <c r="I335" i="3"/>
  <c r="I334" i="3"/>
  <c r="I333" i="3"/>
  <c r="I331" i="3"/>
  <c r="I330" i="3"/>
  <c r="I323" i="3"/>
  <c r="I324" i="3" s="1"/>
  <c r="I322" i="3"/>
  <c r="I319" i="3"/>
  <c r="I320" i="3" s="1"/>
  <c r="I312" i="3"/>
  <c r="I313" i="3" s="1"/>
  <c r="I311" i="3"/>
  <c r="I308" i="3"/>
  <c r="I309" i="3" s="1"/>
  <c r="I303" i="3"/>
  <c r="I302" i="3"/>
  <c r="I301" i="3"/>
  <c r="I298" i="3"/>
  <c r="I297" i="3"/>
  <c r="I299" i="3" s="1"/>
  <c r="I291" i="3"/>
  <c r="I290" i="3"/>
  <c r="I292" i="3" s="1"/>
  <c r="I288" i="3"/>
  <c r="I287" i="3"/>
  <c r="I281" i="3"/>
  <c r="I280" i="3"/>
  <c r="I277" i="3"/>
  <c r="I276" i="3"/>
  <c r="I275" i="3"/>
  <c r="I278" i="3" s="1"/>
  <c r="I272" i="3"/>
  <c r="I271" i="3"/>
  <c r="I273" i="3" s="1"/>
  <c r="I265" i="3"/>
  <c r="I266" i="3" s="1"/>
  <c r="I262" i="3"/>
  <c r="I263" i="3" s="1"/>
  <c r="I261" i="3"/>
  <c r="I260" i="3"/>
  <c r="I257" i="3"/>
  <c r="I256" i="3"/>
  <c r="I255" i="3"/>
  <c r="I254" i="3"/>
  <c r="I253" i="3"/>
  <c r="I248" i="3"/>
  <c r="I247" i="3"/>
  <c r="I244" i="3"/>
  <c r="I243" i="3"/>
  <c r="I245" i="3" s="1"/>
  <c r="I240" i="3"/>
  <c r="I239" i="3"/>
  <c r="I241" i="3" s="1"/>
  <c r="I236" i="3"/>
  <c r="I237" i="3" s="1"/>
  <c r="I249" i="3" s="1"/>
  <c r="I235" i="3"/>
  <c r="I230" i="3"/>
  <c r="I231" i="3" s="1"/>
  <c r="I229" i="3"/>
  <c r="I227" i="3"/>
  <c r="I226" i="3"/>
  <c r="I225" i="3"/>
  <c r="I224" i="3"/>
  <c r="I223" i="3"/>
  <c r="I222" i="3"/>
  <c r="I216" i="3"/>
  <c r="I217" i="3" s="1"/>
  <c r="I213" i="3"/>
  <c r="I212" i="3"/>
  <c r="I214" i="3" s="1"/>
  <c r="I218" i="3" s="1"/>
  <c r="I206" i="3"/>
  <c r="I207" i="3" s="1"/>
  <c r="I208" i="3" s="1"/>
  <c r="I205" i="3"/>
  <c r="I199" i="3"/>
  <c r="I200" i="3" s="1"/>
  <c r="I201" i="3" s="1"/>
  <c r="I198" i="3"/>
  <c r="I192" i="3"/>
  <c r="I193" i="3" s="1"/>
  <c r="I189" i="3"/>
  <c r="I188" i="3"/>
  <c r="I190" i="3" s="1"/>
  <c r="I186" i="3"/>
  <c r="I194" i="3" s="1"/>
  <c r="I185" i="3"/>
  <c r="I179" i="3"/>
  <c r="I180" i="3" s="1"/>
  <c r="I176" i="3"/>
  <c r="I175" i="3"/>
  <c r="I177" i="3" s="1"/>
  <c r="I181" i="3" s="1"/>
  <c r="I172" i="3"/>
  <c r="I171" i="3"/>
  <c r="I170" i="3"/>
  <c r="I169" i="3"/>
  <c r="I173" i="3" s="1"/>
  <c r="I166" i="3"/>
  <c r="I165" i="3"/>
  <c r="I167" i="3" s="1"/>
  <c r="I159" i="3"/>
  <c r="I160" i="3" s="1"/>
  <c r="I158" i="3"/>
  <c r="I155" i="3"/>
  <c r="I156" i="3" s="1"/>
  <c r="I150" i="3"/>
  <c r="I149" i="3"/>
  <c r="I148" i="3"/>
  <c r="I145" i="3"/>
  <c r="I144" i="3"/>
  <c r="I143" i="3"/>
  <c r="I142" i="3"/>
  <c r="I141" i="3"/>
  <c r="I140" i="3"/>
  <c r="I139" i="3"/>
  <c r="I146" i="3" s="1"/>
  <c r="I137" i="3"/>
  <c r="I136" i="3"/>
  <c r="I135" i="3"/>
  <c r="I131" i="3"/>
  <c r="I130" i="3"/>
  <c r="I129" i="3"/>
  <c r="I125" i="3"/>
  <c r="I124" i="3"/>
  <c r="I123" i="3"/>
  <c r="I117" i="3"/>
  <c r="I118" i="3" s="1"/>
  <c r="I119" i="3" s="1"/>
  <c r="I111" i="3"/>
  <c r="I110" i="3"/>
  <c r="I112" i="3" s="1"/>
  <c r="I108" i="3"/>
  <c r="I113" i="3" s="1"/>
  <c r="I107" i="3"/>
  <c r="I106" i="3"/>
  <c r="I100" i="3"/>
  <c r="I99" i="3"/>
  <c r="I96" i="3"/>
  <c r="I97" i="3" s="1"/>
  <c r="I95" i="3"/>
  <c r="I94" i="3"/>
  <c r="I93" i="3"/>
  <c r="I92" i="3"/>
  <c r="I91" i="3"/>
  <c r="I83" i="3"/>
  <c r="I84" i="3" s="1"/>
  <c r="I76" i="3"/>
  <c r="I77" i="3" s="1"/>
  <c r="I73" i="3"/>
  <c r="I74" i="3" s="1"/>
  <c r="I70" i="3"/>
  <c r="I69" i="3"/>
  <c r="I68" i="3"/>
  <c r="I67" i="3"/>
  <c r="I66" i="3"/>
  <c r="I65" i="3"/>
  <c r="I59" i="3"/>
  <c r="I60" i="3" s="1"/>
  <c r="I56" i="3"/>
  <c r="I57" i="3" s="1"/>
  <c r="I53" i="3"/>
  <c r="I52" i="3"/>
  <c r="I51" i="3"/>
  <c r="I54" i="3" s="1"/>
  <c r="I61" i="3" s="1"/>
  <c r="I50" i="3"/>
  <c r="I45" i="3"/>
  <c r="I44" i="3"/>
  <c r="I42" i="3"/>
  <c r="I41" i="3"/>
  <c r="I38" i="3"/>
  <c r="I37" i="3"/>
  <c r="I36" i="3"/>
  <c r="I35" i="3"/>
  <c r="I29" i="3"/>
  <c r="I30" i="3" s="1"/>
  <c r="I27" i="3"/>
  <c r="I26" i="3"/>
  <c r="I23" i="3"/>
  <c r="I22" i="3"/>
  <c r="I21" i="3"/>
  <c r="I24" i="3" s="1"/>
  <c r="I31" i="3" s="1"/>
  <c r="I20" i="3"/>
  <c r="I16" i="3"/>
  <c r="I14" i="3"/>
  <c r="I15" i="3" s="1"/>
  <c r="I12" i="3"/>
  <c r="I11" i="3"/>
  <c r="I8" i="3"/>
  <c r="I7" i="3"/>
  <c r="I6" i="3"/>
  <c r="I5" i="3"/>
  <c r="I9" i="3" s="1"/>
  <c r="J491" i="1"/>
  <c r="I490" i="1"/>
  <c r="I489" i="1" s="1"/>
  <c r="H490" i="1"/>
  <c r="J490" i="1" s="1"/>
  <c r="J489" i="1" s="1"/>
  <c r="G489" i="1"/>
  <c r="J488" i="1"/>
  <c r="I488" i="1"/>
  <c r="H488" i="1"/>
  <c r="I487" i="1"/>
  <c r="H487" i="1"/>
  <c r="J487" i="1" s="1"/>
  <c r="J486" i="1" s="1"/>
  <c r="I486" i="1"/>
  <c r="G486" i="1"/>
  <c r="J485" i="1"/>
  <c r="I485" i="1"/>
  <c r="H485" i="1"/>
  <c r="J484" i="1"/>
  <c r="I484" i="1"/>
  <c r="H484" i="1"/>
  <c r="J483" i="1"/>
  <c r="I483" i="1"/>
  <c r="H483" i="1"/>
  <c r="I482" i="1"/>
  <c r="H482" i="1"/>
  <c r="J482" i="1" s="1"/>
  <c r="I481" i="1"/>
  <c r="H481" i="1"/>
  <c r="J481" i="1" s="1"/>
  <c r="J480" i="1"/>
  <c r="J479" i="1" s="1"/>
  <c r="I480" i="1"/>
  <c r="H480" i="1"/>
  <c r="I479" i="1"/>
  <c r="G479" i="1"/>
  <c r="J478" i="1"/>
  <c r="I478" i="1"/>
  <c r="H478" i="1"/>
  <c r="J477" i="1"/>
  <c r="I477" i="1"/>
  <c r="H477" i="1"/>
  <c r="I476" i="1"/>
  <c r="H476" i="1"/>
  <c r="J476" i="1" s="1"/>
  <c r="J475" i="1"/>
  <c r="I475" i="1"/>
  <c r="G475" i="1"/>
  <c r="J474" i="1"/>
  <c r="I474" i="1"/>
  <c r="H474" i="1"/>
  <c r="J473" i="1"/>
  <c r="I473" i="1"/>
  <c r="H473" i="1"/>
  <c r="J472" i="1"/>
  <c r="I472" i="1"/>
  <c r="H472" i="1"/>
  <c r="I471" i="1"/>
  <c r="H471" i="1"/>
  <c r="J471" i="1" s="1"/>
  <c r="I470" i="1"/>
  <c r="H470" i="1"/>
  <c r="J470" i="1" s="1"/>
  <c r="J469" i="1"/>
  <c r="I469" i="1"/>
  <c r="H469" i="1"/>
  <c r="J468" i="1"/>
  <c r="I468" i="1"/>
  <c r="H468" i="1"/>
  <c r="J467" i="1"/>
  <c r="I467" i="1"/>
  <c r="H467" i="1"/>
  <c r="G466" i="1"/>
  <c r="I465" i="1"/>
  <c r="H465" i="1"/>
  <c r="J465" i="1" s="1"/>
  <c r="I464" i="1"/>
  <c r="H464" i="1"/>
  <c r="J464" i="1" s="1"/>
  <c r="I463" i="1"/>
  <c r="H463" i="1"/>
  <c r="J463" i="1" s="1"/>
  <c r="J462" i="1"/>
  <c r="I462" i="1"/>
  <c r="I461" i="1" s="1"/>
  <c r="H462" i="1"/>
  <c r="G461" i="1"/>
  <c r="I460" i="1"/>
  <c r="H460" i="1"/>
  <c r="J460" i="1" s="1"/>
  <c r="J459" i="1" s="1"/>
  <c r="I459" i="1"/>
  <c r="G459" i="1"/>
  <c r="I458" i="1"/>
  <c r="H458" i="1"/>
  <c r="J458" i="1" s="1"/>
  <c r="I457" i="1"/>
  <c r="H457" i="1"/>
  <c r="J457" i="1" s="1"/>
  <c r="J456" i="1"/>
  <c r="I456" i="1"/>
  <c r="H456" i="1"/>
  <c r="I455" i="1"/>
  <c r="H455" i="1"/>
  <c r="J455" i="1" s="1"/>
  <c r="I454" i="1"/>
  <c r="H454" i="1"/>
  <c r="J454" i="1" s="1"/>
  <c r="J453" i="1"/>
  <c r="I453" i="1"/>
  <c r="H453" i="1"/>
  <c r="I452" i="1"/>
  <c r="H452" i="1"/>
  <c r="J452" i="1" s="1"/>
  <c r="J451" i="1"/>
  <c r="I451" i="1"/>
  <c r="H451" i="1"/>
  <c r="I450" i="1"/>
  <c r="H450" i="1"/>
  <c r="J450" i="1" s="1"/>
  <c r="G449" i="1"/>
  <c r="J448" i="1"/>
  <c r="I448" i="1"/>
  <c r="H448" i="1"/>
  <c r="I447" i="1"/>
  <c r="H447" i="1"/>
  <c r="J447" i="1" s="1"/>
  <c r="J446" i="1"/>
  <c r="I446" i="1"/>
  <c r="H446" i="1"/>
  <c r="J445" i="1"/>
  <c r="I445" i="1"/>
  <c r="H445" i="1"/>
  <c r="I444" i="1"/>
  <c r="H444" i="1"/>
  <c r="J444" i="1" s="1"/>
  <c r="J443" i="1"/>
  <c r="I443" i="1"/>
  <c r="I442" i="1" s="1"/>
  <c r="H443" i="1"/>
  <c r="J442" i="1"/>
  <c r="J436" i="1" s="1"/>
  <c r="G442" i="1"/>
  <c r="J441" i="1"/>
  <c r="I441" i="1"/>
  <c r="H441" i="1"/>
  <c r="J440" i="1"/>
  <c r="I440" i="1"/>
  <c r="H440" i="1"/>
  <c r="I439" i="1"/>
  <c r="H439" i="1"/>
  <c r="J439" i="1" s="1"/>
  <c r="I438" i="1"/>
  <c r="H438" i="1"/>
  <c r="J438" i="1" s="1"/>
  <c r="J437" i="1"/>
  <c r="I437" i="1"/>
  <c r="G437" i="1"/>
  <c r="I436" i="1"/>
  <c r="G436" i="1"/>
  <c r="J435" i="1"/>
  <c r="I435" i="1"/>
  <c r="H435" i="1"/>
  <c r="I434" i="1"/>
  <c r="H434" i="1"/>
  <c r="J434" i="1" s="1"/>
  <c r="I433" i="1"/>
  <c r="H433" i="1"/>
  <c r="J433" i="1" s="1"/>
  <c r="J432" i="1"/>
  <c r="I432" i="1"/>
  <c r="G432" i="1"/>
  <c r="I431" i="1"/>
  <c r="H431" i="1"/>
  <c r="J431" i="1" s="1"/>
  <c r="J430" i="1"/>
  <c r="I430" i="1"/>
  <c r="I429" i="1" s="1"/>
  <c r="H430" i="1"/>
  <c r="G429" i="1"/>
  <c r="I428" i="1"/>
  <c r="H428" i="1"/>
  <c r="J428" i="1" s="1"/>
  <c r="J427" i="1" s="1"/>
  <c r="I427" i="1"/>
  <c r="G427" i="1"/>
  <c r="I426" i="1"/>
  <c r="H426" i="1"/>
  <c r="J426" i="1" s="1"/>
  <c r="I425" i="1"/>
  <c r="I422" i="1" s="1"/>
  <c r="H425" i="1"/>
  <c r="J425" i="1" s="1"/>
  <c r="J424" i="1"/>
  <c r="I424" i="1"/>
  <c r="H424" i="1"/>
  <c r="I423" i="1"/>
  <c r="H423" i="1"/>
  <c r="J423" i="1" s="1"/>
  <c r="G422" i="1"/>
  <c r="J421" i="1"/>
  <c r="I421" i="1"/>
  <c r="H421" i="1"/>
  <c r="I420" i="1"/>
  <c r="H420" i="1"/>
  <c r="J420" i="1" s="1"/>
  <c r="J419" i="1"/>
  <c r="I419" i="1"/>
  <c r="H419" i="1"/>
  <c r="I418" i="1"/>
  <c r="H418" i="1"/>
  <c r="J418" i="1" s="1"/>
  <c r="I417" i="1"/>
  <c r="H417" i="1"/>
  <c r="J417" i="1" s="1"/>
  <c r="I416" i="1"/>
  <c r="G416" i="1"/>
  <c r="I415" i="1"/>
  <c r="H415" i="1"/>
  <c r="J415" i="1" s="1"/>
  <c r="J414" i="1"/>
  <c r="I414" i="1"/>
  <c r="H414" i="1"/>
  <c r="J413" i="1"/>
  <c r="I413" i="1"/>
  <c r="H413" i="1"/>
  <c r="I412" i="1"/>
  <c r="H412" i="1"/>
  <c r="J412" i="1" s="1"/>
  <c r="I411" i="1"/>
  <c r="I406" i="1" s="1"/>
  <c r="H411" i="1"/>
  <c r="J411" i="1" s="1"/>
  <c r="I410" i="1"/>
  <c r="H410" i="1"/>
  <c r="J410" i="1" s="1"/>
  <c r="J409" i="1"/>
  <c r="I409" i="1"/>
  <c r="H409" i="1"/>
  <c r="J408" i="1"/>
  <c r="I408" i="1"/>
  <c r="H408" i="1"/>
  <c r="I407" i="1"/>
  <c r="H407" i="1"/>
  <c r="J407" i="1" s="1"/>
  <c r="G406" i="1"/>
  <c r="G405" i="1" s="1"/>
  <c r="J404" i="1"/>
  <c r="J400" i="1" s="1"/>
  <c r="I404" i="1"/>
  <c r="H404" i="1"/>
  <c r="J403" i="1"/>
  <c r="I403" i="1"/>
  <c r="H403" i="1"/>
  <c r="I402" i="1"/>
  <c r="H402" i="1"/>
  <c r="J402" i="1" s="1"/>
  <c r="I401" i="1"/>
  <c r="H401" i="1"/>
  <c r="J401" i="1" s="1"/>
  <c r="I400" i="1"/>
  <c r="G400" i="1"/>
  <c r="I399" i="1"/>
  <c r="H399" i="1"/>
  <c r="J399" i="1" s="1"/>
  <c r="J398" i="1"/>
  <c r="I398" i="1"/>
  <c r="I396" i="1" s="1"/>
  <c r="H398" i="1"/>
  <c r="J397" i="1"/>
  <c r="I397" i="1"/>
  <c r="H397" i="1"/>
  <c r="G396" i="1"/>
  <c r="I395" i="1"/>
  <c r="H395" i="1"/>
  <c r="J395" i="1" s="1"/>
  <c r="I394" i="1"/>
  <c r="H394" i="1"/>
  <c r="J394" i="1" s="1"/>
  <c r="J393" i="1"/>
  <c r="I393" i="1"/>
  <c r="I392" i="1" s="1"/>
  <c r="H393" i="1"/>
  <c r="G392" i="1"/>
  <c r="I391" i="1"/>
  <c r="H391" i="1"/>
  <c r="J391" i="1" s="1"/>
  <c r="J390" i="1" s="1"/>
  <c r="I390" i="1"/>
  <c r="G390" i="1"/>
  <c r="J389" i="1"/>
  <c r="I389" i="1"/>
  <c r="H389" i="1"/>
  <c r="I388" i="1"/>
  <c r="H388" i="1"/>
  <c r="J388" i="1" s="1"/>
  <c r="J387" i="1"/>
  <c r="I387" i="1"/>
  <c r="H387" i="1"/>
  <c r="I386" i="1"/>
  <c r="H386" i="1"/>
  <c r="J386" i="1" s="1"/>
  <c r="I385" i="1"/>
  <c r="H385" i="1"/>
  <c r="J385" i="1" s="1"/>
  <c r="I384" i="1"/>
  <c r="H384" i="1"/>
  <c r="J384" i="1" s="1"/>
  <c r="I383" i="1"/>
  <c r="H383" i="1"/>
  <c r="J383" i="1" s="1"/>
  <c r="J382" i="1"/>
  <c r="I382" i="1"/>
  <c r="H382" i="1"/>
  <c r="G381" i="1"/>
  <c r="I380" i="1"/>
  <c r="H380" i="1"/>
  <c r="J380" i="1" s="1"/>
  <c r="J379" i="1"/>
  <c r="I379" i="1"/>
  <c r="H379" i="1"/>
  <c r="J378" i="1"/>
  <c r="I378" i="1"/>
  <c r="H378" i="1"/>
  <c r="J377" i="1"/>
  <c r="I377" i="1"/>
  <c r="H377" i="1"/>
  <c r="J376" i="1"/>
  <c r="I376" i="1"/>
  <c r="H376" i="1"/>
  <c r="G375" i="1"/>
  <c r="G374" i="1"/>
  <c r="J373" i="1"/>
  <c r="I373" i="1"/>
  <c r="H373" i="1"/>
  <c r="I372" i="1"/>
  <c r="I368" i="1" s="1"/>
  <c r="H372" i="1"/>
  <c r="J372" i="1" s="1"/>
  <c r="J371" i="1"/>
  <c r="I371" i="1"/>
  <c r="H371" i="1"/>
  <c r="I370" i="1"/>
  <c r="H370" i="1"/>
  <c r="J370" i="1" s="1"/>
  <c r="I369" i="1"/>
  <c r="H369" i="1"/>
  <c r="J369" i="1" s="1"/>
  <c r="J368" i="1" s="1"/>
  <c r="G368" i="1"/>
  <c r="I367" i="1"/>
  <c r="H367" i="1"/>
  <c r="J367" i="1" s="1"/>
  <c r="J366" i="1"/>
  <c r="I366" i="1"/>
  <c r="I363" i="1" s="1"/>
  <c r="H366" i="1"/>
  <c r="J365" i="1"/>
  <c r="I365" i="1"/>
  <c r="H365" i="1"/>
  <c r="I364" i="1"/>
  <c r="H364" i="1"/>
  <c r="J364" i="1" s="1"/>
  <c r="J363" i="1" s="1"/>
  <c r="G363" i="1"/>
  <c r="I362" i="1"/>
  <c r="H362" i="1"/>
  <c r="J362" i="1" s="1"/>
  <c r="I361" i="1"/>
  <c r="I358" i="1" s="1"/>
  <c r="I357" i="1" s="1"/>
  <c r="H361" i="1"/>
  <c r="J361" i="1" s="1"/>
  <c r="J360" i="1"/>
  <c r="I360" i="1"/>
  <c r="H360" i="1"/>
  <c r="I359" i="1"/>
  <c r="H359" i="1"/>
  <c r="J359" i="1" s="1"/>
  <c r="G358" i="1"/>
  <c r="I356" i="1"/>
  <c r="H356" i="1"/>
  <c r="J356" i="1" s="1"/>
  <c r="J355" i="1"/>
  <c r="I355" i="1"/>
  <c r="H355" i="1"/>
  <c r="I354" i="1"/>
  <c r="H354" i="1"/>
  <c r="J354" i="1" s="1"/>
  <c r="I353" i="1"/>
  <c r="H353" i="1"/>
  <c r="J353" i="1" s="1"/>
  <c r="I352" i="1"/>
  <c r="I351" i="1" s="1"/>
  <c r="H352" i="1"/>
  <c r="J352" i="1" s="1"/>
  <c r="J351" i="1" s="1"/>
  <c r="G351" i="1"/>
  <c r="J349" i="1"/>
  <c r="I349" i="1"/>
  <c r="H349" i="1"/>
  <c r="I348" i="1"/>
  <c r="H348" i="1"/>
  <c r="J348" i="1" s="1"/>
  <c r="J347" i="1"/>
  <c r="I347" i="1"/>
  <c r="I345" i="1" s="1"/>
  <c r="H347" i="1"/>
  <c r="J346" i="1"/>
  <c r="J345" i="1" s="1"/>
  <c r="I346" i="1"/>
  <c r="H346" i="1"/>
  <c r="G345" i="1"/>
  <c r="J344" i="1"/>
  <c r="I344" i="1"/>
  <c r="H344" i="1"/>
  <c r="I343" i="1"/>
  <c r="H343" i="1"/>
  <c r="J343" i="1" s="1"/>
  <c r="I342" i="1"/>
  <c r="H342" i="1"/>
  <c r="J342" i="1" s="1"/>
  <c r="J341" i="1"/>
  <c r="I341" i="1"/>
  <c r="H341" i="1"/>
  <c r="J340" i="1"/>
  <c r="I340" i="1"/>
  <c r="H340" i="1"/>
  <c r="J339" i="1"/>
  <c r="I339" i="1"/>
  <c r="H339" i="1"/>
  <c r="G338" i="1"/>
  <c r="I337" i="1"/>
  <c r="H337" i="1"/>
  <c r="J337" i="1" s="1"/>
  <c r="I336" i="1"/>
  <c r="H336" i="1"/>
  <c r="J336" i="1" s="1"/>
  <c r="I335" i="1"/>
  <c r="H335" i="1"/>
  <c r="J335" i="1" s="1"/>
  <c r="J334" i="1"/>
  <c r="I334" i="1"/>
  <c r="I333" i="1" s="1"/>
  <c r="H334" i="1"/>
  <c r="G333" i="1"/>
  <c r="I332" i="1"/>
  <c r="H332" i="1"/>
  <c r="J332" i="1" s="1"/>
  <c r="J331" i="1"/>
  <c r="I331" i="1"/>
  <c r="H331" i="1"/>
  <c r="I330" i="1"/>
  <c r="H330" i="1"/>
  <c r="J330" i="1" s="1"/>
  <c r="J329" i="1" s="1"/>
  <c r="I329" i="1"/>
  <c r="G329" i="1"/>
  <c r="G324" i="1" s="1"/>
  <c r="G316" i="1" s="1"/>
  <c r="G315" i="1" s="1"/>
  <c r="J328" i="1"/>
  <c r="I328" i="1"/>
  <c r="H328" i="1"/>
  <c r="I327" i="1"/>
  <c r="H327" i="1"/>
  <c r="J327" i="1" s="1"/>
  <c r="I326" i="1"/>
  <c r="I325" i="1" s="1"/>
  <c r="I324" i="1" s="1"/>
  <c r="H326" i="1"/>
  <c r="J326" i="1" s="1"/>
  <c r="J325" i="1" s="1"/>
  <c r="G325" i="1"/>
  <c r="J323" i="1"/>
  <c r="J322" i="1" s="1"/>
  <c r="I323" i="1"/>
  <c r="I322" i="1" s="1"/>
  <c r="H323" i="1"/>
  <c r="G322" i="1"/>
  <c r="I321" i="1"/>
  <c r="H321" i="1"/>
  <c r="J321" i="1" s="1"/>
  <c r="J320" i="1"/>
  <c r="I320" i="1"/>
  <c r="H320" i="1"/>
  <c r="I319" i="1"/>
  <c r="H319" i="1"/>
  <c r="J319" i="1" s="1"/>
  <c r="J318" i="1"/>
  <c r="I318" i="1"/>
  <c r="H318" i="1"/>
  <c r="G317" i="1"/>
  <c r="J314" i="1"/>
  <c r="I314" i="1"/>
  <c r="H314" i="1"/>
  <c r="J313" i="1"/>
  <c r="J312" i="1" s="1"/>
  <c r="I313" i="1"/>
  <c r="I312" i="1" s="1"/>
  <c r="H313" i="1"/>
  <c r="G312" i="1"/>
  <c r="I311" i="1"/>
  <c r="H311" i="1"/>
  <c r="J311" i="1" s="1"/>
  <c r="I310" i="1"/>
  <c r="H310" i="1"/>
  <c r="J310" i="1" s="1"/>
  <c r="J309" i="1"/>
  <c r="I309" i="1"/>
  <c r="H309" i="1"/>
  <c r="I308" i="1"/>
  <c r="I303" i="1" s="1"/>
  <c r="H308" i="1"/>
  <c r="J308" i="1" s="1"/>
  <c r="J307" i="1"/>
  <c r="I307" i="1"/>
  <c r="H307" i="1"/>
  <c r="I306" i="1"/>
  <c r="H306" i="1"/>
  <c r="J306" i="1" s="1"/>
  <c r="I305" i="1"/>
  <c r="H305" i="1"/>
  <c r="J305" i="1" s="1"/>
  <c r="J304" i="1"/>
  <c r="I304" i="1"/>
  <c r="H304" i="1"/>
  <c r="G303" i="1"/>
  <c r="J302" i="1"/>
  <c r="J301" i="1" s="1"/>
  <c r="I302" i="1"/>
  <c r="I301" i="1" s="1"/>
  <c r="H302" i="1"/>
  <c r="G301" i="1"/>
  <c r="I300" i="1"/>
  <c r="H300" i="1"/>
  <c r="J300" i="1" s="1"/>
  <c r="J299" i="1"/>
  <c r="I299" i="1"/>
  <c r="I297" i="1" s="1"/>
  <c r="H299" i="1"/>
  <c r="J298" i="1"/>
  <c r="J297" i="1" s="1"/>
  <c r="I298" i="1"/>
  <c r="H298" i="1"/>
  <c r="G297" i="1"/>
  <c r="G292" i="1" s="1"/>
  <c r="J296" i="1"/>
  <c r="I296" i="1"/>
  <c r="H296" i="1"/>
  <c r="I295" i="1"/>
  <c r="H295" i="1"/>
  <c r="J295" i="1" s="1"/>
  <c r="I294" i="1"/>
  <c r="H294" i="1"/>
  <c r="J294" i="1" s="1"/>
  <c r="J293" i="1"/>
  <c r="I293" i="1"/>
  <c r="I292" i="1" s="1"/>
  <c r="G293" i="1"/>
  <c r="J291" i="1"/>
  <c r="J290" i="1" s="1"/>
  <c r="I291" i="1"/>
  <c r="I290" i="1" s="1"/>
  <c r="H291" i="1"/>
  <c r="G290" i="1"/>
  <c r="I289" i="1"/>
  <c r="H289" i="1"/>
  <c r="J289" i="1" s="1"/>
  <c r="I288" i="1"/>
  <c r="H288" i="1"/>
  <c r="J288" i="1" s="1"/>
  <c r="J286" i="1" s="1"/>
  <c r="I287" i="1"/>
  <c r="I286" i="1" s="1"/>
  <c r="H287" i="1"/>
  <c r="J287" i="1" s="1"/>
  <c r="G286" i="1"/>
  <c r="J283" i="1"/>
  <c r="I283" i="1"/>
  <c r="H283" i="1"/>
  <c r="I282" i="1"/>
  <c r="H282" i="1"/>
  <c r="J282" i="1" s="1"/>
  <c r="I281" i="1"/>
  <c r="H281" i="1"/>
  <c r="J281" i="1" s="1"/>
  <c r="J280" i="1"/>
  <c r="I280" i="1"/>
  <c r="H280" i="1"/>
  <c r="I279" i="1"/>
  <c r="H279" i="1"/>
  <c r="J279" i="1" s="1"/>
  <c r="I278" i="1"/>
  <c r="I276" i="1" s="1"/>
  <c r="H278" i="1"/>
  <c r="J278" i="1" s="1"/>
  <c r="J277" i="1"/>
  <c r="I277" i="1"/>
  <c r="H277" i="1"/>
  <c r="G276" i="1"/>
  <c r="J275" i="1"/>
  <c r="I275" i="1"/>
  <c r="H275" i="1"/>
  <c r="I274" i="1"/>
  <c r="H274" i="1"/>
  <c r="J274" i="1" s="1"/>
  <c r="I273" i="1"/>
  <c r="H273" i="1"/>
  <c r="J273" i="1" s="1"/>
  <c r="J272" i="1"/>
  <c r="J271" i="1" s="1"/>
  <c r="I272" i="1"/>
  <c r="H272" i="1"/>
  <c r="I271" i="1"/>
  <c r="G271" i="1"/>
  <c r="J270" i="1"/>
  <c r="I270" i="1"/>
  <c r="I268" i="1" s="1"/>
  <c r="H270" i="1"/>
  <c r="J269" i="1"/>
  <c r="J268" i="1" s="1"/>
  <c r="I269" i="1"/>
  <c r="H269" i="1"/>
  <c r="G268" i="1"/>
  <c r="J267" i="1"/>
  <c r="I267" i="1"/>
  <c r="H267" i="1"/>
  <c r="J266" i="1"/>
  <c r="I266" i="1"/>
  <c r="H266" i="1"/>
  <c r="J265" i="1"/>
  <c r="I265" i="1"/>
  <c r="H265" i="1"/>
  <c r="G264" i="1"/>
  <c r="I263" i="1"/>
  <c r="H263" i="1"/>
  <c r="J263" i="1" s="1"/>
  <c r="I262" i="1"/>
  <c r="H262" i="1"/>
  <c r="J262" i="1" s="1"/>
  <c r="J261" i="1"/>
  <c r="I261" i="1"/>
  <c r="I260" i="1" s="1"/>
  <c r="H261" i="1"/>
  <c r="J260" i="1"/>
  <c r="G260" i="1"/>
  <c r="J259" i="1"/>
  <c r="I259" i="1"/>
  <c r="H259" i="1"/>
  <c r="I258" i="1"/>
  <c r="H258" i="1"/>
  <c r="J258" i="1" s="1"/>
  <c r="I257" i="1"/>
  <c r="H257" i="1"/>
  <c r="J257" i="1" s="1"/>
  <c r="I256" i="1"/>
  <c r="H256" i="1"/>
  <c r="J256" i="1" s="1"/>
  <c r="I255" i="1"/>
  <c r="H255" i="1"/>
  <c r="J255" i="1" s="1"/>
  <c r="J254" i="1"/>
  <c r="I254" i="1"/>
  <c r="I253" i="1" s="1"/>
  <c r="H254" i="1"/>
  <c r="G253" i="1"/>
  <c r="I252" i="1"/>
  <c r="H252" i="1"/>
  <c r="J252" i="1" s="1"/>
  <c r="J251" i="1"/>
  <c r="I251" i="1"/>
  <c r="G251" i="1"/>
  <c r="I250" i="1"/>
  <c r="H250" i="1"/>
  <c r="J250" i="1" s="1"/>
  <c r="I249" i="1"/>
  <c r="H249" i="1"/>
  <c r="J249" i="1" s="1"/>
  <c r="J248" i="1"/>
  <c r="I248" i="1"/>
  <c r="H248" i="1"/>
  <c r="I247" i="1"/>
  <c r="H247" i="1"/>
  <c r="J247" i="1" s="1"/>
  <c r="I246" i="1"/>
  <c r="H246" i="1"/>
  <c r="J246" i="1" s="1"/>
  <c r="J245" i="1"/>
  <c r="I245" i="1"/>
  <c r="H245" i="1"/>
  <c r="I244" i="1"/>
  <c r="H244" i="1"/>
  <c r="J244" i="1" s="1"/>
  <c r="J243" i="1"/>
  <c r="I243" i="1"/>
  <c r="H243" i="1"/>
  <c r="I242" i="1"/>
  <c r="H242" i="1"/>
  <c r="J242" i="1" s="1"/>
  <c r="I241" i="1"/>
  <c r="H241" i="1"/>
  <c r="J241" i="1" s="1"/>
  <c r="J240" i="1"/>
  <c r="I240" i="1"/>
  <c r="H240" i="1"/>
  <c r="I239" i="1"/>
  <c r="H239" i="1"/>
  <c r="J239" i="1" s="1"/>
  <c r="J238" i="1"/>
  <c r="I238" i="1"/>
  <c r="H238" i="1"/>
  <c r="G237" i="1"/>
  <c r="I236" i="1"/>
  <c r="H236" i="1"/>
  <c r="J236" i="1" s="1"/>
  <c r="I235" i="1"/>
  <c r="H235" i="1"/>
  <c r="J235" i="1" s="1"/>
  <c r="I234" i="1"/>
  <c r="H234" i="1"/>
  <c r="J234" i="1" s="1"/>
  <c r="J233" i="1"/>
  <c r="I233" i="1"/>
  <c r="H233" i="1"/>
  <c r="G232" i="1"/>
  <c r="I231" i="1"/>
  <c r="H231" i="1"/>
  <c r="J231" i="1" s="1"/>
  <c r="I230" i="1"/>
  <c r="H230" i="1"/>
  <c r="J230" i="1" s="1"/>
  <c r="J229" i="1" s="1"/>
  <c r="I229" i="1"/>
  <c r="G229" i="1"/>
  <c r="I228" i="1"/>
  <c r="H228" i="1"/>
  <c r="J228" i="1" s="1"/>
  <c r="J227" i="1"/>
  <c r="I227" i="1"/>
  <c r="H227" i="1"/>
  <c r="I226" i="1"/>
  <c r="H226" i="1"/>
  <c r="J226" i="1" s="1"/>
  <c r="I225" i="1"/>
  <c r="H225" i="1"/>
  <c r="J225" i="1" s="1"/>
  <c r="I224" i="1"/>
  <c r="H224" i="1"/>
  <c r="J224" i="1" s="1"/>
  <c r="I223" i="1"/>
  <c r="H223" i="1"/>
  <c r="J223" i="1" s="1"/>
  <c r="J222" i="1"/>
  <c r="I222" i="1"/>
  <c r="H222" i="1"/>
  <c r="J221" i="1"/>
  <c r="I221" i="1"/>
  <c r="H221" i="1"/>
  <c r="I220" i="1"/>
  <c r="H220" i="1"/>
  <c r="J220" i="1" s="1"/>
  <c r="J219" i="1"/>
  <c r="I219" i="1"/>
  <c r="H219" i="1"/>
  <c r="I218" i="1"/>
  <c r="H218" i="1"/>
  <c r="J218" i="1" s="1"/>
  <c r="I217" i="1"/>
  <c r="H217" i="1"/>
  <c r="J217" i="1" s="1"/>
  <c r="J216" i="1"/>
  <c r="I216" i="1"/>
  <c r="H216" i="1"/>
  <c r="I215" i="1"/>
  <c r="H215" i="1"/>
  <c r="J215" i="1" s="1"/>
  <c r="I214" i="1"/>
  <c r="H214" i="1"/>
  <c r="J214" i="1" s="1"/>
  <c r="J213" i="1"/>
  <c r="I213" i="1"/>
  <c r="H213" i="1"/>
  <c r="I212" i="1"/>
  <c r="H212" i="1"/>
  <c r="J212" i="1" s="1"/>
  <c r="J211" i="1"/>
  <c r="I211" i="1"/>
  <c r="H211" i="1"/>
  <c r="I210" i="1"/>
  <c r="H210" i="1"/>
  <c r="J210" i="1" s="1"/>
  <c r="I209" i="1"/>
  <c r="H209" i="1"/>
  <c r="J209" i="1" s="1"/>
  <c r="J208" i="1"/>
  <c r="I208" i="1"/>
  <c r="H208" i="1"/>
  <c r="I207" i="1"/>
  <c r="H207" i="1"/>
  <c r="J207" i="1" s="1"/>
  <c r="J206" i="1"/>
  <c r="I206" i="1"/>
  <c r="H206" i="1"/>
  <c r="J205" i="1"/>
  <c r="I205" i="1"/>
  <c r="H205" i="1"/>
  <c r="G204" i="1"/>
  <c r="G203" i="1"/>
  <c r="I202" i="1"/>
  <c r="H202" i="1"/>
  <c r="J202" i="1" s="1"/>
  <c r="I201" i="1"/>
  <c r="H201" i="1"/>
  <c r="J201" i="1" s="1"/>
  <c r="J200" i="1"/>
  <c r="I200" i="1"/>
  <c r="H200" i="1"/>
  <c r="G199" i="1"/>
  <c r="I198" i="1"/>
  <c r="H198" i="1"/>
  <c r="J198" i="1" s="1"/>
  <c r="J197" i="1"/>
  <c r="I197" i="1"/>
  <c r="H197" i="1"/>
  <c r="I196" i="1"/>
  <c r="H196" i="1"/>
  <c r="J196" i="1" s="1"/>
  <c r="J195" i="1"/>
  <c r="I195" i="1"/>
  <c r="H195" i="1"/>
  <c r="I194" i="1"/>
  <c r="H194" i="1"/>
  <c r="J194" i="1" s="1"/>
  <c r="I193" i="1"/>
  <c r="H193" i="1"/>
  <c r="J193" i="1" s="1"/>
  <c r="I192" i="1"/>
  <c r="H192" i="1"/>
  <c r="J192" i="1" s="1"/>
  <c r="I191" i="1"/>
  <c r="H191" i="1"/>
  <c r="J191" i="1" s="1"/>
  <c r="J190" i="1"/>
  <c r="I190" i="1"/>
  <c r="H190" i="1"/>
  <c r="J189" i="1"/>
  <c r="I189" i="1"/>
  <c r="H189" i="1"/>
  <c r="I188" i="1"/>
  <c r="H188" i="1"/>
  <c r="J188" i="1" s="1"/>
  <c r="J187" i="1"/>
  <c r="I187" i="1"/>
  <c r="H187" i="1"/>
  <c r="I186" i="1"/>
  <c r="H186" i="1"/>
  <c r="J186" i="1" s="1"/>
  <c r="I185" i="1"/>
  <c r="H185" i="1"/>
  <c r="J185" i="1" s="1"/>
  <c r="J184" i="1"/>
  <c r="I184" i="1"/>
  <c r="H184" i="1"/>
  <c r="I183" i="1"/>
  <c r="H183" i="1"/>
  <c r="J183" i="1" s="1"/>
  <c r="I182" i="1"/>
  <c r="H182" i="1"/>
  <c r="J182" i="1" s="1"/>
  <c r="J181" i="1"/>
  <c r="I181" i="1"/>
  <c r="H181" i="1"/>
  <c r="I180" i="1"/>
  <c r="H180" i="1"/>
  <c r="J180" i="1" s="1"/>
  <c r="J179" i="1"/>
  <c r="I179" i="1"/>
  <c r="H179" i="1"/>
  <c r="I178" i="1"/>
  <c r="H178" i="1"/>
  <c r="J178" i="1" s="1"/>
  <c r="I177" i="1"/>
  <c r="H177" i="1"/>
  <c r="J177" i="1" s="1"/>
  <c r="I176" i="1"/>
  <c r="H176" i="1"/>
  <c r="J176" i="1" s="1"/>
  <c r="I175" i="1"/>
  <c r="H175" i="1"/>
  <c r="J175" i="1" s="1"/>
  <c r="J174" i="1"/>
  <c r="I174" i="1"/>
  <c r="H174" i="1"/>
  <c r="J173" i="1"/>
  <c r="I173" i="1"/>
  <c r="H173" i="1"/>
  <c r="I172" i="1"/>
  <c r="H172" i="1"/>
  <c r="J172" i="1" s="1"/>
  <c r="I171" i="1"/>
  <c r="I165" i="1" s="1"/>
  <c r="H171" i="1"/>
  <c r="J171" i="1" s="1"/>
  <c r="I170" i="1"/>
  <c r="H170" i="1"/>
  <c r="J170" i="1" s="1"/>
  <c r="J169" i="1"/>
  <c r="I169" i="1"/>
  <c r="H169" i="1"/>
  <c r="J168" i="1"/>
  <c r="I168" i="1"/>
  <c r="H168" i="1"/>
  <c r="I167" i="1"/>
  <c r="H167" i="1"/>
  <c r="J167" i="1" s="1"/>
  <c r="I166" i="1"/>
  <c r="H166" i="1"/>
  <c r="J166" i="1" s="1"/>
  <c r="G165" i="1"/>
  <c r="G164" i="1"/>
  <c r="I162" i="1"/>
  <c r="H162" i="1"/>
  <c r="J162" i="1" s="1"/>
  <c r="I161" i="1"/>
  <c r="H161" i="1"/>
  <c r="J161" i="1" s="1"/>
  <c r="I160" i="1"/>
  <c r="H160" i="1"/>
  <c r="J160" i="1" s="1"/>
  <c r="I159" i="1"/>
  <c r="H159" i="1"/>
  <c r="J159" i="1" s="1"/>
  <c r="J158" i="1"/>
  <c r="I158" i="1"/>
  <c r="I157" i="1" s="1"/>
  <c r="H158" i="1"/>
  <c r="G157" i="1"/>
  <c r="I156" i="1"/>
  <c r="H156" i="1"/>
  <c r="J156" i="1" s="1"/>
  <c r="J155" i="1"/>
  <c r="I155" i="1"/>
  <c r="H155" i="1"/>
  <c r="I154" i="1"/>
  <c r="H154" i="1"/>
  <c r="J154" i="1" s="1"/>
  <c r="I153" i="1"/>
  <c r="I150" i="1" s="1"/>
  <c r="I149" i="1" s="1"/>
  <c r="H153" i="1"/>
  <c r="J153" i="1" s="1"/>
  <c r="J152" i="1"/>
  <c r="I152" i="1"/>
  <c r="H152" i="1"/>
  <c r="I151" i="1"/>
  <c r="H151" i="1"/>
  <c r="J151" i="1" s="1"/>
  <c r="G150" i="1"/>
  <c r="G149" i="1" s="1"/>
  <c r="I148" i="1"/>
  <c r="I145" i="1" s="1"/>
  <c r="H148" i="1"/>
  <c r="J148" i="1" s="1"/>
  <c r="J147" i="1"/>
  <c r="I147" i="1"/>
  <c r="H147" i="1"/>
  <c r="I146" i="1"/>
  <c r="H146" i="1"/>
  <c r="J146" i="1" s="1"/>
  <c r="G145" i="1"/>
  <c r="J144" i="1"/>
  <c r="J143" i="1" s="1"/>
  <c r="I144" i="1"/>
  <c r="I143" i="1" s="1"/>
  <c r="H144" i="1"/>
  <c r="G143" i="1"/>
  <c r="J142" i="1"/>
  <c r="I142" i="1"/>
  <c r="I140" i="1" s="1"/>
  <c r="H142" i="1"/>
  <c r="J141" i="1"/>
  <c r="J140" i="1" s="1"/>
  <c r="I141" i="1"/>
  <c r="H141" i="1"/>
  <c r="G140" i="1"/>
  <c r="I139" i="1"/>
  <c r="H139" i="1"/>
  <c r="J139" i="1" s="1"/>
  <c r="I138" i="1"/>
  <c r="H138" i="1"/>
  <c r="J138" i="1" s="1"/>
  <c r="I137" i="1"/>
  <c r="H137" i="1"/>
  <c r="J137" i="1" s="1"/>
  <c r="J136" i="1"/>
  <c r="I136" i="1"/>
  <c r="H136" i="1"/>
  <c r="I135" i="1"/>
  <c r="H135" i="1"/>
  <c r="J135" i="1" s="1"/>
  <c r="I134" i="1"/>
  <c r="H134" i="1"/>
  <c r="J134" i="1" s="1"/>
  <c r="J133" i="1"/>
  <c r="I133" i="1"/>
  <c r="H133" i="1"/>
  <c r="I132" i="1"/>
  <c r="I131" i="1" s="1"/>
  <c r="H132" i="1"/>
  <c r="J132" i="1" s="1"/>
  <c r="G131" i="1"/>
  <c r="I130" i="1"/>
  <c r="H130" i="1"/>
  <c r="J130" i="1" s="1"/>
  <c r="I129" i="1"/>
  <c r="H129" i="1"/>
  <c r="J129" i="1" s="1"/>
  <c r="I128" i="1"/>
  <c r="H128" i="1"/>
  <c r="J128" i="1" s="1"/>
  <c r="I127" i="1"/>
  <c r="H127" i="1"/>
  <c r="J127" i="1" s="1"/>
  <c r="J126" i="1"/>
  <c r="I126" i="1"/>
  <c r="H126" i="1"/>
  <c r="J125" i="1"/>
  <c r="I125" i="1"/>
  <c r="H125" i="1"/>
  <c r="I124" i="1"/>
  <c r="H124" i="1"/>
  <c r="J124" i="1" s="1"/>
  <c r="J123" i="1"/>
  <c r="I123" i="1"/>
  <c r="H123" i="1"/>
  <c r="G122" i="1"/>
  <c r="G121" i="1"/>
  <c r="J120" i="1"/>
  <c r="I120" i="1"/>
  <c r="H120" i="1"/>
  <c r="I119" i="1"/>
  <c r="H119" i="1"/>
  <c r="J119" i="1" s="1"/>
  <c r="I118" i="1"/>
  <c r="H118" i="1"/>
  <c r="J118" i="1" s="1"/>
  <c r="J117" i="1"/>
  <c r="I117" i="1"/>
  <c r="H117" i="1"/>
  <c r="I116" i="1"/>
  <c r="H116" i="1"/>
  <c r="J116" i="1" s="1"/>
  <c r="J115" i="1" s="1"/>
  <c r="G115" i="1"/>
  <c r="I114" i="1"/>
  <c r="H114" i="1"/>
  <c r="J114" i="1" s="1"/>
  <c r="I113" i="1"/>
  <c r="H113" i="1"/>
  <c r="J113" i="1" s="1"/>
  <c r="J112" i="1"/>
  <c r="J106" i="1" s="1"/>
  <c r="I112" i="1"/>
  <c r="H112" i="1"/>
  <c r="I111" i="1"/>
  <c r="H111" i="1"/>
  <c r="J111" i="1" s="1"/>
  <c r="J110" i="1"/>
  <c r="I110" i="1"/>
  <c r="H110" i="1"/>
  <c r="J109" i="1"/>
  <c r="I109" i="1"/>
  <c r="H109" i="1"/>
  <c r="I108" i="1"/>
  <c r="H108" i="1"/>
  <c r="J108" i="1" s="1"/>
  <c r="J107" i="1"/>
  <c r="I107" i="1"/>
  <c r="H107" i="1"/>
  <c r="G106" i="1"/>
  <c r="I105" i="1"/>
  <c r="H105" i="1"/>
  <c r="J105" i="1" s="1"/>
  <c r="J104" i="1"/>
  <c r="I104" i="1"/>
  <c r="H104" i="1"/>
  <c r="G103" i="1"/>
  <c r="I102" i="1"/>
  <c r="H102" i="1"/>
  <c r="J102" i="1" s="1"/>
  <c r="J101" i="1"/>
  <c r="I101" i="1"/>
  <c r="H101" i="1"/>
  <c r="I100" i="1"/>
  <c r="H100" i="1"/>
  <c r="J100" i="1" s="1"/>
  <c r="J99" i="1"/>
  <c r="I99" i="1"/>
  <c r="H99" i="1"/>
  <c r="I98" i="1"/>
  <c r="H98" i="1"/>
  <c r="J98" i="1" s="1"/>
  <c r="G97" i="1"/>
  <c r="I96" i="1"/>
  <c r="H96" i="1"/>
  <c r="J96" i="1" s="1"/>
  <c r="I95" i="1"/>
  <c r="H95" i="1"/>
  <c r="J95" i="1" s="1"/>
  <c r="J94" i="1"/>
  <c r="I94" i="1"/>
  <c r="I89" i="1" s="1"/>
  <c r="H94" i="1"/>
  <c r="J93" i="1"/>
  <c r="I93" i="1"/>
  <c r="H93" i="1"/>
  <c r="I92" i="1"/>
  <c r="H92" i="1"/>
  <c r="J92" i="1" s="1"/>
  <c r="J91" i="1"/>
  <c r="I91" i="1"/>
  <c r="H91" i="1"/>
  <c r="I90" i="1"/>
  <c r="H90" i="1"/>
  <c r="J90" i="1" s="1"/>
  <c r="G89" i="1"/>
  <c r="J88" i="1"/>
  <c r="I88" i="1"/>
  <c r="H88" i="1"/>
  <c r="I87" i="1"/>
  <c r="H87" i="1"/>
  <c r="J87" i="1" s="1"/>
  <c r="I86" i="1"/>
  <c r="H86" i="1"/>
  <c r="J86" i="1" s="1"/>
  <c r="J85" i="1"/>
  <c r="I85" i="1"/>
  <c r="H85" i="1"/>
  <c r="I84" i="1"/>
  <c r="H84" i="1"/>
  <c r="J84" i="1" s="1"/>
  <c r="J83" i="1"/>
  <c r="I83" i="1"/>
  <c r="H83" i="1"/>
  <c r="I82" i="1"/>
  <c r="H82" i="1"/>
  <c r="J82" i="1" s="1"/>
  <c r="I81" i="1"/>
  <c r="H81" i="1"/>
  <c r="J81" i="1" s="1"/>
  <c r="J80" i="1"/>
  <c r="I80" i="1"/>
  <c r="H80" i="1"/>
  <c r="I79" i="1"/>
  <c r="G79" i="1"/>
  <c r="J77" i="1"/>
  <c r="I77" i="1"/>
  <c r="H77" i="1"/>
  <c r="I76" i="1"/>
  <c r="H76" i="1"/>
  <c r="J76" i="1" s="1"/>
  <c r="J75" i="1"/>
  <c r="I75" i="1"/>
  <c r="H75" i="1"/>
  <c r="J74" i="1"/>
  <c r="I74" i="1"/>
  <c r="H74" i="1"/>
  <c r="J73" i="1"/>
  <c r="I73" i="1"/>
  <c r="H73" i="1"/>
  <c r="J72" i="1"/>
  <c r="I72" i="1"/>
  <c r="H72" i="1"/>
  <c r="G71" i="1"/>
  <c r="G55" i="1" s="1"/>
  <c r="I70" i="1"/>
  <c r="H70" i="1"/>
  <c r="J70" i="1" s="1"/>
  <c r="J69" i="1"/>
  <c r="I69" i="1"/>
  <c r="H69" i="1"/>
  <c r="I68" i="1"/>
  <c r="H68" i="1"/>
  <c r="J68" i="1" s="1"/>
  <c r="J67" i="1"/>
  <c r="I67" i="1"/>
  <c r="H67" i="1"/>
  <c r="I66" i="1"/>
  <c r="H66" i="1"/>
  <c r="J66" i="1" s="1"/>
  <c r="I65" i="1"/>
  <c r="H65" i="1"/>
  <c r="J65" i="1" s="1"/>
  <c r="I64" i="1"/>
  <c r="H64" i="1"/>
  <c r="J64" i="1" s="1"/>
  <c r="J62" i="1" s="1"/>
  <c r="I63" i="1"/>
  <c r="I62" i="1" s="1"/>
  <c r="H63" i="1"/>
  <c r="J63" i="1" s="1"/>
  <c r="G62" i="1"/>
  <c r="J61" i="1"/>
  <c r="I61" i="1"/>
  <c r="H61" i="1"/>
  <c r="I60" i="1"/>
  <c r="H60" i="1"/>
  <c r="J60" i="1" s="1"/>
  <c r="I59" i="1"/>
  <c r="H59" i="1"/>
  <c r="J59" i="1" s="1"/>
  <c r="I58" i="1"/>
  <c r="H58" i="1"/>
  <c r="J58" i="1" s="1"/>
  <c r="I57" i="1"/>
  <c r="I56" i="1" s="1"/>
  <c r="H57" i="1"/>
  <c r="J57" i="1" s="1"/>
  <c r="J56" i="1" s="1"/>
  <c r="G56" i="1"/>
  <c r="I54" i="1"/>
  <c r="H54" i="1"/>
  <c r="J54" i="1" s="1"/>
  <c r="J53" i="1"/>
  <c r="I53" i="1"/>
  <c r="H53" i="1"/>
  <c r="J52" i="1"/>
  <c r="I52" i="1"/>
  <c r="H52" i="1"/>
  <c r="J51" i="1"/>
  <c r="I51" i="1"/>
  <c r="H51" i="1"/>
  <c r="I50" i="1"/>
  <c r="H50" i="1"/>
  <c r="J50" i="1" s="1"/>
  <c r="G49" i="1"/>
  <c r="I47" i="1"/>
  <c r="H47" i="1"/>
  <c r="J47" i="1" s="1"/>
  <c r="J46" i="1"/>
  <c r="I46" i="1"/>
  <c r="H46" i="1"/>
  <c r="J45" i="1"/>
  <c r="I45" i="1"/>
  <c r="H45" i="1"/>
  <c r="I44" i="1"/>
  <c r="H44" i="1"/>
  <c r="J44" i="1" s="1"/>
  <c r="I43" i="1"/>
  <c r="I41" i="1" s="1"/>
  <c r="H43" i="1"/>
  <c r="J43" i="1" s="1"/>
  <c r="I42" i="1"/>
  <c r="H42" i="1"/>
  <c r="J42" i="1" s="1"/>
  <c r="J41" i="1" s="1"/>
  <c r="G41" i="1"/>
  <c r="J40" i="1"/>
  <c r="I40" i="1"/>
  <c r="H40" i="1"/>
  <c r="I39" i="1"/>
  <c r="H39" i="1"/>
  <c r="J39" i="1" s="1"/>
  <c r="I38" i="1"/>
  <c r="H38" i="1"/>
  <c r="J38" i="1" s="1"/>
  <c r="J37" i="1"/>
  <c r="I37" i="1"/>
  <c r="I36" i="1" s="1"/>
  <c r="H37" i="1"/>
  <c r="J36" i="1"/>
  <c r="G36" i="1"/>
  <c r="G25" i="1" s="1"/>
  <c r="J35" i="1"/>
  <c r="J34" i="1" s="1"/>
  <c r="I35" i="1"/>
  <c r="I34" i="1" s="1"/>
  <c r="H35" i="1"/>
  <c r="G34" i="1"/>
  <c r="I33" i="1"/>
  <c r="H33" i="1"/>
  <c r="J33" i="1" s="1"/>
  <c r="I32" i="1"/>
  <c r="H32" i="1"/>
  <c r="J32" i="1" s="1"/>
  <c r="I31" i="1"/>
  <c r="H31" i="1"/>
  <c r="J31" i="1" s="1"/>
  <c r="J30" i="1"/>
  <c r="I30" i="1"/>
  <c r="H30" i="1"/>
  <c r="J29" i="1"/>
  <c r="I29" i="1"/>
  <c r="H29" i="1"/>
  <c r="I28" i="1"/>
  <c r="H28" i="1"/>
  <c r="J28" i="1" s="1"/>
  <c r="J27" i="1"/>
  <c r="I27" i="1"/>
  <c r="H27" i="1"/>
  <c r="G26" i="1"/>
  <c r="J24" i="1"/>
  <c r="I24" i="1"/>
  <c r="H24" i="1"/>
  <c r="I23" i="1"/>
  <c r="H23" i="1"/>
  <c r="J23" i="1" s="1"/>
  <c r="I22" i="1"/>
  <c r="H22" i="1"/>
  <c r="J22" i="1" s="1"/>
  <c r="J21" i="1"/>
  <c r="I21" i="1"/>
  <c r="H21" i="1"/>
  <c r="I20" i="1"/>
  <c r="H20" i="1"/>
  <c r="J20" i="1" s="1"/>
  <c r="J19" i="1"/>
  <c r="I19" i="1"/>
  <c r="H19" i="1"/>
  <c r="I18" i="1"/>
  <c r="H18" i="1"/>
  <c r="J18" i="1" s="1"/>
  <c r="I17" i="1"/>
  <c r="H17" i="1"/>
  <c r="J17" i="1" s="1"/>
  <c r="J16" i="1"/>
  <c r="I16" i="1"/>
  <c r="I15" i="1" s="1"/>
  <c r="I11" i="1" s="1"/>
  <c r="H16" i="1"/>
  <c r="G15" i="1"/>
  <c r="J14" i="1"/>
  <c r="I14" i="1"/>
  <c r="I12" i="1" s="1"/>
  <c r="H14" i="1"/>
  <c r="J13" i="1"/>
  <c r="J12" i="1" s="1"/>
  <c r="I13" i="1"/>
  <c r="H13" i="1"/>
  <c r="G12" i="1"/>
  <c r="G11" i="1"/>
  <c r="I10" i="1"/>
  <c r="H10" i="1"/>
  <c r="J10" i="1" s="1"/>
  <c r="I9" i="1"/>
  <c r="H9" i="1"/>
  <c r="J9" i="1" s="1"/>
  <c r="J8" i="1"/>
  <c r="I8" i="1"/>
  <c r="H8" i="1"/>
  <c r="I7" i="1"/>
  <c r="H7" i="1"/>
  <c r="J7" i="1" s="1"/>
  <c r="I6" i="1"/>
  <c r="H6" i="1"/>
  <c r="J6" i="1" s="1"/>
  <c r="J5" i="1"/>
  <c r="I5" i="1"/>
  <c r="H5" i="1"/>
  <c r="I4" i="1"/>
  <c r="G4" i="1"/>
  <c r="J89" i="1" l="1"/>
  <c r="I161" i="3"/>
  <c r="I909" i="3"/>
  <c r="I597" i="3"/>
  <c r="I1462" i="3"/>
  <c r="H2366" i="4"/>
  <c r="J55" i="1"/>
  <c r="J292" i="1"/>
  <c r="J285" i="1" s="1"/>
  <c r="J284" i="1" s="1"/>
  <c r="J26" i="1"/>
  <c r="J25" i="1" s="1"/>
  <c r="J122" i="1"/>
  <c r="I164" i="1"/>
  <c r="I163" i="1" s="1"/>
  <c r="J4" i="1"/>
  <c r="J131" i="1"/>
  <c r="J416" i="1"/>
  <c r="I649" i="3"/>
  <c r="J276" i="1"/>
  <c r="J165" i="1"/>
  <c r="J164" i="1" s="1"/>
  <c r="I285" i="1"/>
  <c r="I284" i="1" s="1"/>
  <c r="I357" i="3"/>
  <c r="I1036" i="3"/>
  <c r="I3090" i="3"/>
  <c r="I97" i="1"/>
  <c r="I78" i="1" s="1"/>
  <c r="J157" i="1"/>
  <c r="J333" i="1"/>
  <c r="J324" i="1" s="1"/>
  <c r="J429" i="1"/>
  <c r="J449" i="1"/>
  <c r="I847" i="3"/>
  <c r="I1139" i="3"/>
  <c r="I1143" i="3" s="1"/>
  <c r="I2611" i="3"/>
  <c r="J79" i="1"/>
  <c r="J392" i="1"/>
  <c r="I2051" i="3"/>
  <c r="I449" i="1"/>
  <c r="I405" i="1" s="1"/>
  <c r="I282" i="3"/>
  <c r="I283" i="3" s="1"/>
  <c r="I2262" i="3"/>
  <c r="H124" i="4"/>
  <c r="J232" i="1"/>
  <c r="J15" i="1"/>
  <c r="J11" i="1" s="1"/>
  <c r="J145" i="1"/>
  <c r="I2010" i="3"/>
  <c r="J204" i="1"/>
  <c r="J203" i="1" s="1"/>
  <c r="I71" i="1"/>
  <c r="I55" i="1" s="1"/>
  <c r="I317" i="1"/>
  <c r="I316" i="1" s="1"/>
  <c r="I315" i="1" s="1"/>
  <c r="I375" i="1"/>
  <c r="J381" i="1"/>
  <c r="I258" i="3"/>
  <c r="I267" i="3" s="1"/>
  <c r="I758" i="3"/>
  <c r="I982" i="3"/>
  <c r="H1729" i="4"/>
  <c r="H1736" i="4" s="1"/>
  <c r="J461" i="1"/>
  <c r="J49" i="1"/>
  <c r="H776" i="4"/>
  <c r="I115" i="1"/>
  <c r="I381" i="1"/>
  <c r="I49" i="1"/>
  <c r="J71" i="1"/>
  <c r="I103" i="1"/>
  <c r="I122" i="1"/>
  <c r="I121" i="1" s="1"/>
  <c r="I199" i="1"/>
  <c r="I204" i="1"/>
  <c r="I203" i="1" s="1"/>
  <c r="I237" i="1"/>
  <c r="J317" i="1"/>
  <c r="J375" i="1"/>
  <c r="J374" i="1" s="1"/>
  <c r="I536" i="3"/>
  <c r="I541" i="3" s="1"/>
  <c r="H251" i="4"/>
  <c r="H1821" i="4"/>
  <c r="H1848" i="4"/>
  <c r="H1855" i="4" s="1"/>
  <c r="I106" i="1"/>
  <c r="I26" i="1"/>
  <c r="I25" i="1" s="1"/>
  <c r="G78" i="1"/>
  <c r="G48" i="1" s="1"/>
  <c r="J97" i="1"/>
  <c r="J103" i="1"/>
  <c r="J199" i="1"/>
  <c r="J237" i="1"/>
  <c r="J303" i="1"/>
  <c r="I338" i="1"/>
  <c r="G357" i="1"/>
  <c r="G350" i="1" s="1"/>
  <c r="I466" i="1"/>
  <c r="I151" i="3"/>
  <c r="I293" i="3"/>
  <c r="I593" i="3"/>
  <c r="I663" i="3"/>
  <c r="I1169" i="3"/>
  <c r="I1475" i="3"/>
  <c r="H318" i="4"/>
  <c r="I1086" i="3"/>
  <c r="J253" i="1"/>
  <c r="J406" i="1"/>
  <c r="H803" i="4"/>
  <c r="G163" i="1"/>
  <c r="I264" i="1"/>
  <c r="J338" i="1"/>
  <c r="J466" i="1"/>
  <c r="I71" i="3"/>
  <c r="I698" i="3"/>
  <c r="I710" i="3" s="1"/>
  <c r="I824" i="3"/>
  <c r="I828" i="3" s="1"/>
  <c r="I1681" i="3"/>
  <c r="I1682" i="3" s="1"/>
  <c r="I2348" i="3"/>
  <c r="I2975" i="3"/>
  <c r="H755" i="4"/>
  <c r="H760" i="4" s="1"/>
  <c r="J358" i="1"/>
  <c r="J357" i="1" s="1"/>
  <c r="J396" i="1"/>
  <c r="I1351" i="3"/>
  <c r="I2198" i="3"/>
  <c r="H144" i="4"/>
  <c r="J264" i="1"/>
  <c r="G285" i="1"/>
  <c r="G284" i="1" s="1"/>
  <c r="J150" i="1"/>
  <c r="J149" i="1" s="1"/>
  <c r="I232" i="1"/>
  <c r="J422" i="1"/>
  <c r="I304" i="3"/>
  <c r="I374" i="3"/>
  <c r="I504" i="3"/>
  <c r="I508" i="3" s="1"/>
  <c r="I1179" i="3"/>
  <c r="I1599" i="3"/>
  <c r="I1692" i="3"/>
  <c r="I1899" i="3"/>
  <c r="I1960" i="3"/>
  <c r="I1961" i="3" s="1"/>
  <c r="H1694" i="4"/>
  <c r="H1695" i="4" s="1"/>
  <c r="I561" i="3"/>
  <c r="I569" i="3" s="1"/>
  <c r="I2440" i="3"/>
  <c r="I2445" i="3" s="1"/>
  <c r="I2503" i="3"/>
  <c r="I2504" i="3" s="1"/>
  <c r="I2641" i="3"/>
  <c r="I2871" i="3"/>
  <c r="I2945" i="3"/>
  <c r="H129" i="4"/>
  <c r="H486" i="4"/>
  <c r="H1797" i="4"/>
  <c r="H1804" i="4" s="1"/>
  <c r="H1933" i="4"/>
  <c r="H1940" i="4" s="1"/>
  <c r="H2365" i="4"/>
  <c r="I2144" i="3"/>
  <c r="I2526" i="3"/>
  <c r="H236" i="4"/>
  <c r="H18" i="4"/>
  <c r="H1753" i="4"/>
  <c r="J90" i="7"/>
  <c r="I1724" i="3"/>
  <c r="I1725" i="3" s="1"/>
  <c r="H76" i="4"/>
  <c r="H1385" i="4"/>
  <c r="H197" i="4"/>
  <c r="H60" i="7"/>
  <c r="J60" i="7" s="1"/>
  <c r="I39" i="3"/>
  <c r="I46" i="3" s="1"/>
  <c r="I1003" i="3"/>
  <c r="I1008" i="3" s="1"/>
  <c r="I1533" i="3"/>
  <c r="I1538" i="3" s="1"/>
  <c r="I1559" i="3"/>
  <c r="I1564" i="3" s="1"/>
  <c r="I1948" i="3"/>
  <c r="I2219" i="3"/>
  <c r="I2354" i="3"/>
  <c r="I2358" i="3" s="1"/>
  <c r="I2557" i="3"/>
  <c r="H683" i="4"/>
  <c r="H705" i="4"/>
  <c r="I1999" i="3"/>
  <c r="I1866" i="3"/>
  <c r="I3147" i="3"/>
  <c r="H268" i="4"/>
  <c r="H1200" i="4"/>
  <c r="I2187" i="3"/>
  <c r="I579" i="3"/>
  <c r="I583" i="3" s="1"/>
  <c r="I1509" i="3"/>
  <c r="I1514" i="3" s="1"/>
  <c r="I1919" i="3"/>
  <c r="I1924" i="3" s="1"/>
  <c r="I2186" i="3"/>
  <c r="H335" i="4"/>
  <c r="H362" i="4"/>
  <c r="H369" i="4" s="1"/>
  <c r="H1199" i="4"/>
  <c r="H2279" i="4"/>
  <c r="I2078" i="3"/>
  <c r="I2534" i="3"/>
  <c r="I2844" i="3"/>
  <c r="H475" i="4"/>
  <c r="H835" i="4"/>
  <c r="H1321" i="4"/>
  <c r="H1422" i="4"/>
  <c r="H2129" i="4"/>
  <c r="I278" i="5"/>
  <c r="I279" i="5" s="1"/>
  <c r="I554" i="3"/>
  <c r="I555" i="3" s="1"/>
  <c r="I634" i="3"/>
  <c r="I635" i="3" s="1"/>
  <c r="I2809" i="3"/>
  <c r="I2872" i="3"/>
  <c r="H1770" i="4"/>
  <c r="H1872" i="4"/>
  <c r="H1899" i="4"/>
  <c r="H1906" i="4" s="1"/>
  <c r="I2541" i="3"/>
  <c r="H1327" i="4"/>
  <c r="H1335" i="4" s="1"/>
  <c r="H1838" i="4"/>
  <c r="H1182" i="4"/>
  <c r="H1189" i="4" s="1"/>
  <c r="H1352" i="4"/>
  <c r="H1780" i="4"/>
  <c r="H1787" i="4" s="1"/>
  <c r="G50" i="7"/>
  <c r="H345" i="4"/>
  <c r="H352" i="4" s="1"/>
  <c r="H1643" i="4"/>
  <c r="E16" i="7"/>
  <c r="J16" i="7" s="1"/>
  <c r="H16" i="7"/>
  <c r="F16" i="7"/>
  <c r="G16" i="7"/>
  <c r="I2700" i="3"/>
  <c r="I2985" i="3"/>
  <c r="H150" i="4"/>
  <c r="H154" i="4" s="1"/>
  <c r="H499" i="4"/>
  <c r="H1405" i="4"/>
  <c r="H2339" i="4"/>
  <c r="H2307" i="4"/>
  <c r="H659" i="4"/>
  <c r="H666" i="4" s="1"/>
  <c r="H1580" i="4"/>
  <c r="H1587" i="4" s="1"/>
  <c r="H1948" i="4"/>
  <c r="H1966" i="4" s="1"/>
  <c r="H28" i="4"/>
  <c r="H35" i="4" s="1"/>
  <c r="H213" i="4"/>
  <c r="H222" i="4" s="1"/>
  <c r="H917" i="4"/>
  <c r="H1961" i="4"/>
  <c r="I409" i="6"/>
  <c r="I410" i="6" s="1"/>
  <c r="H2001" i="4"/>
  <c r="H2008" i="4" s="1"/>
  <c r="D24" i="7"/>
  <c r="J36" i="7"/>
  <c r="D34" i="7"/>
  <c r="H2289" i="4"/>
  <c r="H2290" i="4" s="1"/>
  <c r="H1363" i="4"/>
  <c r="H1368" i="4" s="1"/>
  <c r="H1980" i="4"/>
  <c r="H1991" i="4" s="1"/>
  <c r="H2320" i="4"/>
  <c r="H2321" i="4" s="1"/>
  <c r="E18" i="7"/>
  <c r="J20" i="7"/>
  <c r="E8" i="7"/>
  <c r="G8" i="7"/>
  <c r="F8" i="7"/>
  <c r="F4" i="7" s="1"/>
  <c r="H14" i="7"/>
  <c r="J14" i="7" s="1"/>
  <c r="J68" i="7"/>
  <c r="E66" i="7"/>
  <c r="E65" i="7" s="1"/>
  <c r="F68" i="7"/>
  <c r="F66" i="7" s="1"/>
  <c r="F65" i="7" s="1"/>
  <c r="J54" i="7"/>
  <c r="G4" i="7"/>
  <c r="I18" i="7"/>
  <c r="I17" i="7" s="1"/>
  <c r="G44" i="7"/>
  <c r="G34" i="7" s="1"/>
  <c r="G33" i="7" s="1"/>
  <c r="D3" i="7"/>
  <c r="J70" i="7"/>
  <c r="D66" i="7"/>
  <c r="D113" i="7" s="1"/>
  <c r="D114" i="7" s="1"/>
  <c r="F104" i="7"/>
  <c r="G104" i="7" s="1"/>
  <c r="G64" i="7"/>
  <c r="J64" i="7" s="1"/>
  <c r="I82" i="7"/>
  <c r="I81" i="7" s="1"/>
  <c r="J80" i="7"/>
  <c r="H80" i="7"/>
  <c r="H74" i="7" s="1"/>
  <c r="H73" i="7" s="1"/>
  <c r="J112" i="7"/>
  <c r="D110" i="7"/>
  <c r="H10" i="7"/>
  <c r="J10" i="7" s="1"/>
  <c r="E34" i="7"/>
  <c r="E33" i="7" s="1"/>
  <c r="J56" i="7"/>
  <c r="H56" i="7"/>
  <c r="F74" i="7"/>
  <c r="J46" i="7"/>
  <c r="G62" i="7"/>
  <c r="E12" i="7"/>
  <c r="H12" i="7" s="1"/>
  <c r="G12" i="7"/>
  <c r="G52" i="7"/>
  <c r="J62" i="7"/>
  <c r="D82" i="7"/>
  <c r="J52" i="7"/>
  <c r="F108" i="7"/>
  <c r="J6" i="7"/>
  <c r="F42" i="7"/>
  <c r="F34" i="7" s="1"/>
  <c r="F33" i="7" s="1"/>
  <c r="J92" i="7"/>
  <c r="J108" i="7"/>
  <c r="J40" i="7"/>
  <c r="J78" i="7"/>
  <c r="E88" i="7"/>
  <c r="I4" i="7"/>
  <c r="H30" i="7"/>
  <c r="J30" i="7" s="1"/>
  <c r="F30" i="7"/>
  <c r="G100" i="7"/>
  <c r="J100" i="7" s="1"/>
  <c r="E26" i="7"/>
  <c r="F26" i="7" s="1"/>
  <c r="F24" i="7" s="1"/>
  <c r="F23" i="7" s="1"/>
  <c r="J72" i="7"/>
  <c r="G96" i="7"/>
  <c r="G82" i="7" s="1"/>
  <c r="G81" i="7" s="1"/>
  <c r="H48" i="7"/>
  <c r="J48" i="7" s="1"/>
  <c r="G54" i="7"/>
  <c r="I74" i="7"/>
  <c r="I73" i="7" s="1"/>
  <c r="I2546" i="3" l="1"/>
  <c r="J12" i="7"/>
  <c r="J42" i="7"/>
  <c r="E82" i="7"/>
  <c r="E81" i="7" s="1"/>
  <c r="J88" i="7"/>
  <c r="F82" i="7"/>
  <c r="F81" i="7" s="1"/>
  <c r="J163" i="1"/>
  <c r="I3" i="7"/>
  <c r="I113" i="7"/>
  <c r="D109" i="7"/>
  <c r="J109" i="7" s="1"/>
  <c r="J110" i="7"/>
  <c r="H50" i="7"/>
  <c r="J50" i="7" s="1"/>
  <c r="F3" i="7"/>
  <c r="H8" i="7"/>
  <c r="E17" i="7"/>
  <c r="J17" i="7" s="1"/>
  <c r="J18" i="7"/>
  <c r="J44" i="7"/>
  <c r="D33" i="7"/>
  <c r="J405" i="1"/>
  <c r="J350" i="1" s="1"/>
  <c r="J66" i="7"/>
  <c r="D65" i="7"/>
  <c r="J65" i="7" s="1"/>
  <c r="J96" i="7"/>
  <c r="F73" i="7"/>
  <c r="J73" i="7" s="1"/>
  <c r="J74" i="7"/>
  <c r="J316" i="1"/>
  <c r="J315" i="1" s="1"/>
  <c r="H96" i="7"/>
  <c r="H82" i="7" s="1"/>
  <c r="H81" i="7" s="1"/>
  <c r="H24" i="7"/>
  <c r="H23" i="7" s="1"/>
  <c r="D23" i="7"/>
  <c r="E4" i="7"/>
  <c r="J121" i="1"/>
  <c r="J48" i="1" s="1"/>
  <c r="J495" i="1" s="1"/>
  <c r="G113" i="7"/>
  <c r="G3" i="7"/>
  <c r="J26" i="7"/>
  <c r="E24" i="7"/>
  <c r="E23" i="7" s="1"/>
  <c r="D81" i="7"/>
  <c r="J81" i="7" s="1"/>
  <c r="J82" i="7"/>
  <c r="J104" i="7"/>
  <c r="I48" i="1"/>
  <c r="J494" i="1" s="1"/>
  <c r="I374" i="1"/>
  <c r="I350" i="1" s="1"/>
  <c r="J78" i="1"/>
  <c r="I398" i="6" l="1"/>
  <c r="I382" i="6"/>
  <c r="I333" i="6"/>
  <c r="I328" i="6"/>
  <c r="I323" i="6"/>
  <c r="I318" i="6"/>
  <c r="I269" i="6"/>
  <c r="I255" i="6"/>
  <c r="I223" i="6"/>
  <c r="I372" i="6"/>
  <c r="I362" i="6"/>
  <c r="I402" i="6"/>
  <c r="I386" i="6"/>
  <c r="I376" i="6"/>
  <c r="I366" i="6"/>
  <c r="I378" i="6"/>
  <c r="I404" i="6"/>
  <c r="I388" i="6"/>
  <c r="I368" i="6"/>
  <c r="I358" i="6"/>
  <c r="I343" i="6"/>
  <c r="I337" i="6"/>
  <c r="I301" i="6"/>
  <c r="I288" i="6"/>
  <c r="I282" i="6"/>
  <c r="I390" i="6"/>
  <c r="I349" i="6"/>
  <c r="I260" i="6"/>
  <c r="I254" i="6"/>
  <c r="I396" i="6"/>
  <c r="I342" i="6"/>
  <c r="I287" i="6"/>
  <c r="I276" i="6"/>
  <c r="I215" i="6"/>
  <c r="I204" i="6"/>
  <c r="I369" i="6"/>
  <c r="I361" i="6"/>
  <c r="I348" i="6"/>
  <c r="I336" i="6"/>
  <c r="I325" i="6"/>
  <c r="I306" i="6"/>
  <c r="I300" i="6"/>
  <c r="I293" i="6"/>
  <c r="I259" i="6"/>
  <c r="I248" i="6"/>
  <c r="I243" i="6"/>
  <c r="I237" i="6"/>
  <c r="I198" i="6"/>
  <c r="I193" i="6"/>
  <c r="I184" i="6"/>
  <c r="I179" i="6"/>
  <c r="I165" i="6"/>
  <c r="I160" i="6"/>
  <c r="I146" i="6"/>
  <c r="I137" i="6"/>
  <c r="I118" i="6"/>
  <c r="I354" i="6"/>
  <c r="I270" i="6"/>
  <c r="I174" i="6"/>
  <c r="I407" i="6"/>
  <c r="I364" i="6"/>
  <c r="I346" i="6"/>
  <c r="I246" i="6"/>
  <c r="I213" i="6"/>
  <c r="I380" i="6"/>
  <c r="I339" i="6"/>
  <c r="I332" i="6"/>
  <c r="I279" i="6"/>
  <c r="I266" i="6"/>
  <c r="I182" i="6"/>
  <c r="I171" i="6"/>
  <c r="I166" i="6"/>
  <c r="I139" i="6"/>
  <c r="I102" i="6"/>
  <c r="I77" i="6"/>
  <c r="I72" i="6"/>
  <c r="I42" i="6"/>
  <c r="I37" i="6"/>
  <c r="I406" i="6"/>
  <c r="I353" i="6"/>
  <c r="I13" i="6"/>
  <c r="I238" i="6"/>
  <c r="I391" i="6"/>
  <c r="I351" i="6"/>
  <c r="I326" i="6"/>
  <c r="I235" i="6"/>
  <c r="I228" i="6"/>
  <c r="I203" i="6"/>
  <c r="I176" i="6"/>
  <c r="I158" i="6"/>
  <c r="I140" i="6"/>
  <c r="I121" i="6"/>
  <c r="I109" i="6"/>
  <c r="I80" i="6"/>
  <c r="I45" i="6"/>
  <c r="I34" i="6"/>
  <c r="I267" i="5"/>
  <c r="I234" i="5"/>
  <c r="I229" i="5"/>
  <c r="I206" i="5"/>
  <c r="I187" i="5"/>
  <c r="I159" i="5"/>
  <c r="I154" i="5"/>
  <c r="I145" i="5"/>
  <c r="I128" i="5"/>
  <c r="I111" i="5"/>
  <c r="I94" i="5"/>
  <c r="I370" i="6"/>
  <c r="I360" i="6"/>
  <c r="I334" i="6"/>
  <c r="I169" i="6"/>
  <c r="I152" i="6"/>
  <c r="I379" i="6"/>
  <c r="I316" i="6"/>
  <c r="I273" i="6"/>
  <c r="I133" i="6"/>
  <c r="I68" i="6"/>
  <c r="I22" i="6"/>
  <c r="I252" i="5"/>
  <c r="I210" i="5"/>
  <c r="I205" i="5"/>
  <c r="I163" i="5"/>
  <c r="I289" i="6"/>
  <c r="I280" i="6"/>
  <c r="I157" i="6"/>
  <c r="I108" i="6"/>
  <c r="I33" i="6"/>
  <c r="I261" i="5"/>
  <c r="I327" i="6"/>
  <c r="I284" i="6"/>
  <c r="I236" i="6"/>
  <c r="I229" i="6"/>
  <c r="I392" i="6"/>
  <c r="I352" i="6"/>
  <c r="I244" i="6"/>
  <c r="I395" i="6"/>
  <c r="I350" i="6"/>
  <c r="I222" i="6"/>
  <c r="I202" i="6"/>
  <c r="I177" i="6"/>
  <c r="I124" i="5"/>
  <c r="I384" i="6"/>
  <c r="I267" i="6"/>
  <c r="I249" i="6"/>
  <c r="I240" i="6"/>
  <c r="I212" i="6"/>
  <c r="I29" i="6"/>
  <c r="I247" i="5"/>
  <c r="I172" i="5"/>
  <c r="I150" i="5"/>
  <c r="I66" i="5"/>
  <c r="I61" i="5"/>
  <c r="I52" i="5"/>
  <c r="I43" i="5"/>
  <c r="I26" i="5"/>
  <c r="I13" i="5"/>
  <c r="I340" i="6"/>
  <c r="I285" i="6"/>
  <c r="I275" i="6"/>
  <c r="I183" i="6"/>
  <c r="I253" i="5"/>
  <c r="I218" i="5"/>
  <c r="I178" i="5"/>
  <c r="I123" i="5"/>
  <c r="I295" i="6"/>
  <c r="I274" i="6"/>
  <c r="I69" i="6"/>
  <c r="I269" i="5"/>
  <c r="I171" i="5"/>
  <c r="I214" i="6"/>
  <c r="I164" i="6"/>
  <c r="I4" i="6"/>
  <c r="J4" i="6" s="1"/>
  <c r="K4" i="6" s="1"/>
  <c r="I220" i="5"/>
  <c r="I90" i="5"/>
  <c r="I374" i="6"/>
  <c r="I261" i="6"/>
  <c r="I142" i="6"/>
  <c r="I197" i="5"/>
  <c r="I140" i="5"/>
  <c r="I356" i="6"/>
  <c r="I344" i="6"/>
  <c r="I76" i="6"/>
  <c r="I16" i="6"/>
  <c r="I6" i="6"/>
  <c r="I160" i="5"/>
  <c r="I80" i="5"/>
  <c r="I74" i="5"/>
  <c r="I57" i="5"/>
  <c r="I40" i="5"/>
  <c r="I394" i="6"/>
  <c r="I147" i="6"/>
  <c r="I138" i="6"/>
  <c r="I101" i="6"/>
  <c r="I32" i="6"/>
  <c r="I212" i="5"/>
  <c r="I190" i="5"/>
  <c r="I104" i="5"/>
  <c r="I86" i="5"/>
  <c r="I68" i="5"/>
  <c r="I45" i="5"/>
  <c r="I34" i="5"/>
  <c r="I23" i="5"/>
  <c r="I18" i="5"/>
  <c r="I181" i="6"/>
  <c r="I110" i="6"/>
  <c r="I84" i="6"/>
  <c r="I241" i="5"/>
  <c r="I227" i="5"/>
  <c r="I79" i="5"/>
  <c r="I56" i="5"/>
  <c r="I292" i="6"/>
  <c r="I268" i="6"/>
  <c r="I191" i="6"/>
  <c r="I219" i="5"/>
  <c r="I174" i="5"/>
  <c r="I125" i="5"/>
  <c r="I103" i="5"/>
  <c r="I62" i="5"/>
  <c r="I6" i="5"/>
  <c r="I341" i="6"/>
  <c r="I257" i="6"/>
  <c r="I247" i="6"/>
  <c r="I129" i="6"/>
  <c r="I100" i="6"/>
  <c r="I233" i="5"/>
  <c r="I188" i="5"/>
  <c r="I365" i="6"/>
  <c r="I145" i="6"/>
  <c r="I254" i="5"/>
  <c r="I173" i="5"/>
  <c r="I321" i="6"/>
  <c r="I309" i="6"/>
  <c r="I253" i="6"/>
  <c r="I185" i="6"/>
  <c r="I113" i="6"/>
  <c r="I18" i="6"/>
  <c r="I274" i="5"/>
  <c r="I258" i="5"/>
  <c r="I244" i="5"/>
  <c r="I99" i="5"/>
  <c r="I345" i="6"/>
  <c r="I283" i="6"/>
  <c r="I207" i="6"/>
  <c r="I175" i="6"/>
  <c r="I86" i="6"/>
  <c r="I161" i="5"/>
  <c r="I170" i="6"/>
  <c r="I234" i="6"/>
  <c r="I98" i="6"/>
  <c r="I65" i="5"/>
  <c r="I41" i="5"/>
  <c r="I180" i="6"/>
  <c r="I147" i="5"/>
  <c r="I168" i="6"/>
  <c r="I100" i="5"/>
  <c r="I89" i="5"/>
  <c r="I82" i="5"/>
  <c r="I48" i="5"/>
  <c r="I237" i="5"/>
  <c r="I7" i="5"/>
  <c r="I400" i="6"/>
  <c r="I311" i="6"/>
  <c r="I245" i="6"/>
  <c r="I217" i="6"/>
  <c r="I167" i="6"/>
  <c r="I60" i="6"/>
  <c r="I26" i="6"/>
  <c r="I216" i="5"/>
  <c r="I107" i="5"/>
  <c r="I88" i="5"/>
  <c r="I64" i="5"/>
  <c r="I47" i="5"/>
  <c r="I338" i="6"/>
  <c r="I94" i="6"/>
  <c r="I213" i="5"/>
  <c r="I162" i="5"/>
  <c r="I172" i="6"/>
  <c r="I232" i="5"/>
  <c r="I200" i="5"/>
  <c r="I180" i="5"/>
  <c r="I170" i="5"/>
  <c r="I54" i="6"/>
  <c r="I141" i="5"/>
  <c r="I112" i="5"/>
  <c r="I35" i="5"/>
  <c r="I322" i="6"/>
  <c r="I277" i="6"/>
  <c r="I54" i="5"/>
  <c r="I4" i="5"/>
  <c r="J4" i="5" s="1"/>
  <c r="K4" i="5" s="1"/>
  <c r="I36" i="6"/>
  <c r="I240" i="5"/>
  <c r="I36" i="5"/>
  <c r="I169" i="5"/>
  <c r="I187" i="6"/>
  <c r="I199" i="5"/>
  <c r="I122" i="5"/>
  <c r="I14" i="5"/>
  <c r="I95" i="5"/>
  <c r="I70" i="5"/>
  <c r="I46" i="5"/>
  <c r="I186" i="6"/>
  <c r="I46" i="6"/>
  <c r="I121" i="5"/>
  <c r="I71" i="5"/>
  <c r="I235" i="5"/>
  <c r="I347" i="6"/>
  <c r="I116" i="6"/>
  <c r="I183" i="5"/>
  <c r="I83" i="5"/>
  <c r="I60" i="5"/>
  <c r="I106" i="5"/>
  <c r="I151" i="6"/>
  <c r="I25" i="6"/>
  <c r="I203" i="5"/>
  <c r="I153" i="5"/>
  <c r="I105" i="5"/>
  <c r="I101" i="5"/>
  <c r="I21" i="5"/>
  <c r="I78" i="5"/>
  <c r="I193" i="5"/>
  <c r="I245" i="5"/>
  <c r="I142" i="5"/>
  <c r="I135" i="6"/>
  <c r="I5" i="5"/>
  <c r="I164" i="5"/>
  <c r="I81" i="6"/>
  <c r="I77" i="5"/>
  <c r="I125" i="6"/>
  <c r="I208" i="6"/>
  <c r="I211" i="5"/>
  <c r="I136" i="5"/>
  <c r="I58" i="5"/>
  <c r="I129" i="5"/>
  <c r="I75" i="5"/>
  <c r="I35" i="6"/>
  <c r="I291" i="6"/>
  <c r="I189" i="5"/>
  <c r="I59" i="6"/>
  <c r="I273" i="5"/>
  <c r="I331" i="6"/>
  <c r="I224" i="5"/>
  <c r="I265" i="5"/>
  <c r="I79" i="6"/>
  <c r="I201" i="5"/>
  <c r="I251" i="6"/>
  <c r="I67" i="6"/>
  <c r="I156" i="6"/>
  <c r="I231" i="6"/>
  <c r="I96" i="6"/>
  <c r="I248" i="5"/>
  <c r="I298" i="6"/>
  <c r="I82" i="6"/>
  <c r="I302" i="6"/>
  <c r="I265" i="6"/>
  <c r="I363" i="6"/>
  <c r="I330" i="6"/>
  <c r="I148" i="6"/>
  <c r="I17" i="6"/>
  <c r="I43" i="6"/>
  <c r="I188" i="6"/>
  <c r="I276" i="5"/>
  <c r="I377" i="6"/>
  <c r="I367" i="6"/>
  <c r="I9" i="6"/>
  <c r="I126" i="6"/>
  <c r="I272" i="6"/>
  <c r="I51" i="6"/>
  <c r="I28" i="5"/>
  <c r="I130" i="6"/>
  <c r="I131" i="6"/>
  <c r="I44" i="5"/>
  <c r="I55" i="6"/>
  <c r="I14" i="6"/>
  <c r="I114" i="6"/>
  <c r="I50" i="5"/>
  <c r="I11" i="5"/>
  <c r="I76" i="5"/>
  <c r="I221" i="5"/>
  <c r="I155" i="5"/>
  <c r="I109" i="5"/>
  <c r="I198" i="5"/>
  <c r="I236" i="5"/>
  <c r="I95" i="6"/>
  <c r="I24" i="6"/>
  <c r="I225" i="6"/>
  <c r="I52" i="6"/>
  <c r="I191" i="5"/>
  <c r="I56" i="6"/>
  <c r="I271" i="5"/>
  <c r="I221" i="6"/>
  <c r="I200" i="6"/>
  <c r="I355" i="6"/>
  <c r="I319" i="6"/>
  <c r="I85" i="6"/>
  <c r="I49" i="5"/>
  <c r="I290" i="6"/>
  <c r="I195" i="5"/>
  <c r="I73" i="5"/>
  <c r="I19" i="6"/>
  <c r="I166" i="5"/>
  <c r="I132" i="5"/>
  <c r="I92" i="6"/>
  <c r="I286" i="6"/>
  <c r="I324" i="6"/>
  <c r="I37" i="5"/>
  <c r="I96" i="5"/>
  <c r="I114" i="5"/>
  <c r="I10" i="6"/>
  <c r="I185" i="5"/>
  <c r="I156" i="5"/>
  <c r="I138" i="5"/>
  <c r="I230" i="5"/>
  <c r="I8" i="6"/>
  <c r="I104" i="6"/>
  <c r="I49" i="6"/>
  <c r="I20" i="5"/>
  <c r="I93" i="6"/>
  <c r="I225" i="5"/>
  <c r="I202" i="5"/>
  <c r="I66" i="6"/>
  <c r="I257" i="5"/>
  <c r="I165" i="5"/>
  <c r="I8" i="5"/>
  <c r="I208" i="5"/>
  <c r="I260" i="5"/>
  <c r="I78" i="6"/>
  <c r="I196" i="6"/>
  <c r="I39" i="5"/>
  <c r="I58" i="6"/>
  <c r="I97" i="5"/>
  <c r="I206" i="6"/>
  <c r="I44" i="6"/>
  <c r="I184" i="5"/>
  <c r="I90" i="6"/>
  <c r="I241" i="6"/>
  <c r="I7" i="6"/>
  <c r="I226" i="6"/>
  <c r="I216" i="6"/>
  <c r="I268" i="5"/>
  <c r="I211" i="6"/>
  <c r="I117" i="6"/>
  <c r="I186" i="5"/>
  <c r="I24" i="5"/>
  <c r="I239" i="5"/>
  <c r="I53" i="6"/>
  <c r="I122" i="6"/>
  <c r="I22" i="5"/>
  <c r="I117" i="5"/>
  <c r="I173" i="6"/>
  <c r="I119" i="5"/>
  <c r="I317" i="6"/>
  <c r="I168" i="5"/>
  <c r="I64" i="6"/>
  <c r="I97" i="6"/>
  <c r="I116" i="5"/>
  <c r="I70" i="6"/>
  <c r="I263" i="5"/>
  <c r="I15" i="5"/>
  <c r="I53" i="5"/>
  <c r="I137" i="5"/>
  <c r="I19" i="5"/>
  <c r="I304" i="6"/>
  <c r="I154" i="6"/>
  <c r="I61" i="6"/>
  <c r="I108" i="5"/>
  <c r="I40" i="6"/>
  <c r="I150" i="6"/>
  <c r="I67" i="5"/>
  <c r="I181" i="5"/>
  <c r="I242" i="5"/>
  <c r="I214" i="5"/>
  <c r="I99" i="6"/>
  <c r="I111" i="6"/>
  <c r="I297" i="6"/>
  <c r="I219" i="6"/>
  <c r="I371" i="6"/>
  <c r="I87" i="6"/>
  <c r="I217" i="5"/>
  <c r="I42" i="5"/>
  <c r="I239" i="6"/>
  <c r="I59" i="5"/>
  <c r="I10" i="5"/>
  <c r="I27" i="5"/>
  <c r="I63" i="5"/>
  <c r="I149" i="5"/>
  <c r="I51" i="5"/>
  <c r="I29" i="5"/>
  <c r="I230" i="6"/>
  <c r="I73" i="6"/>
  <c r="I176" i="5"/>
  <c r="I357" i="6"/>
  <c r="I195" i="6"/>
  <c r="I84" i="5"/>
  <c r="I270" i="5"/>
  <c r="I249" i="5"/>
  <c r="I243" i="5"/>
  <c r="I194" i="6"/>
  <c r="I141" i="6"/>
  <c r="I385" i="6"/>
  <c r="I250" i="6"/>
  <c r="I389" i="6"/>
  <c r="I401" i="6"/>
  <c r="I119" i="6"/>
  <c r="I133" i="5"/>
  <c r="I209" i="5"/>
  <c r="I72" i="5"/>
  <c r="I105" i="6"/>
  <c r="I263" i="6"/>
  <c r="I149" i="6"/>
  <c r="I259" i="5"/>
  <c r="I250" i="5"/>
  <c r="I226" i="5"/>
  <c r="I75" i="6"/>
  <c r="I103" i="6"/>
  <c r="I11" i="6"/>
  <c r="I375" i="6"/>
  <c r="I220" i="6"/>
  <c r="I153" i="6"/>
  <c r="I143" i="5"/>
  <c r="I69" i="5"/>
  <c r="I251" i="5"/>
  <c r="I87" i="5"/>
  <c r="I106" i="6"/>
  <c r="I65" i="6"/>
  <c r="I115" i="5"/>
  <c r="I107" i="6"/>
  <c r="I228" i="5"/>
  <c r="I25" i="5"/>
  <c r="I296" i="6"/>
  <c r="I102" i="5"/>
  <c r="I5" i="6"/>
  <c r="I381" i="6"/>
  <c r="I266" i="5"/>
  <c r="I233" i="6"/>
  <c r="I192" i="6"/>
  <c r="I205" i="6"/>
  <c r="I39" i="6"/>
  <c r="I258" i="6"/>
  <c r="I264" i="6"/>
  <c r="I123" i="6"/>
  <c r="I161" i="6"/>
  <c r="I393" i="6"/>
  <c r="I179" i="5"/>
  <c r="I246" i="5"/>
  <c r="I21" i="6"/>
  <c r="I148" i="5"/>
  <c r="I189" i="6"/>
  <c r="I136" i="6"/>
  <c r="I152" i="5"/>
  <c r="I238" i="5"/>
  <c r="I92" i="5"/>
  <c r="I158" i="5"/>
  <c r="I31" i="6"/>
  <c r="I71" i="6"/>
  <c r="I177" i="5"/>
  <c r="I320" i="6"/>
  <c r="I310" i="6"/>
  <c r="I62" i="6"/>
  <c r="I57" i="6"/>
  <c r="I271" i="6"/>
  <c r="I313" i="6"/>
  <c r="I199" i="6"/>
  <c r="I31" i="5"/>
  <c r="I89" i="6"/>
  <c r="I223" i="5"/>
  <c r="I30" i="5"/>
  <c r="I118" i="5"/>
  <c r="I112" i="6"/>
  <c r="I27" i="6"/>
  <c r="I329" i="6"/>
  <c r="I373" i="6"/>
  <c r="I63" i="6"/>
  <c r="I308" i="6"/>
  <c r="I307" i="6"/>
  <c r="I32" i="5"/>
  <c r="I157" i="5"/>
  <c r="I115" i="6"/>
  <c r="I135" i="5"/>
  <c r="I256" i="6"/>
  <c r="I305" i="6"/>
  <c r="I262" i="6"/>
  <c r="I163" i="6"/>
  <c r="I81" i="5"/>
  <c r="I28" i="6"/>
  <c r="I9" i="5"/>
  <c r="I30" i="6"/>
  <c r="I113" i="5"/>
  <c r="I262" i="5"/>
  <c r="I224" i="6"/>
  <c r="I139" i="5"/>
  <c r="I120" i="6"/>
  <c r="I41" i="6"/>
  <c r="I218" i="6"/>
  <c r="I91" i="6"/>
  <c r="I405" i="6"/>
  <c r="I23" i="6"/>
  <c r="I314" i="6"/>
  <c r="I134" i="6"/>
  <c r="I403" i="6"/>
  <c r="I126" i="5"/>
  <c r="I204" i="5"/>
  <c r="I194" i="5"/>
  <c r="I387" i="6"/>
  <c r="I359" i="6"/>
  <c r="I207" i="5"/>
  <c r="I85" i="5"/>
  <c r="I256" i="5"/>
  <c r="I98" i="5"/>
  <c r="I255" i="5"/>
  <c r="I197" i="6"/>
  <c r="I131" i="5"/>
  <c r="I110" i="5"/>
  <c r="I215" i="5"/>
  <c r="I146" i="5"/>
  <c r="I50" i="6"/>
  <c r="I299" i="6"/>
  <c r="I144" i="5"/>
  <c r="I83" i="6"/>
  <c r="I93" i="5"/>
  <c r="I124" i="6"/>
  <c r="I55" i="5"/>
  <c r="I12" i="5"/>
  <c r="I20" i="6"/>
  <c r="I303" i="6"/>
  <c r="I335" i="6"/>
  <c r="I38" i="6"/>
  <c r="I144" i="6"/>
  <c r="I16" i="5"/>
  <c r="I159" i="6"/>
  <c r="I127" i="5"/>
  <c r="I182" i="5"/>
  <c r="I120" i="5"/>
  <c r="I128" i="6"/>
  <c r="I132" i="6"/>
  <c r="I227" i="6"/>
  <c r="I127" i="6"/>
  <c r="I155" i="6"/>
  <c r="I383" i="6"/>
  <c r="I17" i="5"/>
  <c r="I272" i="5"/>
  <c r="I175" i="5"/>
  <c r="I178" i="6"/>
  <c r="I201" i="6"/>
  <c r="I167" i="5"/>
  <c r="I242" i="6"/>
  <c r="I294" i="6"/>
  <c r="I210" i="6"/>
  <c r="I397" i="6"/>
  <c r="I222" i="5"/>
  <c r="I91" i="5"/>
  <c r="I74" i="6"/>
  <c r="I15" i="6"/>
  <c r="I252" i="6"/>
  <c r="I196" i="5"/>
  <c r="I190" i="6"/>
  <c r="I232" i="6"/>
  <c r="I38" i="5"/>
  <c r="I264" i="5"/>
  <c r="I231" i="5"/>
  <c r="I399" i="6"/>
  <c r="I209" i="6"/>
  <c r="I151" i="5"/>
  <c r="I162" i="6"/>
  <c r="I192" i="5"/>
  <c r="I275" i="5"/>
  <c r="I88" i="6"/>
  <c r="I143" i="6"/>
  <c r="I312" i="6"/>
  <c r="I33" i="5"/>
  <c r="I315" i="6"/>
  <c r="I134" i="5"/>
  <c r="I48" i="6"/>
  <c r="I12" i="6"/>
  <c r="I281" i="6"/>
  <c r="I130" i="5"/>
  <c r="I278" i="6"/>
  <c r="I47" i="6"/>
  <c r="E3" i="7"/>
  <c r="E113" i="7"/>
  <c r="E114" i="7" s="1"/>
  <c r="J4" i="7"/>
  <c r="H34" i="7"/>
  <c r="J24" i="7"/>
  <c r="J23" i="7"/>
  <c r="H4" i="7"/>
  <c r="J8" i="7"/>
  <c r="F113" i="7"/>
  <c r="H33" i="7" l="1"/>
  <c r="J33" i="7" s="1"/>
  <c r="J34" i="7"/>
  <c r="F114" i="7"/>
  <c r="G114" i="7" s="1"/>
  <c r="H113" i="7"/>
  <c r="H3" i="7"/>
  <c r="J6" i="5"/>
  <c r="K6" i="5" s="1"/>
  <c r="J5" i="5"/>
  <c r="K5" i="5" s="1"/>
  <c r="J7" i="5"/>
  <c r="K7" i="5" s="1"/>
  <c r="J5" i="6"/>
  <c r="K5" i="6" s="1"/>
  <c r="J3" i="7"/>
  <c r="J6" i="6" l="1"/>
  <c r="H114" i="7"/>
  <c r="I114" i="7" s="1"/>
  <c r="J113" i="7" s="1"/>
  <c r="J8" i="5"/>
  <c r="K8" i="5" l="1"/>
  <c r="J9" i="5"/>
  <c r="K6" i="6"/>
  <c r="J7" i="6"/>
  <c r="K7" i="6" l="1"/>
  <c r="J8" i="6"/>
  <c r="K9" i="5"/>
  <c r="J10" i="5"/>
  <c r="K10" i="5" l="1"/>
  <c r="J11" i="5"/>
  <c r="K8" i="6"/>
  <c r="J9" i="6"/>
  <c r="K9" i="6" l="1"/>
  <c r="J10" i="6"/>
  <c r="K11" i="5"/>
  <c r="J12" i="5"/>
  <c r="K12" i="5" l="1"/>
  <c r="J13" i="5"/>
  <c r="K10" i="6"/>
  <c r="J11" i="6"/>
  <c r="K11" i="6" l="1"/>
  <c r="J12" i="6"/>
  <c r="K13" i="5"/>
  <c r="J14" i="5"/>
  <c r="K14" i="5" l="1"/>
  <c r="J15" i="5"/>
  <c r="K12" i="6"/>
  <c r="J13" i="6"/>
  <c r="K13" i="6" l="1"/>
  <c r="J14" i="6"/>
  <c r="K15" i="5"/>
  <c r="J16" i="5"/>
  <c r="K16" i="5" l="1"/>
  <c r="J17" i="5"/>
  <c r="K14" i="6"/>
  <c r="J15" i="6"/>
  <c r="K15" i="6" l="1"/>
  <c r="J16" i="6"/>
  <c r="K17" i="5"/>
  <c r="J18" i="5"/>
  <c r="K16" i="6" l="1"/>
  <c r="J17" i="6"/>
  <c r="K18" i="5"/>
  <c r="J19" i="5"/>
  <c r="K19" i="5" l="1"/>
  <c r="J20" i="5"/>
  <c r="K17" i="6"/>
  <c r="J18" i="6"/>
  <c r="K18" i="6" l="1"/>
  <c r="J19" i="6"/>
  <c r="K20" i="5"/>
  <c r="J21" i="5"/>
  <c r="K21" i="5" l="1"/>
  <c r="J22" i="5"/>
  <c r="K19" i="6"/>
  <c r="J20" i="6"/>
  <c r="K20" i="6" l="1"/>
  <c r="J21" i="6"/>
  <c r="K22" i="5"/>
  <c r="J23" i="5"/>
  <c r="K23" i="5" l="1"/>
  <c r="J24" i="5"/>
  <c r="K21" i="6"/>
  <c r="J22" i="6"/>
  <c r="K22" i="6" l="1"/>
  <c r="J23" i="6"/>
  <c r="K24" i="5"/>
  <c r="J25" i="5"/>
  <c r="K25" i="5" l="1"/>
  <c r="J26" i="5"/>
  <c r="K23" i="6"/>
  <c r="J24" i="6"/>
  <c r="K24" i="6" l="1"/>
  <c r="J25" i="6"/>
  <c r="K26" i="5"/>
  <c r="J27" i="5"/>
  <c r="K27" i="5" l="1"/>
  <c r="J28" i="5"/>
  <c r="K25" i="6"/>
  <c r="J26" i="6"/>
  <c r="K26" i="6" l="1"/>
  <c r="J27" i="6"/>
  <c r="K28" i="5"/>
  <c r="J29" i="5"/>
  <c r="K29" i="5" l="1"/>
  <c r="J30" i="5"/>
  <c r="K27" i="6"/>
  <c r="J28" i="6"/>
  <c r="K28" i="6" l="1"/>
  <c r="J29" i="6"/>
  <c r="K30" i="5"/>
  <c r="J31" i="5"/>
  <c r="K31" i="5" l="1"/>
  <c r="J32" i="5"/>
  <c r="K29" i="6"/>
  <c r="J30" i="6"/>
  <c r="K30" i="6" l="1"/>
  <c r="J31" i="6"/>
  <c r="K32" i="5"/>
  <c r="J33" i="5"/>
  <c r="K33" i="5" l="1"/>
  <c r="J34" i="5"/>
  <c r="K31" i="6"/>
  <c r="J32" i="6"/>
  <c r="K32" i="6" l="1"/>
  <c r="J33" i="6"/>
  <c r="K34" i="5"/>
  <c r="J35" i="5"/>
  <c r="K35" i="5" l="1"/>
  <c r="J36" i="5"/>
  <c r="K33" i="6"/>
  <c r="J34" i="6"/>
  <c r="K36" i="5" l="1"/>
  <c r="J37" i="5"/>
  <c r="K34" i="6"/>
  <c r="J35" i="6"/>
  <c r="K35" i="6" l="1"/>
  <c r="J36" i="6"/>
  <c r="K37" i="5"/>
  <c r="J38" i="5"/>
  <c r="K38" i="5" l="1"/>
  <c r="J39" i="5"/>
  <c r="K36" i="6"/>
  <c r="J37" i="6"/>
  <c r="K37" i="6" l="1"/>
  <c r="J38" i="6"/>
  <c r="K39" i="5"/>
  <c r="J40" i="5"/>
  <c r="K40" i="5" l="1"/>
  <c r="J41" i="5"/>
  <c r="K38" i="6"/>
  <c r="J39" i="6"/>
  <c r="K39" i="6" l="1"/>
  <c r="J40" i="6"/>
  <c r="K41" i="5"/>
  <c r="J42" i="5"/>
  <c r="K42" i="5" l="1"/>
  <c r="J43" i="5"/>
  <c r="K40" i="6"/>
  <c r="J41" i="6"/>
  <c r="K41" i="6" l="1"/>
  <c r="J42" i="6"/>
  <c r="K43" i="5"/>
  <c r="J44" i="5"/>
  <c r="K44" i="5" l="1"/>
  <c r="J45" i="5"/>
  <c r="K42" i="6"/>
  <c r="J43" i="6"/>
  <c r="K43" i="6" l="1"/>
  <c r="J44" i="6"/>
  <c r="K45" i="5"/>
  <c r="J46" i="5"/>
  <c r="K46" i="5" l="1"/>
  <c r="J47" i="5"/>
  <c r="K44" i="6"/>
  <c r="J45" i="6"/>
  <c r="K45" i="6" l="1"/>
  <c r="J46" i="6"/>
  <c r="K47" i="5"/>
  <c r="J48" i="5"/>
  <c r="K48" i="5" l="1"/>
  <c r="J49" i="5"/>
  <c r="K46" i="6"/>
  <c r="J47" i="6"/>
  <c r="K49" i="5" l="1"/>
  <c r="J50" i="5"/>
  <c r="K47" i="6"/>
  <c r="J48" i="6"/>
  <c r="K50" i="5" l="1"/>
  <c r="J51" i="5"/>
  <c r="K48" i="6"/>
  <c r="J49" i="6"/>
  <c r="K49" i="6" l="1"/>
  <c r="J50" i="6"/>
  <c r="K51" i="5"/>
  <c r="J52" i="5"/>
  <c r="K52" i="5" l="1"/>
  <c r="J53" i="5"/>
  <c r="K50" i="6"/>
  <c r="J51" i="6"/>
  <c r="K51" i="6" l="1"/>
  <c r="J52" i="6"/>
  <c r="K53" i="5"/>
  <c r="J54" i="5"/>
  <c r="K54" i="5" l="1"/>
  <c r="J55" i="5"/>
  <c r="K52" i="6"/>
  <c r="J53" i="6"/>
  <c r="K53" i="6" l="1"/>
  <c r="J54" i="6"/>
  <c r="K55" i="5"/>
  <c r="J56" i="5"/>
  <c r="K54" i="6" l="1"/>
  <c r="J55" i="6"/>
  <c r="K56" i="5"/>
  <c r="J57" i="5"/>
  <c r="K57" i="5" l="1"/>
  <c r="J58" i="5"/>
  <c r="K55" i="6"/>
  <c r="J56" i="6"/>
  <c r="K56" i="6" l="1"/>
  <c r="J57" i="6"/>
  <c r="K58" i="5"/>
  <c r="J59" i="5"/>
  <c r="K59" i="5" l="1"/>
  <c r="J60" i="5"/>
  <c r="K57" i="6"/>
  <c r="J58" i="6"/>
  <c r="K58" i="6" l="1"/>
  <c r="J59" i="6"/>
  <c r="K60" i="5"/>
  <c r="J61" i="5"/>
  <c r="K61" i="5" l="1"/>
  <c r="J62" i="5"/>
  <c r="K59" i="6"/>
  <c r="J60" i="6"/>
  <c r="K60" i="6" l="1"/>
  <c r="J61" i="6"/>
  <c r="K62" i="5"/>
  <c r="J63" i="5"/>
  <c r="K63" i="5" l="1"/>
  <c r="J64" i="5"/>
  <c r="K61" i="6"/>
  <c r="J62" i="6"/>
  <c r="K62" i="6" l="1"/>
  <c r="J63" i="6"/>
  <c r="K64" i="5"/>
  <c r="J65" i="5"/>
  <c r="K65" i="5" l="1"/>
  <c r="J66" i="5"/>
  <c r="K63" i="6"/>
  <c r="J64" i="6"/>
  <c r="K64" i="6" l="1"/>
  <c r="J65" i="6"/>
  <c r="K66" i="5"/>
  <c r="J67" i="5"/>
  <c r="K67" i="5" l="1"/>
  <c r="J68" i="5"/>
  <c r="K65" i="6"/>
  <c r="J66" i="6"/>
  <c r="K66" i="6" l="1"/>
  <c r="J67" i="6"/>
  <c r="K68" i="5"/>
  <c r="J69" i="5"/>
  <c r="K69" i="5" l="1"/>
  <c r="J70" i="5"/>
  <c r="K67" i="6"/>
  <c r="J68" i="6"/>
  <c r="K68" i="6" l="1"/>
  <c r="J69" i="6"/>
  <c r="K70" i="5"/>
  <c r="J71" i="5"/>
  <c r="K71" i="5" l="1"/>
  <c r="J72" i="5"/>
  <c r="K69" i="6"/>
  <c r="J70" i="6"/>
  <c r="K70" i="6" l="1"/>
  <c r="J71" i="6"/>
  <c r="K72" i="5"/>
  <c r="J73" i="5"/>
  <c r="K73" i="5" l="1"/>
  <c r="J74" i="5"/>
  <c r="K71" i="6"/>
  <c r="J72" i="6"/>
  <c r="K72" i="6" l="1"/>
  <c r="J73" i="6"/>
  <c r="K74" i="5"/>
  <c r="J75" i="5"/>
  <c r="K75" i="5" l="1"/>
  <c r="J76" i="5"/>
  <c r="K73" i="6"/>
  <c r="J74" i="6"/>
  <c r="K74" i="6" l="1"/>
  <c r="J75" i="6"/>
  <c r="K76" i="5"/>
  <c r="J77" i="5"/>
  <c r="K77" i="5" l="1"/>
  <c r="J78" i="5"/>
  <c r="K75" i="6"/>
  <c r="J76" i="6"/>
  <c r="K76" i="6" l="1"/>
  <c r="J77" i="6"/>
  <c r="K78" i="5"/>
  <c r="J79" i="5"/>
  <c r="K79" i="5" l="1"/>
  <c r="J80" i="5"/>
  <c r="K77" i="6"/>
  <c r="J78" i="6"/>
  <c r="K78" i="6" l="1"/>
  <c r="J79" i="6"/>
  <c r="K80" i="5"/>
  <c r="J81" i="5"/>
  <c r="K81" i="5" l="1"/>
  <c r="J82" i="5"/>
  <c r="K79" i="6"/>
  <c r="J80" i="6"/>
  <c r="K80" i="6" l="1"/>
  <c r="J81" i="6"/>
  <c r="K82" i="5"/>
  <c r="J83" i="5"/>
  <c r="K83" i="5" l="1"/>
  <c r="J84" i="5"/>
  <c r="K81" i="6"/>
  <c r="J82" i="6"/>
  <c r="K84" i="5" l="1"/>
  <c r="J85" i="5"/>
  <c r="K82" i="6"/>
  <c r="J83" i="6"/>
  <c r="K83" i="6" l="1"/>
  <c r="J84" i="6"/>
  <c r="K85" i="5"/>
  <c r="J86" i="5"/>
  <c r="K86" i="5" l="1"/>
  <c r="J87" i="5"/>
  <c r="K84" i="6"/>
  <c r="J85" i="6"/>
  <c r="K87" i="5" l="1"/>
  <c r="J88" i="5"/>
  <c r="K85" i="6"/>
  <c r="J86" i="6"/>
  <c r="K86" i="6" l="1"/>
  <c r="J87" i="6"/>
  <c r="K88" i="5"/>
  <c r="J89" i="5"/>
  <c r="K87" i="6" l="1"/>
  <c r="J88" i="6"/>
  <c r="K89" i="5"/>
  <c r="J90" i="5"/>
  <c r="K88" i="6" l="1"/>
  <c r="J89" i="6"/>
  <c r="K90" i="5"/>
  <c r="J91" i="5"/>
  <c r="K91" i="5" l="1"/>
  <c r="J92" i="5"/>
  <c r="K89" i="6"/>
  <c r="J90" i="6"/>
  <c r="K90" i="6" l="1"/>
  <c r="J91" i="6"/>
  <c r="K92" i="5"/>
  <c r="J93" i="5"/>
  <c r="K93" i="5" l="1"/>
  <c r="J94" i="5"/>
  <c r="K91" i="6"/>
  <c r="J92" i="6"/>
  <c r="K92" i="6" l="1"/>
  <c r="J93" i="6"/>
  <c r="K94" i="5"/>
  <c r="J95" i="5"/>
  <c r="K95" i="5" l="1"/>
  <c r="J96" i="5"/>
  <c r="K93" i="6"/>
  <c r="J94" i="6"/>
  <c r="K94" i="6" l="1"/>
  <c r="J95" i="6"/>
  <c r="K96" i="5"/>
  <c r="J97" i="5"/>
  <c r="K97" i="5" l="1"/>
  <c r="J98" i="5"/>
  <c r="K95" i="6"/>
  <c r="J96" i="6"/>
  <c r="K96" i="6" l="1"/>
  <c r="J97" i="6"/>
  <c r="K98" i="5"/>
  <c r="J99" i="5"/>
  <c r="K99" i="5" l="1"/>
  <c r="J100" i="5"/>
  <c r="K97" i="6"/>
  <c r="J98" i="6"/>
  <c r="K100" i="5" l="1"/>
  <c r="J101" i="5"/>
  <c r="K98" i="6"/>
  <c r="J99" i="6"/>
  <c r="K101" i="5" l="1"/>
  <c r="J102" i="5"/>
  <c r="K99" i="6"/>
  <c r="J100" i="6"/>
  <c r="K102" i="5" l="1"/>
  <c r="J103" i="5"/>
  <c r="K100" i="6"/>
  <c r="J101" i="6"/>
  <c r="K101" i="6" l="1"/>
  <c r="J102" i="6"/>
  <c r="K103" i="5"/>
  <c r="J104" i="5"/>
  <c r="K102" i="6" l="1"/>
  <c r="J103" i="6"/>
  <c r="K104" i="5"/>
  <c r="J105" i="5"/>
  <c r="K105" i="5" l="1"/>
  <c r="J106" i="5"/>
  <c r="K103" i="6"/>
  <c r="J104" i="6"/>
  <c r="K104" i="6" l="1"/>
  <c r="J105" i="6"/>
  <c r="K106" i="5"/>
  <c r="J107" i="5"/>
  <c r="K107" i="5" l="1"/>
  <c r="J108" i="5"/>
  <c r="K105" i="6"/>
  <c r="J106" i="6"/>
  <c r="K106" i="6" l="1"/>
  <c r="J107" i="6"/>
  <c r="K108" i="5"/>
  <c r="J109" i="5"/>
  <c r="K109" i="5" l="1"/>
  <c r="J110" i="5"/>
  <c r="K107" i="6"/>
  <c r="J108" i="6"/>
  <c r="K110" i="5" l="1"/>
  <c r="J111" i="5"/>
  <c r="K108" i="6"/>
  <c r="J109" i="6"/>
  <c r="K111" i="5" l="1"/>
  <c r="J112" i="5"/>
  <c r="K109" i="6"/>
  <c r="J110" i="6"/>
  <c r="K110" i="6" l="1"/>
  <c r="J111" i="6"/>
  <c r="K112" i="5"/>
  <c r="J113" i="5"/>
  <c r="K113" i="5" l="1"/>
  <c r="J114" i="5"/>
  <c r="K111" i="6"/>
  <c r="J112" i="6"/>
  <c r="K112" i="6" l="1"/>
  <c r="J113" i="6"/>
  <c r="K114" i="5"/>
  <c r="J115" i="5"/>
  <c r="K115" i="5" l="1"/>
  <c r="J116" i="5"/>
  <c r="K113" i="6"/>
  <c r="J114" i="6"/>
  <c r="K114" i="6" l="1"/>
  <c r="J115" i="6"/>
  <c r="K116" i="5"/>
  <c r="J117" i="5"/>
  <c r="K117" i="5" l="1"/>
  <c r="J118" i="5"/>
  <c r="K115" i="6"/>
  <c r="J116" i="6"/>
  <c r="K116" i="6" l="1"/>
  <c r="J117" i="6"/>
  <c r="K118" i="5"/>
  <c r="J119" i="5"/>
  <c r="K119" i="5" l="1"/>
  <c r="J120" i="5"/>
  <c r="K117" i="6"/>
  <c r="J118" i="6"/>
  <c r="K118" i="6" l="1"/>
  <c r="J119" i="6"/>
  <c r="K120" i="5"/>
  <c r="J121" i="5"/>
  <c r="K121" i="5" l="1"/>
  <c r="J122" i="5"/>
  <c r="K119" i="6"/>
  <c r="J120" i="6"/>
  <c r="K120" i="6" l="1"/>
  <c r="J121" i="6"/>
  <c r="K122" i="5"/>
  <c r="J123" i="5"/>
  <c r="K123" i="5" l="1"/>
  <c r="J124" i="5"/>
  <c r="K121" i="6"/>
  <c r="J122" i="6"/>
  <c r="K122" i="6" l="1"/>
  <c r="J123" i="6"/>
  <c r="K124" i="5"/>
  <c r="J125" i="5"/>
  <c r="K123" i="6" l="1"/>
  <c r="J124" i="6"/>
  <c r="K125" i="5"/>
  <c r="J126" i="5"/>
  <c r="K126" i="5" l="1"/>
  <c r="J127" i="5"/>
  <c r="K124" i="6"/>
  <c r="J125" i="6"/>
  <c r="K125" i="6" l="1"/>
  <c r="J126" i="6"/>
  <c r="K127" i="5"/>
  <c r="J128" i="5"/>
  <c r="K126" i="6" l="1"/>
  <c r="J127" i="6"/>
  <c r="K128" i="5"/>
  <c r="J129" i="5"/>
  <c r="K127" i="6" l="1"/>
  <c r="J128" i="6"/>
  <c r="K129" i="5"/>
  <c r="J130" i="5"/>
  <c r="K128" i="6" l="1"/>
  <c r="J129" i="6"/>
  <c r="K130" i="5"/>
  <c r="J131" i="5"/>
  <c r="K129" i="6" l="1"/>
  <c r="J130" i="6"/>
  <c r="K131" i="5"/>
  <c r="J132" i="5"/>
  <c r="K132" i="5" l="1"/>
  <c r="J133" i="5"/>
  <c r="K130" i="6"/>
  <c r="J131" i="6"/>
  <c r="K131" i="6" l="1"/>
  <c r="J132" i="6"/>
  <c r="K133" i="5"/>
  <c r="J134" i="5"/>
  <c r="K134" i="5" l="1"/>
  <c r="J135" i="5"/>
  <c r="K132" i="6"/>
  <c r="J133" i="6"/>
  <c r="K133" i="6" l="1"/>
  <c r="J134" i="6"/>
  <c r="K135" i="5"/>
  <c r="J136" i="5"/>
  <c r="K136" i="5" l="1"/>
  <c r="J137" i="5"/>
  <c r="K134" i="6"/>
  <c r="J135" i="6"/>
  <c r="K135" i="6" l="1"/>
  <c r="J136" i="6"/>
  <c r="K137" i="5"/>
  <c r="J138" i="5"/>
  <c r="K138" i="5" l="1"/>
  <c r="J139" i="5"/>
  <c r="K136" i="6"/>
  <c r="J137" i="6"/>
  <c r="K137" i="6" l="1"/>
  <c r="J138" i="6"/>
  <c r="K139" i="5"/>
  <c r="J140" i="5"/>
  <c r="K140" i="5" l="1"/>
  <c r="J141" i="5"/>
  <c r="K138" i="6"/>
  <c r="J139" i="6"/>
  <c r="K139" i="6" l="1"/>
  <c r="J140" i="6"/>
  <c r="K141" i="5"/>
  <c r="J142" i="5"/>
  <c r="K142" i="5" l="1"/>
  <c r="J143" i="5"/>
  <c r="K140" i="6"/>
  <c r="J141" i="6"/>
  <c r="K141" i="6" l="1"/>
  <c r="J142" i="6"/>
  <c r="K143" i="5"/>
  <c r="J144" i="5"/>
  <c r="K142" i="6" l="1"/>
  <c r="J143" i="6"/>
  <c r="K144" i="5"/>
  <c r="J145" i="5"/>
  <c r="K145" i="5" l="1"/>
  <c r="J146" i="5"/>
  <c r="K143" i="6"/>
  <c r="J144" i="6"/>
  <c r="K144" i="6" l="1"/>
  <c r="J145" i="6"/>
  <c r="K146" i="5"/>
  <c r="J147" i="5"/>
  <c r="K147" i="5" l="1"/>
  <c r="J148" i="5"/>
  <c r="K145" i="6"/>
  <c r="J146" i="6"/>
  <c r="K146" i="6" l="1"/>
  <c r="J147" i="6"/>
  <c r="K148" i="5"/>
  <c r="J149" i="5"/>
  <c r="K149" i="5" l="1"/>
  <c r="J150" i="5"/>
  <c r="K147" i="6"/>
  <c r="J148" i="6"/>
  <c r="K148" i="6" l="1"/>
  <c r="J149" i="6"/>
  <c r="K150" i="5"/>
  <c r="J151" i="5"/>
  <c r="K151" i="5" l="1"/>
  <c r="J152" i="5"/>
  <c r="K149" i="6"/>
  <c r="J150" i="6"/>
  <c r="K150" i="6" l="1"/>
  <c r="J151" i="6"/>
  <c r="K152" i="5"/>
  <c r="J153" i="5"/>
  <c r="K153" i="5" l="1"/>
  <c r="J154" i="5"/>
  <c r="K151" i="6"/>
  <c r="J152" i="6"/>
  <c r="K152" i="6" l="1"/>
  <c r="J153" i="6"/>
  <c r="K154" i="5"/>
  <c r="J155" i="5"/>
  <c r="K155" i="5" l="1"/>
  <c r="J156" i="5"/>
  <c r="K153" i="6"/>
  <c r="J154" i="6"/>
  <c r="K154" i="6" l="1"/>
  <c r="J155" i="6"/>
  <c r="K156" i="5"/>
  <c r="J157" i="5"/>
  <c r="K157" i="5" l="1"/>
  <c r="J158" i="5"/>
  <c r="K155" i="6"/>
  <c r="J156" i="6"/>
  <c r="K156" i="6" l="1"/>
  <c r="J157" i="6"/>
  <c r="K158" i="5"/>
  <c r="J159" i="5"/>
  <c r="K159" i="5" l="1"/>
  <c r="J160" i="5"/>
  <c r="K157" i="6"/>
  <c r="J158" i="6"/>
  <c r="K158" i="6" l="1"/>
  <c r="J159" i="6"/>
  <c r="K160" i="5"/>
  <c r="J161" i="5"/>
  <c r="K161" i="5" l="1"/>
  <c r="J162" i="5"/>
  <c r="K159" i="6"/>
  <c r="J160" i="6"/>
  <c r="K160" i="6" l="1"/>
  <c r="J161" i="6"/>
  <c r="K162" i="5"/>
  <c r="J163" i="5"/>
  <c r="K163" i="5" l="1"/>
  <c r="J164" i="5"/>
  <c r="K161" i="6"/>
  <c r="J162" i="6"/>
  <c r="K162" i="6" l="1"/>
  <c r="J163" i="6"/>
  <c r="K164" i="5"/>
  <c r="J165" i="5"/>
  <c r="K165" i="5" l="1"/>
  <c r="J166" i="5"/>
  <c r="K163" i="6"/>
  <c r="J164" i="6"/>
  <c r="K164" i="6" l="1"/>
  <c r="J165" i="6"/>
  <c r="K166" i="5"/>
  <c r="J167" i="5"/>
  <c r="K167" i="5" l="1"/>
  <c r="J168" i="5"/>
  <c r="K165" i="6"/>
  <c r="J166" i="6"/>
  <c r="K168" i="5" l="1"/>
  <c r="J169" i="5"/>
  <c r="K166" i="6"/>
  <c r="J167" i="6"/>
  <c r="K167" i="6" l="1"/>
  <c r="J168" i="6"/>
  <c r="K169" i="5"/>
  <c r="J170" i="5"/>
  <c r="K170" i="5" l="1"/>
  <c r="J171" i="5"/>
  <c r="K168" i="6"/>
  <c r="J169" i="6"/>
  <c r="K169" i="6" l="1"/>
  <c r="J170" i="6"/>
  <c r="K171" i="5"/>
  <c r="J172" i="5"/>
  <c r="K172" i="5" l="1"/>
  <c r="J173" i="5"/>
  <c r="K170" i="6"/>
  <c r="J171" i="6"/>
  <c r="K171" i="6" l="1"/>
  <c r="J172" i="6"/>
  <c r="K173" i="5"/>
  <c r="J174" i="5"/>
  <c r="K174" i="5" l="1"/>
  <c r="J175" i="5"/>
  <c r="K172" i="6"/>
  <c r="J173" i="6"/>
  <c r="K173" i="6" l="1"/>
  <c r="J174" i="6"/>
  <c r="K175" i="5"/>
  <c r="J176" i="5"/>
  <c r="K176" i="5" l="1"/>
  <c r="J177" i="5"/>
  <c r="K174" i="6"/>
  <c r="J175" i="6"/>
  <c r="K175" i="6" l="1"/>
  <c r="J176" i="6"/>
  <c r="K177" i="5"/>
  <c r="J178" i="5"/>
  <c r="K178" i="5" l="1"/>
  <c r="J179" i="5"/>
  <c r="K176" i="6"/>
  <c r="J177" i="6"/>
  <c r="K177" i="6" l="1"/>
  <c r="J178" i="6"/>
  <c r="K179" i="5"/>
  <c r="J180" i="5"/>
  <c r="K180" i="5" l="1"/>
  <c r="J181" i="5"/>
  <c r="K178" i="6"/>
  <c r="J179" i="6"/>
  <c r="K181" i="5" l="1"/>
  <c r="J182" i="5"/>
  <c r="K179" i="6"/>
  <c r="J180" i="6"/>
  <c r="K180" i="6" l="1"/>
  <c r="J181" i="6"/>
  <c r="K182" i="5"/>
  <c r="J183" i="5"/>
  <c r="K183" i="5" l="1"/>
  <c r="J184" i="5"/>
  <c r="K181" i="6"/>
  <c r="J182" i="6"/>
  <c r="K184" i="5" l="1"/>
  <c r="J185" i="5"/>
  <c r="K182" i="6"/>
  <c r="J183" i="6"/>
  <c r="K183" i="6" l="1"/>
  <c r="J184" i="6"/>
  <c r="K185" i="5"/>
  <c r="J186" i="5"/>
  <c r="K186" i="5" l="1"/>
  <c r="J187" i="5"/>
  <c r="K184" i="6"/>
  <c r="J185" i="6"/>
  <c r="K185" i="6" l="1"/>
  <c r="J186" i="6"/>
  <c r="K187" i="5"/>
  <c r="J188" i="5"/>
  <c r="K188" i="5" l="1"/>
  <c r="J189" i="5"/>
  <c r="K186" i="6"/>
  <c r="J187" i="6"/>
  <c r="K189" i="5" l="1"/>
  <c r="J190" i="5"/>
  <c r="K187" i="6"/>
  <c r="J188" i="6"/>
  <c r="K190" i="5" l="1"/>
  <c r="J191" i="5"/>
  <c r="K188" i="6"/>
  <c r="J189" i="6"/>
  <c r="K189" i="6" l="1"/>
  <c r="J190" i="6"/>
  <c r="K191" i="5"/>
  <c r="J192" i="5"/>
  <c r="K192" i="5" l="1"/>
  <c r="J193" i="5"/>
  <c r="K190" i="6"/>
  <c r="J191" i="6"/>
  <c r="K191" i="6" l="1"/>
  <c r="J192" i="6"/>
  <c r="K193" i="5"/>
  <c r="J194" i="5"/>
  <c r="K194" i="5" l="1"/>
  <c r="J195" i="5"/>
  <c r="K192" i="6"/>
  <c r="J193" i="6"/>
  <c r="K193" i="6" l="1"/>
  <c r="J194" i="6"/>
  <c r="K195" i="5"/>
  <c r="J196" i="5"/>
  <c r="K196" i="5" l="1"/>
  <c r="J197" i="5"/>
  <c r="K194" i="6"/>
  <c r="J195" i="6"/>
  <c r="K195" i="6" l="1"/>
  <c r="J196" i="6"/>
  <c r="K197" i="5"/>
  <c r="J198" i="5"/>
  <c r="K198" i="5" l="1"/>
  <c r="J199" i="5"/>
  <c r="K196" i="6"/>
  <c r="J197" i="6"/>
  <c r="K197" i="6" l="1"/>
  <c r="J198" i="6"/>
  <c r="K199" i="5"/>
  <c r="J200" i="5"/>
  <c r="K200" i="5" l="1"/>
  <c r="J201" i="5"/>
  <c r="K198" i="6"/>
  <c r="J199" i="6"/>
  <c r="K199" i="6" l="1"/>
  <c r="J200" i="6"/>
  <c r="K201" i="5"/>
  <c r="J202" i="5"/>
  <c r="K202" i="5" l="1"/>
  <c r="J203" i="5"/>
  <c r="K200" i="6"/>
  <c r="J201" i="6"/>
  <c r="K201" i="6" l="1"/>
  <c r="J202" i="6"/>
  <c r="K203" i="5"/>
  <c r="J204" i="5"/>
  <c r="K204" i="5" l="1"/>
  <c r="J205" i="5"/>
  <c r="K202" i="6"/>
  <c r="J203" i="6"/>
  <c r="K203" i="6" l="1"/>
  <c r="J204" i="6"/>
  <c r="K205" i="5"/>
  <c r="J206" i="5"/>
  <c r="K206" i="5" l="1"/>
  <c r="J207" i="5"/>
  <c r="K204" i="6"/>
  <c r="J205" i="6"/>
  <c r="K205" i="6" l="1"/>
  <c r="J206" i="6"/>
  <c r="K207" i="5"/>
  <c r="J208" i="5"/>
  <c r="K208" i="5" l="1"/>
  <c r="J209" i="5"/>
  <c r="K206" i="6"/>
  <c r="J207" i="6"/>
  <c r="K207" i="6" l="1"/>
  <c r="J208" i="6"/>
  <c r="K209" i="5"/>
  <c r="J210" i="5"/>
  <c r="K210" i="5" l="1"/>
  <c r="J211" i="5"/>
  <c r="K208" i="6"/>
  <c r="J209" i="6"/>
  <c r="K209" i="6" l="1"/>
  <c r="J210" i="6"/>
  <c r="K211" i="5"/>
  <c r="J212" i="5"/>
  <c r="K212" i="5" l="1"/>
  <c r="J213" i="5"/>
  <c r="K210" i="6"/>
  <c r="J211" i="6"/>
  <c r="K211" i="6" l="1"/>
  <c r="J212" i="6"/>
  <c r="K213" i="5"/>
  <c r="J214" i="5"/>
  <c r="K214" i="5" l="1"/>
  <c r="J215" i="5"/>
  <c r="K212" i="6"/>
  <c r="J213" i="6"/>
  <c r="K213" i="6" l="1"/>
  <c r="J214" i="6"/>
  <c r="K215" i="5"/>
  <c r="J216" i="5"/>
  <c r="K216" i="5" l="1"/>
  <c r="J217" i="5"/>
  <c r="K214" i="6"/>
  <c r="J215" i="6"/>
  <c r="K215" i="6" l="1"/>
  <c r="J216" i="6"/>
  <c r="K217" i="5"/>
  <c r="J218" i="5"/>
  <c r="K218" i="5" l="1"/>
  <c r="J219" i="5"/>
  <c r="K216" i="6"/>
  <c r="J217" i="6"/>
  <c r="K217" i="6" l="1"/>
  <c r="J218" i="6"/>
  <c r="K219" i="5"/>
  <c r="J220" i="5"/>
  <c r="K220" i="5" l="1"/>
  <c r="J221" i="5"/>
  <c r="K218" i="6"/>
  <c r="J219" i="6"/>
  <c r="K219" i="6" l="1"/>
  <c r="J220" i="6"/>
  <c r="K221" i="5"/>
  <c r="J222" i="5"/>
  <c r="K222" i="5" l="1"/>
  <c r="J223" i="5"/>
  <c r="K220" i="6"/>
  <c r="J221" i="6"/>
  <c r="K221" i="6" l="1"/>
  <c r="J222" i="6"/>
  <c r="K223" i="5"/>
  <c r="J224" i="5"/>
  <c r="K224" i="5" l="1"/>
  <c r="J225" i="5"/>
  <c r="K222" i="6"/>
  <c r="J223" i="6"/>
  <c r="K223" i="6" l="1"/>
  <c r="J224" i="6"/>
  <c r="K225" i="5"/>
  <c r="J226" i="5"/>
  <c r="K226" i="5" l="1"/>
  <c r="J227" i="5"/>
  <c r="K224" i="6"/>
  <c r="J225" i="6"/>
  <c r="K225" i="6" l="1"/>
  <c r="J226" i="6"/>
  <c r="K227" i="5"/>
  <c r="J228" i="5"/>
  <c r="K228" i="5" l="1"/>
  <c r="J229" i="5"/>
  <c r="K226" i="6"/>
  <c r="J227" i="6"/>
  <c r="K227" i="6" l="1"/>
  <c r="J228" i="6"/>
  <c r="K229" i="5"/>
  <c r="J230" i="5"/>
  <c r="K228" i="6" l="1"/>
  <c r="J229" i="6"/>
  <c r="K230" i="5"/>
  <c r="J231" i="5"/>
  <c r="K229" i="6" l="1"/>
  <c r="J230" i="6"/>
  <c r="K231" i="5"/>
  <c r="J232" i="5"/>
  <c r="K230" i="6" l="1"/>
  <c r="J231" i="6"/>
  <c r="K232" i="5"/>
  <c r="J233" i="5"/>
  <c r="K233" i="5" l="1"/>
  <c r="J234" i="5"/>
  <c r="K231" i="6"/>
  <c r="J232" i="6"/>
  <c r="K232" i="6" l="1"/>
  <c r="J233" i="6"/>
  <c r="K234" i="5"/>
  <c r="J235" i="5"/>
  <c r="K235" i="5" l="1"/>
  <c r="J236" i="5"/>
  <c r="K233" i="6"/>
  <c r="J234" i="6"/>
  <c r="K234" i="6" l="1"/>
  <c r="J235" i="6"/>
  <c r="K236" i="5"/>
  <c r="J237" i="5"/>
  <c r="K237" i="5" l="1"/>
  <c r="J238" i="5"/>
  <c r="K235" i="6"/>
  <c r="J236" i="6"/>
  <c r="K236" i="6" l="1"/>
  <c r="J237" i="6"/>
  <c r="K238" i="5"/>
  <c r="J239" i="5"/>
  <c r="K239" i="5" l="1"/>
  <c r="J240" i="5"/>
  <c r="K237" i="6"/>
  <c r="J238" i="6"/>
  <c r="K238" i="6" l="1"/>
  <c r="J239" i="6"/>
  <c r="K240" i="5"/>
  <c r="J241" i="5"/>
  <c r="K239" i="6" l="1"/>
  <c r="J240" i="6"/>
  <c r="K241" i="5"/>
  <c r="J242" i="5"/>
  <c r="K240" i="6" l="1"/>
  <c r="J241" i="6"/>
  <c r="K242" i="5"/>
  <c r="J243" i="5"/>
  <c r="K241" i="6" l="1"/>
  <c r="J242" i="6"/>
  <c r="K243" i="5"/>
  <c r="J244" i="5"/>
  <c r="K244" i="5" l="1"/>
  <c r="J245" i="5"/>
  <c r="K242" i="6"/>
  <c r="J243" i="6"/>
  <c r="K245" i="5" l="1"/>
  <c r="J246" i="5"/>
  <c r="K243" i="6"/>
  <c r="J244" i="6"/>
  <c r="K246" i="5" l="1"/>
  <c r="J247" i="5"/>
  <c r="K244" i="6"/>
  <c r="J245" i="6"/>
  <c r="K245" i="6" l="1"/>
  <c r="J246" i="6"/>
  <c r="K247" i="5"/>
  <c r="J248" i="5"/>
  <c r="K248" i="5" l="1"/>
  <c r="J249" i="5"/>
  <c r="K246" i="6"/>
  <c r="J247" i="6"/>
  <c r="K247" i="6" l="1"/>
  <c r="J248" i="6"/>
  <c r="K249" i="5"/>
  <c r="J250" i="5"/>
  <c r="K250" i="5" l="1"/>
  <c r="J251" i="5"/>
  <c r="K248" i="6"/>
  <c r="J249" i="6"/>
  <c r="K249" i="6" l="1"/>
  <c r="J250" i="6"/>
  <c r="K251" i="5"/>
  <c r="J252" i="5"/>
  <c r="K252" i="5" l="1"/>
  <c r="J253" i="5"/>
  <c r="K250" i="6"/>
  <c r="J251" i="6"/>
  <c r="K251" i="6" l="1"/>
  <c r="J252" i="6"/>
  <c r="K253" i="5"/>
  <c r="J254" i="5"/>
  <c r="K254" i="5" l="1"/>
  <c r="J255" i="5"/>
  <c r="K252" i="6"/>
  <c r="J253" i="6"/>
  <c r="K253" i="6" l="1"/>
  <c r="J254" i="6"/>
  <c r="K255" i="5"/>
  <c r="J256" i="5"/>
  <c r="K256" i="5" l="1"/>
  <c r="J257" i="5"/>
  <c r="K254" i="6"/>
  <c r="J255" i="6"/>
  <c r="K255" i="6" l="1"/>
  <c r="J256" i="6"/>
  <c r="K257" i="5"/>
  <c r="J258" i="5"/>
  <c r="K258" i="5" l="1"/>
  <c r="J259" i="5"/>
  <c r="K256" i="6"/>
  <c r="J257" i="6"/>
  <c r="K257" i="6" l="1"/>
  <c r="J258" i="6"/>
  <c r="K259" i="5"/>
  <c r="J260" i="5"/>
  <c r="K260" i="5" l="1"/>
  <c r="J261" i="5"/>
  <c r="K258" i="6"/>
  <c r="J259" i="6"/>
  <c r="K259" i="6" l="1"/>
  <c r="J260" i="6"/>
  <c r="K261" i="5"/>
  <c r="J262" i="5"/>
  <c r="K262" i="5" l="1"/>
  <c r="J263" i="5"/>
  <c r="K260" i="6"/>
  <c r="J261" i="6"/>
  <c r="K263" i="5" l="1"/>
  <c r="J264" i="5"/>
  <c r="K261" i="6"/>
  <c r="J262" i="6"/>
  <c r="K262" i="6" l="1"/>
  <c r="J263" i="6"/>
  <c r="K264" i="5"/>
  <c r="J265" i="5"/>
  <c r="K265" i="5" l="1"/>
  <c r="J266" i="5"/>
  <c r="K263" i="6"/>
  <c r="J264" i="6"/>
  <c r="K264" i="6" l="1"/>
  <c r="J265" i="6"/>
  <c r="K266" i="5"/>
  <c r="J267" i="5"/>
  <c r="K265" i="6" l="1"/>
  <c r="J266" i="6"/>
  <c r="K267" i="5"/>
  <c r="J268" i="5"/>
  <c r="K266" i="6" l="1"/>
  <c r="J267" i="6"/>
  <c r="K268" i="5"/>
  <c r="J269" i="5"/>
  <c r="K269" i="5" l="1"/>
  <c r="J270" i="5"/>
  <c r="K267" i="6"/>
  <c r="J268" i="6"/>
  <c r="K270" i="5" l="1"/>
  <c r="J271" i="5"/>
  <c r="K268" i="6"/>
  <c r="J269" i="6"/>
  <c r="K271" i="5" l="1"/>
  <c r="J272" i="5"/>
  <c r="K269" i="6"/>
  <c r="J270" i="6"/>
  <c r="K270" i="6" l="1"/>
  <c r="J271" i="6"/>
  <c r="K272" i="5"/>
  <c r="J273" i="5"/>
  <c r="K271" i="6" l="1"/>
  <c r="J272" i="6"/>
  <c r="K273" i="5"/>
  <c r="J274" i="5"/>
  <c r="K272" i="6" l="1"/>
  <c r="J273" i="6"/>
  <c r="K274" i="5"/>
  <c r="J275" i="5"/>
  <c r="K275" i="5" l="1"/>
  <c r="J276" i="5"/>
  <c r="K273" i="6"/>
  <c r="J274" i="6"/>
  <c r="K274" i="6" l="1"/>
  <c r="J275" i="6"/>
  <c r="G278" i="5"/>
  <c r="K276" i="5"/>
  <c r="K275" i="6" l="1"/>
  <c r="J276" i="6"/>
  <c r="K276" i="6" l="1"/>
  <c r="J277" i="6"/>
  <c r="K277" i="6" l="1"/>
  <c r="J278" i="6"/>
  <c r="K278" i="6" l="1"/>
  <c r="J279" i="6"/>
  <c r="K279" i="6" l="1"/>
  <c r="J280" i="6"/>
  <c r="K280" i="6" l="1"/>
  <c r="J281" i="6"/>
  <c r="K281" i="6" l="1"/>
  <c r="J282" i="6"/>
  <c r="K282" i="6" l="1"/>
  <c r="J283" i="6"/>
  <c r="K283" i="6" l="1"/>
  <c r="J284" i="6"/>
  <c r="K284" i="6" l="1"/>
  <c r="J285" i="6"/>
  <c r="K285" i="6" l="1"/>
  <c r="J286" i="6"/>
  <c r="K286" i="6" l="1"/>
  <c r="J287" i="6"/>
  <c r="K287" i="6" l="1"/>
  <c r="J288" i="6"/>
  <c r="K288" i="6" l="1"/>
  <c r="J289" i="6"/>
  <c r="K289" i="6" l="1"/>
  <c r="J290" i="6"/>
  <c r="K290" i="6" l="1"/>
  <c r="J291" i="6"/>
  <c r="K291" i="6" l="1"/>
  <c r="J292" i="6"/>
  <c r="K292" i="6" l="1"/>
  <c r="J293" i="6"/>
  <c r="K293" i="6" l="1"/>
  <c r="J294" i="6"/>
  <c r="K294" i="6" l="1"/>
  <c r="J295" i="6"/>
  <c r="K295" i="6" l="1"/>
  <c r="J296" i="6"/>
  <c r="K296" i="6" l="1"/>
  <c r="J297" i="6"/>
  <c r="K297" i="6" l="1"/>
  <c r="J298" i="6"/>
  <c r="K298" i="6" l="1"/>
  <c r="J299" i="6"/>
  <c r="K299" i="6" l="1"/>
  <c r="J300" i="6"/>
  <c r="K300" i="6" l="1"/>
  <c r="J301" i="6"/>
  <c r="K301" i="6" l="1"/>
  <c r="J302" i="6"/>
  <c r="K302" i="6" l="1"/>
  <c r="J303" i="6"/>
  <c r="K303" i="6" l="1"/>
  <c r="J304" i="6"/>
  <c r="K304" i="6" l="1"/>
  <c r="J305" i="6"/>
  <c r="K305" i="6" l="1"/>
  <c r="J306" i="6"/>
  <c r="K306" i="6" l="1"/>
  <c r="J307" i="6"/>
  <c r="K307" i="6" l="1"/>
  <c r="J308" i="6"/>
  <c r="K308" i="6" l="1"/>
  <c r="J309" i="6"/>
  <c r="K309" i="6" l="1"/>
  <c r="J310" i="6"/>
  <c r="K310" i="6" l="1"/>
  <c r="J311" i="6"/>
  <c r="K311" i="6" l="1"/>
  <c r="J312" i="6"/>
  <c r="K312" i="6" l="1"/>
  <c r="J313" i="6"/>
  <c r="K313" i="6" l="1"/>
  <c r="J314" i="6"/>
  <c r="K314" i="6" l="1"/>
  <c r="J315" i="6"/>
  <c r="K315" i="6" l="1"/>
  <c r="J316" i="6"/>
  <c r="K316" i="6" l="1"/>
  <c r="J317" i="6"/>
  <c r="K317" i="6" l="1"/>
  <c r="J318" i="6"/>
  <c r="K318" i="6" l="1"/>
  <c r="J319" i="6"/>
  <c r="K319" i="6" l="1"/>
  <c r="J320" i="6"/>
  <c r="K320" i="6" l="1"/>
  <c r="J321" i="6"/>
  <c r="K321" i="6" l="1"/>
  <c r="J322" i="6"/>
  <c r="K322" i="6" l="1"/>
  <c r="J323" i="6"/>
  <c r="K323" i="6" l="1"/>
  <c r="J324" i="6"/>
  <c r="K324" i="6" l="1"/>
  <c r="J325" i="6"/>
  <c r="K325" i="6" l="1"/>
  <c r="J326" i="6"/>
  <c r="K326" i="6" l="1"/>
  <c r="J327" i="6"/>
  <c r="K327" i="6" l="1"/>
  <c r="J328" i="6"/>
  <c r="K328" i="6" l="1"/>
  <c r="J329" i="6"/>
  <c r="K329" i="6" l="1"/>
  <c r="J330" i="6"/>
  <c r="K330" i="6" l="1"/>
  <c r="J331" i="6"/>
  <c r="K331" i="6" l="1"/>
  <c r="J332" i="6"/>
  <c r="K332" i="6" l="1"/>
  <c r="J333" i="6"/>
  <c r="K333" i="6" l="1"/>
  <c r="J334" i="6"/>
  <c r="K334" i="6" l="1"/>
  <c r="J335" i="6"/>
  <c r="K335" i="6" l="1"/>
  <c r="J336" i="6"/>
  <c r="K336" i="6" l="1"/>
  <c r="J337" i="6"/>
  <c r="K337" i="6" l="1"/>
  <c r="J338" i="6"/>
  <c r="K338" i="6" l="1"/>
  <c r="J339" i="6"/>
  <c r="K339" i="6" l="1"/>
  <c r="J340" i="6"/>
  <c r="K340" i="6" l="1"/>
  <c r="J341" i="6"/>
  <c r="K341" i="6" l="1"/>
  <c r="J342" i="6"/>
  <c r="K342" i="6" l="1"/>
  <c r="J343" i="6"/>
  <c r="K343" i="6" l="1"/>
  <c r="J344" i="6"/>
  <c r="K344" i="6" l="1"/>
  <c r="J345" i="6"/>
  <c r="K345" i="6" l="1"/>
  <c r="J346" i="6"/>
  <c r="K346" i="6" l="1"/>
  <c r="J347" i="6"/>
  <c r="K347" i="6" l="1"/>
  <c r="J348" i="6"/>
  <c r="K348" i="6" l="1"/>
  <c r="J349" i="6"/>
  <c r="K349" i="6" l="1"/>
  <c r="J350" i="6"/>
  <c r="K350" i="6" l="1"/>
  <c r="J351" i="6"/>
  <c r="K351" i="6" l="1"/>
  <c r="J352" i="6"/>
  <c r="K352" i="6" l="1"/>
  <c r="J353" i="6"/>
  <c r="K353" i="6" l="1"/>
  <c r="J354" i="6"/>
  <c r="K354" i="6" l="1"/>
  <c r="J355" i="6"/>
  <c r="K355" i="6" l="1"/>
  <c r="J356" i="6"/>
  <c r="K356" i="6" l="1"/>
  <c r="J357" i="6"/>
  <c r="K357" i="6" l="1"/>
  <c r="J358" i="6"/>
  <c r="K358" i="6" l="1"/>
  <c r="J359" i="6"/>
  <c r="K359" i="6" l="1"/>
  <c r="J360" i="6"/>
  <c r="K360" i="6" l="1"/>
  <c r="J361" i="6"/>
  <c r="K361" i="6" l="1"/>
  <c r="J362" i="6"/>
  <c r="K362" i="6" l="1"/>
  <c r="J363" i="6"/>
  <c r="K363" i="6" l="1"/>
  <c r="J364" i="6"/>
  <c r="K364" i="6" l="1"/>
  <c r="J365" i="6"/>
  <c r="K365" i="6" l="1"/>
  <c r="J366" i="6"/>
  <c r="K366" i="6" l="1"/>
  <c r="J367" i="6"/>
  <c r="K367" i="6" l="1"/>
  <c r="J368" i="6"/>
  <c r="K368" i="6" l="1"/>
  <c r="J369" i="6"/>
  <c r="K369" i="6" l="1"/>
  <c r="J370" i="6"/>
  <c r="K370" i="6" l="1"/>
  <c r="J371" i="6"/>
  <c r="K371" i="6" l="1"/>
  <c r="J372" i="6"/>
  <c r="K372" i="6" l="1"/>
  <c r="J373" i="6"/>
  <c r="K373" i="6" l="1"/>
  <c r="J374" i="6"/>
  <c r="K374" i="6" l="1"/>
  <c r="J375" i="6"/>
  <c r="K375" i="6" l="1"/>
  <c r="J376" i="6"/>
  <c r="K376" i="6" l="1"/>
  <c r="J377" i="6"/>
  <c r="K377" i="6" l="1"/>
  <c r="J378" i="6"/>
  <c r="K378" i="6" l="1"/>
  <c r="J379" i="6"/>
  <c r="K379" i="6" l="1"/>
  <c r="J380" i="6"/>
  <c r="K380" i="6" l="1"/>
  <c r="J381" i="6"/>
  <c r="K381" i="6" l="1"/>
  <c r="J382" i="6"/>
  <c r="K382" i="6" l="1"/>
  <c r="J383" i="6"/>
  <c r="K383" i="6" l="1"/>
  <c r="J384" i="6"/>
  <c r="K384" i="6" l="1"/>
  <c r="J385" i="6"/>
  <c r="K385" i="6" l="1"/>
  <c r="J386" i="6"/>
  <c r="K386" i="6" l="1"/>
  <c r="J387" i="6"/>
  <c r="K387" i="6" l="1"/>
  <c r="J388" i="6"/>
  <c r="K388" i="6" l="1"/>
  <c r="J389" i="6"/>
  <c r="K389" i="6" l="1"/>
  <c r="J390" i="6"/>
  <c r="K390" i="6" l="1"/>
  <c r="J391" i="6"/>
  <c r="K391" i="6" l="1"/>
  <c r="J392" i="6"/>
  <c r="K392" i="6" l="1"/>
  <c r="J393" i="6"/>
  <c r="K393" i="6" l="1"/>
  <c r="J394" i="6"/>
  <c r="K394" i="6" l="1"/>
  <c r="J395" i="6"/>
  <c r="K395" i="6" l="1"/>
  <c r="J396" i="6"/>
  <c r="K396" i="6" l="1"/>
  <c r="J397" i="6"/>
  <c r="K397" i="6" l="1"/>
  <c r="J398" i="6"/>
  <c r="K398" i="6" l="1"/>
  <c r="J399" i="6"/>
  <c r="K399" i="6" l="1"/>
  <c r="J400" i="6"/>
  <c r="K400" i="6" l="1"/>
  <c r="J401" i="6"/>
  <c r="K401" i="6" l="1"/>
  <c r="J402" i="6"/>
  <c r="K402" i="6" l="1"/>
  <c r="J403" i="6"/>
  <c r="K403" i="6" l="1"/>
  <c r="J404" i="6"/>
  <c r="K404" i="6" l="1"/>
  <c r="J405" i="6"/>
  <c r="K405" i="6" l="1"/>
  <c r="J406" i="6"/>
  <c r="K406" i="6" l="1"/>
  <c r="J407" i="6"/>
  <c r="G409" i="6" l="1"/>
  <c r="K407" i="6"/>
</calcChain>
</file>

<file path=xl/sharedStrings.xml><?xml version="1.0" encoding="utf-8"?>
<sst xmlns="http://schemas.openxmlformats.org/spreadsheetml/2006/main" count="22085" uniqueCount="3090">
  <si>
    <t>ITEM</t>
  </si>
  <si>
    <t>CÓDIGO</t>
  </si>
  <si>
    <t>DESCRIÇÃO</t>
  </si>
  <si>
    <t>FONTE</t>
  </si>
  <si>
    <t>UNID</t>
  </si>
  <si>
    <t>QUANTIDADE</t>
  </si>
  <si>
    <t>PREÇO UNITÁRIO R$</t>
  </si>
  <si>
    <t>PREÇO TOTAL R$</t>
  </si>
  <si>
    <t>SEM BDI</t>
  </si>
  <si>
    <t>COM BDI</t>
  </si>
  <si>
    <t>1</t>
  </si>
  <si>
    <t>ADMINISTRAÇÃO DA OBRA</t>
  </si>
  <si>
    <t>1.1</t>
  </si>
  <si>
    <t>93567</t>
  </si>
  <si>
    <t>ENGENHEIRO ELETRICISTA DE OBRA PLENO COM ENCARGOS COMPLEMENTARES (CUSTO EQUIV. ENGO. CIVIL)</t>
  </si>
  <si>
    <t>SINAPI</t>
  </si>
  <si>
    <t>MES</t>
  </si>
  <si>
    <t>1.2</t>
  </si>
  <si>
    <t>ENGENHEIRO CIVIL DE OBRA PLENO COM ENCARGOS COMPLEMENTARES</t>
  </si>
  <si>
    <t>1.3</t>
  </si>
  <si>
    <t>93572</t>
  </si>
  <si>
    <t>ENCARREGADO GERAL DE OBRAS COM ENCARGOS COMPLEMENTARES</t>
  </si>
  <si>
    <t>1.4</t>
  </si>
  <si>
    <t>94295</t>
  </si>
  <si>
    <t>MESTRE DE OBRAS COM ENCARGOS COMPLEMENTARES</t>
  </si>
  <si>
    <t>1.5</t>
  </si>
  <si>
    <t>93563</t>
  </si>
  <si>
    <t>ALMOXARIFE COM ENCARGOS COMPLEMENTARES</t>
  </si>
  <si>
    <t>1.6</t>
  </si>
  <si>
    <t>JCA-65621362</t>
  </si>
  <si>
    <t>VIGIA NOTURNO COM ENCARGOS COMPLEMENTARES</t>
  </si>
  <si>
    <t>Composições Próprias</t>
  </si>
  <si>
    <t>2</t>
  </si>
  <si>
    <t>SERVIÇOS PRELIMINARES</t>
  </si>
  <si>
    <t>2.1</t>
  </si>
  <si>
    <t>MOBILIZAÇÃO DE OBRA</t>
  </si>
  <si>
    <t>2.1.1</t>
  </si>
  <si>
    <t>UFSB-10936652</t>
  </si>
  <si>
    <t>MOBILIZAÇÃO OU DESMOBILIZAÇÃO DE CONTAINER 2,30 X 6,00 M, ALT. 2,50 M PARA USOS DIVERSOS EM CANTEIRO DE OBRAS - REF. OBRAS EM PORTO SEGURO/BA</t>
  </si>
  <si>
    <t>UN</t>
  </si>
  <si>
    <t>2.1.2</t>
  </si>
  <si>
    <t>UFSB-04950814</t>
  </si>
  <si>
    <t>MOBILIZAÇÃO E DESMOBILIZAÇÃO DE OBRAS - EQUIPAMENTOS E PESSOAL - CONFORME MANUAL DE CUSTOS DE INFRAESTRUTURA DE TRANSPORTES - DNIT - EXCLUSIVO OBRA DAS SUBESTAÇÕES DO CAMPUS SOSÍGENES COSTA - PORTO SEGURO</t>
  </si>
  <si>
    <t>2.2</t>
  </si>
  <si>
    <t>INSTALAÇÃO DO CANTEIRO DE OBRA</t>
  </si>
  <si>
    <t>2.2.1</t>
  </si>
  <si>
    <t>105115</t>
  </si>
  <si>
    <t>INSTALAÇÃO E DESINSTALAÇÃO MECANIZADA DE CONTÊINER OU MÓDULO HABITÁVEL DE USOS DIVERSOS. AF_03/2024</t>
  </si>
  <si>
    <t>2.2.2</t>
  </si>
  <si>
    <t>00010775</t>
  </si>
  <si>
    <t>LOCACAO DE CONTAINER 2,30 X 6,00 M, ALT. 2,50 M, COM 1 SANITARIO, PARA ESCRITORIO, COMPLETO, SEM DIVISORIAS INTERNAS (NAO INCLUI MOBILIZACAO/DESMOBILIZACAO)</t>
  </si>
  <si>
    <t>2.2.3</t>
  </si>
  <si>
    <t>00010776</t>
  </si>
  <si>
    <t>LOCACAO DE CONTAINER 2,30 X 6,00 M, ALT. 2,50 M, PARA ESCRITORIO, SEM DIVISORIAS INTERNAS E SEM SANITARIO (NAO INCLUI MOBILIZACAO/DESMOBILIZACAO) - ADAPTADO PARA FUNÇÃO DE ALMOXARIFADO</t>
  </si>
  <si>
    <t>2.2.4</t>
  </si>
  <si>
    <t>LOCACAO DE CONTAINER 2,30 X 6,00 M, ALT. 2,50 M, PARA ESCRITORIO, SEM DIVISORIAS INTERNAS E SEM SANITARIO (NAO INCLUI MOBILIZACAO/DESMOBILIZACAO) - ADAPTADO PARA FUNÇÃO DE REFEITÓRIO</t>
  </si>
  <si>
    <t>2.2.5</t>
  </si>
  <si>
    <t>00010778</t>
  </si>
  <si>
    <t>LOCACAO DE CONTAINER 2,30 X 6,00 M, ALT. 2,50 M, PARA SANITARIO, COM 4 BACIAS, 8 CHUVEIROS,1 LAVATORIO E 1 MICTORIO (NAO INCLUI MOBILIZACAO/DESMOBILIZACAO)</t>
  </si>
  <si>
    <t>2.2.6</t>
  </si>
  <si>
    <t>98461</t>
  </si>
  <si>
    <t>ESTRUTURA DE MADEIRA PROVISÓRIA PARA SUPORTE DE CAIXA DÁGUA ELEVADA DE 1000 LITROS. AF_03/2024</t>
  </si>
  <si>
    <t>2.2.7</t>
  </si>
  <si>
    <t>102607</t>
  </si>
  <si>
    <t>CAIXA D´ÁGUA EM POLIETILENO, 1000 LITROS - FORNECIMENTO E INSTALAÇÃO. AF_06/2021</t>
  </si>
  <si>
    <t>2.2.8</t>
  </si>
  <si>
    <t>98459</t>
  </si>
  <si>
    <t>TAPUME COM TELHA METÁLICA. AF_03/2024</t>
  </si>
  <si>
    <t>M2</t>
  </si>
  <si>
    <t>2.2.9</t>
  </si>
  <si>
    <t>100701</t>
  </si>
  <si>
    <t>PORTA DE FERRO, DE ABRIR, TIPO GRADE COM CHAPA, COM GUARNIÇÕES. AF_12/2019</t>
  </si>
  <si>
    <t>3</t>
  </si>
  <si>
    <t>REDES E INTERLIGAÇÕES EM GERAL</t>
  </si>
  <si>
    <t>3.1</t>
  </si>
  <si>
    <t>ESCAVAÇÕES, REATERROS E RECOMPOSIÇÕES</t>
  </si>
  <si>
    <t>3.1.1</t>
  </si>
  <si>
    <t>97635</t>
  </si>
  <si>
    <t>REMOÇÃO DE PISO DE BLOCO INTERTRAVADO OU DE PEDRA PORTUGUESA, DE FORMA MANUAL, COM REAPROVEITAMENTO. AF_09/2023</t>
  </si>
  <si>
    <t>3.1.2</t>
  </si>
  <si>
    <t>104789</t>
  </si>
  <si>
    <t>DEMOLIÇÃO DE PISO DE CONCRETO SIMPLES, DE FORMA MANUAL, SEM REAPROVEITAMENTO. AF_09/2023</t>
  </si>
  <si>
    <t>M3</t>
  </si>
  <si>
    <t>3.1.3</t>
  </si>
  <si>
    <t>102279</t>
  </si>
  <si>
    <t>ESCAVAÇÃO MECANIZADA DE VALA COM PROF. ATÉ 1,5 M (MÉDIA MONTANTE E JUSANTE/UMA COMPOSIÇÃO POR TRECHO), ESCAVADEIRA (0,8 M3),LARG. MENOR QUE 1,5 M, EM SOLO DE 1A CATEGORIA, LOCAIS COM BAIXO NÍVEL DE INTERFERÊNCIA. AF_09/2024</t>
  </si>
  <si>
    <t>3.1.4</t>
  </si>
  <si>
    <t>104741</t>
  </si>
  <si>
    <t>REATERRO MECANIZADO DE VALA COM MINICARREGADEIRA, COM PLACA VIBRATÓRIA. AF_08/2023</t>
  </si>
  <si>
    <t>3.1.5</t>
  </si>
  <si>
    <t>101865</t>
  </si>
  <si>
    <t>REASSENTAMENTO DE BLOCOS RETANGULAR PARA PISO INTERTRAVADO, ESPESSURA DE 10 CM, EM VIA/ESTACIONAMENTO, COM REAPROVEITAMENTO DOS BLOCOS RETANGULAR - INCLUSO RETIRADA E COLOCAÇÃO DO MATERIAL. AF_12/2020</t>
  </si>
  <si>
    <t>3.1.6</t>
  </si>
  <si>
    <t>94994</t>
  </si>
  <si>
    <t>EXECUÇÃO DE PASSEIO (CALÇADA) OU PISO DE CONCRETO COM CONCRETO MOLDADO IN LOCO, FEITO EM OBRA, ACABAMENTO CONVENCIONAL, ESPESSURA 8 CM, ARMADO. AF_08/2022</t>
  </si>
  <si>
    <t>3.1.7</t>
  </si>
  <si>
    <t>94968</t>
  </si>
  <si>
    <t>CONCRETO MAGRO PARA LASTRO, TRAÇO 1:4,5:4,5 (EM MASSA SECA DE CIMENTO/ AREIA MÉDIA/ BRITA 1) - PREPARO MECÂNICO COM BETONEIRA 600 L. AF_05/2021 (ENVELOPAMENTO DE TUBULAÇÕES)</t>
  </si>
  <si>
    <t>3.2</t>
  </si>
  <si>
    <t>ELETRODUTOS E CONEXÕES</t>
  </si>
  <si>
    <t>3.2.1</t>
  </si>
  <si>
    <t>97670</t>
  </si>
  <si>
    <t>ELETRODUTO FLEXÍVEL CORRUGADO, PEAD, DN 100 (4"), PARA REDE ENTERRADA DE DISTRIBUIÇÃO DE ENERGIA ELÉTRICA - FORNECIMENTO E INSTALAÇÃO. AF_12/2021</t>
  </si>
  <si>
    <t>M</t>
  </si>
  <si>
    <t>3.3</t>
  </si>
  <si>
    <t>FIOS, CABOS E ACESSÓRIOS</t>
  </si>
  <si>
    <t>3.3.1</t>
  </si>
  <si>
    <t>93000</t>
  </si>
  <si>
    <t>CABO DE COBRE FLEXÍVEL ISOLADO, 240 MM², ANTI-CHAMA 0,6/1,0 KV, PARA REDE ENTERRADA DE DISTRIBUIÇÃO DE ENERGIA ELÉTRICA - FORNECIMENTO E INSTALAÇÃO. AF_12/2021</t>
  </si>
  <si>
    <t>3.3.2</t>
  </si>
  <si>
    <t>UFSB-92823208</t>
  </si>
  <si>
    <t>CABO DE COBRE PARA MÉDIA TENSÃO 25MM² - 12/20KV.</t>
  </si>
  <si>
    <t>3.3.3</t>
  </si>
  <si>
    <t>UFSB-05640764</t>
  </si>
  <si>
    <t>CABO DE COBRE PARA MÉDIA TENSÃO 50MM² - 12/20KV.</t>
  </si>
  <si>
    <t>3.3.4</t>
  </si>
  <si>
    <t>UFSB-75251092</t>
  </si>
  <si>
    <t>CABO DE COBRE PARA MÉDIA TENSÃO 120MM² - 12/20KV.</t>
  </si>
  <si>
    <t>3.4</t>
  </si>
  <si>
    <t>ITENS GERAIS</t>
  </si>
  <si>
    <t>3.4.1</t>
  </si>
  <si>
    <t>97890</t>
  </si>
  <si>
    <t>CAIXA ENTERRADA ELÉTRICA RETANGULAR, EM ALVENARIA COM TIJOLOS CERÂMICOS MACIÇOS, FUNDO COM BRITA, DIMENSÕES INTERNAS: 1X1X0,6 M. AF_12/2020</t>
  </si>
  <si>
    <t>3.4.2</t>
  </si>
  <si>
    <t>100613</t>
  </si>
  <si>
    <t>ASSENTAMENTO DE POSTE DE CONCRETO COM COMPRIMENTO NOMINAL DE 11 M, CARGA NOMINAL DE 1000 DAN, ENGASTAMENTO BASE CONCRETADA COM 1 M DE CONCRETO E 0,7 M DE SOLO (NÃO INCLUI FORNECIMENTO). AF_04/2025</t>
  </si>
  <si>
    <t>3.4.3</t>
  </si>
  <si>
    <t>00041205</t>
  </si>
  <si>
    <t>POSTE DE CONCRETO ARMADO DE SECAO DUPLO T, EXTENSAO DE 11,00 M, RESISTENCIA DE 1000 DAN, TIPO B-1,5</t>
  </si>
  <si>
    <t>3.4.4</t>
  </si>
  <si>
    <t>JCA-85533091</t>
  </si>
  <si>
    <t>CRUZETA DE CONCRETO LEVE, COMP. 2000 MM SECAO, 90 X 90 MM</t>
  </si>
  <si>
    <t>3.4.5</t>
  </si>
  <si>
    <t>S12877</t>
  </si>
  <si>
    <t>Fornecimento e instalção de mufla terminal primaria unipolar uso interno para cabo 35/120mm2 isolacao 15/25kv em epr - borracha de silicone - Rev 01</t>
  </si>
  <si>
    <t>ORSE</t>
  </si>
  <si>
    <t>un</t>
  </si>
  <si>
    <t>3.4.6</t>
  </si>
  <si>
    <t>JCA-60665713</t>
  </si>
  <si>
    <t>FITA DE SINALIZAÇÃO SUBTERRÂNEA PARA REDE ENTERRADA DE DISTRIBUIÇÃO DE ENERGIA ELÉTRICA - FORNECIMENTO E INSTALAÇÃO.</t>
  </si>
  <si>
    <t>4</t>
  </si>
  <si>
    <t>SUBESTAÇÃO 01</t>
  </si>
  <si>
    <t>4.1</t>
  </si>
  <si>
    <t>SERVIÇOS PRELIMINARES/TÉCNICOS</t>
  </si>
  <si>
    <t>4.1.1</t>
  </si>
  <si>
    <t>96523</t>
  </si>
  <si>
    <t>ESCAVAÇÃO MANUAL PARA BLOCO DE COROAMENTO OU SAPATA (INCLUINDO ESCAVAÇÃO PARA COLOCAÇÃO DE FÔRMAS). AF_01/2024</t>
  </si>
  <si>
    <t>4.1.2</t>
  </si>
  <si>
    <t>96527</t>
  </si>
  <si>
    <t>ESCAVAÇÃO MANUAL PARA VIGA BALDRAME OU SAPATA CORRIDA (INCLUINDO ESCAVAÇÃO PARA COLOCAÇÃO DE FÔRMAS). AF_01/2024</t>
  </si>
  <si>
    <t>4.1.3</t>
  </si>
  <si>
    <t>93382</t>
  </si>
  <si>
    <t>REATERRO MANUAL DE VALAS, COM COMPACTADOR DE SOLOS DE PERCUSSÃO. AF_08/2023</t>
  </si>
  <si>
    <t>4.1.4</t>
  </si>
  <si>
    <t>100978</t>
  </si>
  <si>
    <t>CARGA, MANOBRA E DESCARGA DE SOLOS E MATERIAIS GRANULARES EM CAMINHÃO BASCULANTE 10 M³ - CARGA COM ESCAVADEIRA HIDRÁULICA (CAÇAMBA DE 1,20 M³ / 155 HP) E DESCARGA LIVRE (UNIDADE: M3). AF_07/2020</t>
  </si>
  <si>
    <t>4.1.5</t>
  </si>
  <si>
    <t>95875</t>
  </si>
  <si>
    <t>TRANSPORTE COM CAMINHÃO BASCULANTE DE 10 M³, EM VIA URBANA PAVIMENTADA, DMT ATÉ 30 KM (UNIDADE: M3XKM). AF_07/2020</t>
  </si>
  <si>
    <t>M3XKM</t>
  </si>
  <si>
    <t>4.2</t>
  </si>
  <si>
    <t>INFRAESTRUTURA / FUNDAÇÕES SIMPLES</t>
  </si>
  <si>
    <t>4.2.1</t>
  </si>
  <si>
    <t>FUNDAÇÕES RASAS</t>
  </si>
  <si>
    <t>4.2.1.1</t>
  </si>
  <si>
    <t>96532</t>
  </si>
  <si>
    <t>FABRICAÇÃO, MONTAGEM E DESMONTAGEM DE FÔRMA PARA SAPATA, EM MADEIRA SERRADA, E=25 MM, 2 UTILIZAÇÕES. AF_01/2024</t>
  </si>
  <si>
    <t>4.2.1.2</t>
  </si>
  <si>
    <t>96619</t>
  </si>
  <si>
    <t>LASTRO DE CONCRETO MAGRO, APLICADO EM BLOCOS DE COROAMENTO OU SAPATAS, ESPESSURA DE 5 CM. AF_01/2024</t>
  </si>
  <si>
    <t>4.2.1.3</t>
  </si>
  <si>
    <t>96558</t>
  </si>
  <si>
    <t>CONCRETAGEM DE SAPATA, FCK 30 MPA, COM USO DE BOMBA - LANÇAMENTO, ADENSAMENTO E ACABAMENTO. AF_01/2024</t>
  </si>
  <si>
    <t>4.2.1.4</t>
  </si>
  <si>
    <t>104918</t>
  </si>
  <si>
    <t>ARMAÇÃO DE SAPATA ISOLADA, VIGA BALDRAME E SAPATA CORRIDA UTILIZANDO AÇO CA-50 DE 8 MM - MONTAGEM. AF_01/2024</t>
  </si>
  <si>
    <t>KG</t>
  </si>
  <si>
    <t>4.2.1.5</t>
  </si>
  <si>
    <t>104919</t>
  </si>
  <si>
    <t>ARMAÇÃO DE SAPATA ISOLADA, VIGA BALDRAME E SAPATA CORRIDA UTILIZANDO AÇO CA-50 DE 10 MM - MONTAGEM. AF_01/2024</t>
  </si>
  <si>
    <t>4.2.2</t>
  </si>
  <si>
    <t>VIGAS BALDRAME</t>
  </si>
  <si>
    <t>4.2.2.1</t>
  </si>
  <si>
    <t>96536</t>
  </si>
  <si>
    <t>FABRICAÇÃO, MONTAGEM E DESMONTAGEM DE FÔRMA PARA VIGA BALDRAME, EM MADEIRA SERRADA, E=25 MM, 4 UTILIZAÇÕES. AF_01/2024</t>
  </si>
  <si>
    <t>4.2.2.2</t>
  </si>
  <si>
    <t>96557</t>
  </si>
  <si>
    <t>CONCRETAGEM DE BLOCO DE COROAMENTO OU VIGA BALDRAME, FCK 30 MPA, COM USO DE BOMBA - LANÇAMENTO, ADENSAMENTO E ACABAMENTO. AF_01/2024</t>
  </si>
  <si>
    <t>4.2.2.3</t>
  </si>
  <si>
    <t>104917</t>
  </si>
  <si>
    <t>ARMAÇÃO DE SAPATA ISOLADA, VIGA BALDRAME E SAPATA CORRIDA UTILIZANDO AÇO CA-50 DE 6,3 MM - MONTAGEM. AF_01/2024</t>
  </si>
  <si>
    <t>4.2.2.4</t>
  </si>
  <si>
    <t>4.2.2.5</t>
  </si>
  <si>
    <t>4.2.2.6</t>
  </si>
  <si>
    <t>104920</t>
  </si>
  <si>
    <t>ARMAÇÃO DE BLOCO, SAPATA ISOLADA, VIGA BALDRAME E SAPATA CORRIDA UTILIZANDO AÇO CA-50 DE 12,5 MM - MONTAGEM. AF_01/2024</t>
  </si>
  <si>
    <t>4.2.2.7</t>
  </si>
  <si>
    <t>104921</t>
  </si>
  <si>
    <t>ARMAÇÃO DE BLOCO, SAPATA ISOLADA, VIGA BALDRAME E SAPATA CORRIDA UTILIZANDO AÇO CA-50 DE 16 MM - MONTAGEM. AF_01/2024</t>
  </si>
  <si>
    <t>4.2.2.8</t>
  </si>
  <si>
    <t>104922</t>
  </si>
  <si>
    <t>ARMAÇÃO DE BLOCO, SAPATA ISOLADA E SAPATA CORRIDA UTILIZANDO AÇO CA-50 DE 20 MM - MONTAGEM. AF_01/2024</t>
  </si>
  <si>
    <t>4.2.3</t>
  </si>
  <si>
    <t>LAJE DE PISO</t>
  </si>
  <si>
    <t>4.2.3.1</t>
  </si>
  <si>
    <t>97087</t>
  </si>
  <si>
    <t>CAMADA SEPARADORA PARA EXECUÇÃO DE RADIER, PISO DE CONCRETO OU LAJE SOBRE SOLO, EM LONA PLÁSTICA. AF_09/2021</t>
  </si>
  <si>
    <t>4.2.3.2</t>
  </si>
  <si>
    <t>97086</t>
  </si>
  <si>
    <t>FABRICAÇÃO, MONTAGEM E DESMONTAGEM DE FORMA PARA RADIER, PISO DE CONCRETO OU LAJE SOBRE SOLO, EM MADEIRA SERRADA, 4 UTILIZAÇÕES. AF_09/2021</t>
  </si>
  <si>
    <t>4.2.3.3</t>
  </si>
  <si>
    <t>97096</t>
  </si>
  <si>
    <t>CONCRETAGEM DE RADIER, PISO DE CONCRETO OU LAJE SOBRE SOLO, FCK 30 MPA - LANÇAMENTO, ADENSAMENTO E ACABAMENTO. AF_09/2021</t>
  </si>
  <si>
    <t>4.2.3.4</t>
  </si>
  <si>
    <t>92769</t>
  </si>
  <si>
    <t>ARMAÇÃO DE LAJE DE ESTRUTURA CONVENCIONAL DE CONCRETO ARMADO UTILIZANDO AÇO CA-50 DE 6,3 MM - MONTAGEM. AF_06/2022</t>
  </si>
  <si>
    <t>4.2.3.5</t>
  </si>
  <si>
    <t>92770</t>
  </si>
  <si>
    <t>ARMAÇÃO DE LAJE DE ESTRUTURA CONVENCIONAL DE CONCRETO ARMADO UTILIZANDO AÇO CA-50 DE 8,0 MM - MONTAGEM. AF_06/2022</t>
  </si>
  <si>
    <t>4.2.3.6</t>
  </si>
  <si>
    <t>92771</t>
  </si>
  <si>
    <t>ARMAÇÃO DE LAJE DE ESTRUTURA CONVENCIONAL DE CONCRETO ARMADO UTILIZANDO AÇO CA-50 DE 10,0 MM - MONTAGEM. AF_06/2022</t>
  </si>
  <si>
    <t>4.3</t>
  </si>
  <si>
    <t>SUPERESTRUTURA</t>
  </si>
  <si>
    <t>4.3.1</t>
  </si>
  <si>
    <t>PILARES</t>
  </si>
  <si>
    <t>4.3.1.1</t>
  </si>
  <si>
    <t>92419</t>
  </si>
  <si>
    <t>MONTAGEM E DESMONTAGEM DE FÔRMA DE PILARES RETANGULARES E ESTRUTURAS SIMILARES, PÉ-DIREITO SIMPLES, EM CHAPA DE MADEIRA COMPENSADA RESINADA, 4 UTILIZAÇÕES. AF_09/2020</t>
  </si>
  <si>
    <t>4.3.1.2</t>
  </si>
  <si>
    <t>92421</t>
  </si>
  <si>
    <t>MONTAGEM E DESMONTAGEM DE FÔRMA DE PILARES RETANGULARES E ESTRUTURAS SIMILARES, PÉ-DIREITO DUPLO, EM CHAPA DE MADEIRA COMPENSADA RESINADA, 4 UTILIZAÇÕES. AF_09/2020</t>
  </si>
  <si>
    <t>4.3.1.3</t>
  </si>
  <si>
    <t>JCA-21371415</t>
  </si>
  <si>
    <t>CONCRETAGEM DE PILARES, FCK = 30 MPA, COM USO DE BOMBA - LANÇAMENTO, ADENSAMENTO E ACABAMENTO.</t>
  </si>
  <si>
    <t>4.3.1.4</t>
  </si>
  <si>
    <t>92759</t>
  </si>
  <si>
    <t>ARMAÇÃO DE PILAR OU VIGA DE ESTRUTURA CONVENCIONAL DE CONCRETO ARMADO UTILIZANDO AÇO CA-60 DE 5,0 MM - MONTAGEM. AF_06/2022</t>
  </si>
  <si>
    <t>4.3.1.5</t>
  </si>
  <si>
    <t>92760</t>
  </si>
  <si>
    <t>ARMAÇÃO DE PILAR OU VIGA DE ESTRUTURA CONVENCIONAL DE CONCRETO ARMADO UTILIZANDO AÇO CA-50 DE 6,3 MM - MONTAGEM. AF_06/2022</t>
  </si>
  <si>
    <t>4.3.1.6</t>
  </si>
  <si>
    <t>92762</t>
  </si>
  <si>
    <t>ARMAÇÃO DE PILAR OU VIGA DE ESTRUTURA CONVENCIONAL DE CONCRETO ARMADO UTILIZANDO AÇO CA-50 DE 10,0 MM - MONTAGEM. AF_06/2022</t>
  </si>
  <si>
    <t>4.3.1.7</t>
  </si>
  <si>
    <t>92763</t>
  </si>
  <si>
    <t>ARMAÇÃO DE PILAR OU VIGA DE ESTRUTURA CONVENCIONAL DE CONCRETO ARMADO UTILIZANDO AÇO CA-50 DE 12,5 MM - MONTAGEM. AF_06/2022</t>
  </si>
  <si>
    <t>4.3.1.8</t>
  </si>
  <si>
    <t>92764</t>
  </si>
  <si>
    <t>ARMAÇÃO DE PILAR OU VIGA DE ESTRUTURA CONVENCIONAL DE CONCRETO ARMADO UTILIZANDO AÇO CA-50 DE 16,0 MM - MONTAGEM. AF_06/2022</t>
  </si>
  <si>
    <t>4.3.1.9</t>
  </si>
  <si>
    <t>92765</t>
  </si>
  <si>
    <t>ARMAÇÃO DE PILAR OU VIGA DE ESTRUTURA CONVENCIONAL DE CONCRETO ARMADO UTILIZANDO AÇO CA-50 DE 20,0 MM - MONTAGEM. AF_06/2022</t>
  </si>
  <si>
    <t>4.3.2</t>
  </si>
  <si>
    <t>VIGAS</t>
  </si>
  <si>
    <t>4.3.2.1</t>
  </si>
  <si>
    <t>92454</t>
  </si>
  <si>
    <t>MONTAGEM E DESMONTAGEM DE FÔRMA DE VIGA, ESCORAMENTO METÁLICO, PÉ-DIREITO DUPLO, EM CHAPA DE MADEIRA RESINADA, 4 UTILIZAÇÕES. AF_09/2020</t>
  </si>
  <si>
    <t>4.3.2.2</t>
  </si>
  <si>
    <t>JCA-43549679</t>
  </si>
  <si>
    <t>CONCRETAGEM DE VIGAS E LAJES, FCK=30 MPA, PARA LAJES MACIÇAS OU NERVURADAS COM USO DE BOMBA - LANÇAMENTO, ADENSAMENTO E ACABAMENTO.</t>
  </si>
  <si>
    <t>4.3.2.3</t>
  </si>
  <si>
    <t>4.3.2.4</t>
  </si>
  <si>
    <t>4.3.2.5</t>
  </si>
  <si>
    <t>4.3.2.6</t>
  </si>
  <si>
    <t>4.3.2.7</t>
  </si>
  <si>
    <t>4.3.3</t>
  </si>
  <si>
    <t>LAJES COMUNS OU NERVURADAS</t>
  </si>
  <si>
    <t>4.3.3.1</t>
  </si>
  <si>
    <t>92512</t>
  </si>
  <si>
    <t>MONTAGEM E DESMONTAGEM DE FÔRMA DE LAJE MACIÇA, PÉ-DIREITO DUPLO, EM CHAPA DE MADEIRA COMPENSADA RESINADA, 4 UTILIZAÇÕES. AF_09/2020</t>
  </si>
  <si>
    <t>4.3.3.2</t>
  </si>
  <si>
    <t>103675</t>
  </si>
  <si>
    <t>CONCRETAGEM DE VIGAS E LAJES, FCK=25 MPA, PARA LAJES MACIÇAS OU NERVURADAS COM USO DE BOMBA - LANÇAMENTO, ADENSAMENTO E ACABAMENTO. AF_02/2022_PS</t>
  </si>
  <si>
    <t>4.3.3.3</t>
  </si>
  <si>
    <t>4.3.3.4</t>
  </si>
  <si>
    <t>4.3.3.5</t>
  </si>
  <si>
    <t>4.4</t>
  </si>
  <si>
    <t>ALVENARIA/VEDAÇÃO/DIVISÓRIA</t>
  </si>
  <si>
    <t>4.4.1</t>
  </si>
  <si>
    <t>103322</t>
  </si>
  <si>
    <t>ALVENARIA DE VEDAÇÃO DE BLOCOS CERÂMICOS FURADOS NA VERTICAL DE 9X19X39 CM (ESPESSURA 9 CM) E ARGAMASSA DE ASSENTAMENTO COM PREPARO EM BETONEIRA. AF_12/2021</t>
  </si>
  <si>
    <t>4.4.2</t>
  </si>
  <si>
    <t>93200</t>
  </si>
  <si>
    <t>FIXAÇÃO (ENCUNHAMENTO) DE ALVENARIA DE VEDAÇÃO COM ARGAMASSA APLICADA COM BISNAGA. AF_03/2024</t>
  </si>
  <si>
    <t>4.5</t>
  </si>
  <si>
    <t>ESQUADRIAS</t>
  </si>
  <si>
    <t>4.5.1</t>
  </si>
  <si>
    <t>91341</t>
  </si>
  <si>
    <t>PORTA EM ALUMÍNIO DE ABRIR TIPO VENEZIANA COM GUARNIÇÃO, FIXAÇÃO COM PARAFUSOS - FORNECIMENTO E INSTALAÇÃO. AF_12/2019</t>
  </si>
  <si>
    <t>4.5.2</t>
  </si>
  <si>
    <t>94559</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</si>
  <si>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</si>
  <si>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4.5.3</t>
  </si>
  <si>
    <t>94570</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</si>
  <si>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</si>
  <si>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4.5.4</t>
  </si>
  <si>
    <t>94572</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</si>
  <si>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</si>
  <si>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4.5.5</t>
  </si>
  <si>
    <t>94589</t>
  </si>
  <si>
    <t>CONTRAMARCO DE ALUMÍNIO, FIXAÇÃO COM ARGAMASSA - FORNECIMENTO E INSTALAÇÃO. AF_11/2024</t>
  </si>
  <si>
    <t>4.5.6</t>
  </si>
  <si>
    <t>102163</t>
  </si>
  <si>
    <t>INSTALAÇÃO DE VIDRO LISO FUME, E = 4 MM, EM ESQUADRIA DE ALUMÍNIO OU PVC, FIXADO COM BAGUETE. AF_01/2021_PS</t>
  </si>
  <si>
    <t>4.5.7</t>
  </si>
  <si>
    <t>S11732</t>
  </si>
  <si>
    <t>TELA GALVANIZADA MOSQUITEIRO EM QUADRO DIM. 1,0X1,0M, FORMADO POR CANTONEIRA ALUMINIO1"X1/8"+ BARRA CHATA ALUMINIO 7/8"X1/8"</t>
  </si>
  <si>
    <t>m2</t>
  </si>
  <si>
    <t>4.5.8</t>
  </si>
  <si>
    <t>100874</t>
  </si>
  <si>
    <t>PUXADOR PARA PCD, FIXADO NA PORTA - FORNECIMENTO E INSTALAÇÃO. AF_01/2020</t>
  </si>
  <si>
    <t>4.6</t>
  </si>
  <si>
    <t>COBERTURA</t>
  </si>
  <si>
    <t>4.6.1</t>
  </si>
  <si>
    <t>100381</t>
  </si>
  <si>
    <t>FABRICAÇÃO E INSTALAÇÃO DE PONTALETES DE MADEIRA NÃO APARELHADA PARA TELHADOS COM ATÉ 2 ÁGUAS E COM TELHA CERÂMICA OU DE CONCRETO EM EDIFÍCIO INSTITUCIONAL TÉRREO, INCLUSO TRANSPORTE VERTICAL. AF_07/2019</t>
  </si>
  <si>
    <t>4.6.2</t>
  </si>
  <si>
    <t>92541</t>
  </si>
  <si>
    <t>TRAMA DE MADEIRA COMPOSTA POR RIPAS, CAIBROS E TERÇAS PARA TELHADOS DE ATÉ 2 ÁGUAS PARA TELHA CERÂMICA CAPA-CANAL, INCLUSO TRANSPORTE VERTICAL. AF_07/2019</t>
  </si>
  <si>
    <t>4.6.3</t>
  </si>
  <si>
    <t>94201</t>
  </si>
  <si>
    <t>TELHAMENTO COM TELHA CERÂMICA CAPA-CANAL, TIPO COLONIAL, COM ATÉ 2 ÁGUAS, INCLUSO TRANSPORTE VERTICAL. AF_07/2019</t>
  </si>
  <si>
    <t>4.6.4</t>
  </si>
  <si>
    <t>94221</t>
  </si>
  <si>
    <t>CUMEEIRA PARA TELHA CERÂMICA EMBOÇADA COM ARGAMASSA TRAÇO 1:2:9 (CIMENTO, CAL E AREIA) PARA TELHADOS COM ATÉ 2 ÁGUAS, INCLUSO TRANSPORTE VERTICAL. AF_07/2019</t>
  </si>
  <si>
    <t>4.6.5</t>
  </si>
  <si>
    <t>94229</t>
  </si>
  <si>
    <t>CALHA EM CHAPA DE AÇO GALVANIZADO NÚMERO 24, DESENVOLVIMENTO DE 100 CM, INCLUSO TRANSPORTE VERTICAL. AF_07/2019</t>
  </si>
  <si>
    <t>4.7</t>
  </si>
  <si>
    <t>INSTALAÇÕES ELÉTRICAS</t>
  </si>
  <si>
    <t>4.7.1</t>
  </si>
  <si>
    <t>4.7.1.1</t>
  </si>
  <si>
    <t>S13610</t>
  </si>
  <si>
    <t>Eletroduto de aço galvanizado, classe leve, dn 25 mm (1"), aparente, instalada em parede - fornecimento e instalaçâo. Rev 01_06/2024</t>
  </si>
  <si>
    <t>m</t>
  </si>
  <si>
    <t>4.7.1.2</t>
  </si>
  <si>
    <t>S13613</t>
  </si>
  <si>
    <t>Eletroduto de aço galvanizado, classe leve, dn 20 mm (3/4"), aparente, instalada em teto - fornecimento e instalaçâo</t>
  </si>
  <si>
    <t>4.7.1.3</t>
  </si>
  <si>
    <t>S13612</t>
  </si>
  <si>
    <t>Eletroduto de aço galvanizado, classe leve, dn 20 mm (3/4"), aparente, instalada em parede - fornecimento e instalaçâo</t>
  </si>
  <si>
    <t>4.7.1.4</t>
  </si>
  <si>
    <t>S04231</t>
  </si>
  <si>
    <t>Curva 90 em ferro galvanizado d=1 ", fornecimento</t>
  </si>
  <si>
    <t>Un</t>
  </si>
  <si>
    <t>4.7.1.5</t>
  </si>
  <si>
    <t>S13363</t>
  </si>
  <si>
    <t>Luva de emenda para eletroduto, aço galvanizado, dn 20 mm (3/4"), aparente, instalada em teto - fornecimento e instalaçâo</t>
  </si>
  <si>
    <t>4.7.1.6</t>
  </si>
  <si>
    <t>S13376</t>
  </si>
  <si>
    <t>Luva de emenda para eletroduto, aço galvanizado, dn 20 mm (3/4"), aparente, instalada em parede - fornecimento e instalaçâo</t>
  </si>
  <si>
    <t>4.7.1.7</t>
  </si>
  <si>
    <t>S13611</t>
  </si>
  <si>
    <t>Luva de emenda para eletroduto, aço galvanizado, dn 25 mm (1"), aparente, instalada em parede - fornecimento e instalaçâo</t>
  </si>
  <si>
    <t>4.7.1.8</t>
  </si>
  <si>
    <t>104785</t>
  </si>
  <si>
    <t>FIXAÇÃO DE ELETRODUTOS, DIÂMETROS MENORES OU IGUAIS A 40 MM, COM ABRAÇADEIRA METÁLICA RÍGIDA TIPO D COM PARAFUSO DE FIXAÇÃO 1 1/4", FIXADA DIRETAMENTE NA LAJE OU PAREDE. AF_09/2023</t>
  </si>
  <si>
    <t>4.7.2</t>
  </si>
  <si>
    <t>CAIXAS E CONDULETES</t>
  </si>
  <si>
    <t>4.7.2.1</t>
  </si>
  <si>
    <t>95802</t>
  </si>
  <si>
    <t>CONDULETE DE ALUMÍNIO, TIPO X, PARA ELETRODUTO DE AÇO GALVANIZADO DN 25 MM (1''), APARENTE - FORNECIMENTO E INSTALAÇÃO. AF_10/2022</t>
  </si>
  <si>
    <t>4.7.2.2</t>
  </si>
  <si>
    <t>95796</t>
  </si>
  <si>
    <t>CONDULETE DE ALUMÍNIO, TIPO T, PARA ELETRODUTO DE AÇO GALVANIZADO DN 25 MM (1''), APARENTE - FORNECIMENTO E INSTALAÇÃO. AF_10/2022</t>
  </si>
  <si>
    <t>4.7.2.3</t>
  </si>
  <si>
    <t>S00381</t>
  </si>
  <si>
    <t>Condulete em alumínio tipo "ll" de 1"</t>
  </si>
  <si>
    <t>4.7.2.4</t>
  </si>
  <si>
    <t>UFSB-59993625</t>
  </si>
  <si>
    <t>CAIXA DE PASSAGEM 4X4" DE AÇO GALVANIZADO</t>
  </si>
  <si>
    <t>4.7.2.5</t>
  </si>
  <si>
    <t>98111</t>
  </si>
  <si>
    <t>CAIXA DE INSPEÇÃO PARA ATERRAMENTO, CIRCULAR, EM POLIETILENO, DIÂMETRO INTERNO = 0,3 M. AF_12/2020</t>
  </si>
  <si>
    <t>4.7.2.6</t>
  </si>
  <si>
    <t>S09051</t>
  </si>
  <si>
    <t>Caixa de equalização p/aterramento 20x20x10cm de sobrepor p/11 terminais de pressão c/barramento</t>
  </si>
  <si>
    <t>4.7.2.7</t>
  </si>
  <si>
    <t>96986</t>
  </si>
  <si>
    <t>HASTE DE ATERRAMENTO, DIÂMETRO 3/4", COM 3 METROS - FORNECIMENTO E INSTALAÇÃO. AF_08/2023</t>
  </si>
  <si>
    <t>4.7.2.8</t>
  </si>
  <si>
    <t>JCA-99255273</t>
  </si>
  <si>
    <t>CAIXA INTERNA/EXTERNA DE MEDICAO PARA 1 MEDIDOR TRIFASICO, COM VISOR, EM CHAPA DE ACO 18 USG (PADRAO DA CONCESSIONARIA LOCAL)</t>
  </si>
  <si>
    <t>4.7.3</t>
  </si>
  <si>
    <t>LUMINÁRIAS</t>
  </si>
  <si>
    <t>4.7.3.1</t>
  </si>
  <si>
    <t>S08068</t>
  </si>
  <si>
    <t>Luminária hermética de sobrepor, 2x32w, com corpo em chapa de aço fosfatizada e pintada eletrostacimanete, refletor facetado em alumínio anodizado, difusor em vidro temperado transparente, da Lumicenter. ref. CH02-S232 ou similar, completa</t>
  </si>
  <si>
    <t>4.7.3.2</t>
  </si>
  <si>
    <t>S13156</t>
  </si>
  <si>
    <t>Fonte Driver externa de 250ww, tensão de entrada AC 90 a 305v, tensão de saída DC 12v, uso externo</t>
  </si>
  <si>
    <t>4.7.4</t>
  </si>
  <si>
    <t>TOMADAS / INTERRUPTORES</t>
  </si>
  <si>
    <t>4.7.4.1</t>
  </si>
  <si>
    <t>92023</t>
  </si>
  <si>
    <t>INTERRUPTOR SIMPLES (1 MÓDULO) COM 1 TOMADA DE EMBUTIR 2P+T 10 A, INCLUINDO SUPORTE E PLACA - FORNECIMENTO E INSTALAÇÃO. AF_03/2023</t>
  </si>
  <si>
    <t>4.7.5</t>
  </si>
  <si>
    <t>4.7.5.1</t>
  </si>
  <si>
    <t>91926</t>
  </si>
  <si>
    <t>CABO DE COBRE FLEXÍVEL ISOLADO, 2,5 MM², ANTI-CHAMA 450/750 V, PARA CIRCUITOS TERMINAIS - FORNECIMENTO E INSTALAÇÃO. AF_03/2023</t>
  </si>
  <si>
    <t>4.7.5.2</t>
  </si>
  <si>
    <t>91929</t>
  </si>
  <si>
    <t>CABO DE COBRE FLEXÍVEL ISOLADO, 4 MM², ANTI-CHAMA 0,6/1,0 KV, PARA CIRCUITOS TERMINAIS - FORNECIMENTO E INSTALAÇÃO. AF_03/2023</t>
  </si>
  <si>
    <t>4.7.5.3</t>
  </si>
  <si>
    <t>S08082</t>
  </si>
  <si>
    <t>Cabo de cobre nú 50 mm2 - fornecimento e assentamento (2,27m/kg)</t>
  </si>
  <si>
    <t>kg</t>
  </si>
  <si>
    <t>4.7.6</t>
  </si>
  <si>
    <t>QUADROS</t>
  </si>
  <si>
    <t>4.7.6.1</t>
  </si>
  <si>
    <t>QDLT-SE1</t>
  </si>
  <si>
    <t>4.7.6.1.1</t>
  </si>
  <si>
    <t>101881</t>
  </si>
  <si>
    <t>QUADRO DE DISTRIBUIÇÃO DE ENERGIA EM CHAPA DE AÇO GALVANIZADO, DE EMBUTIR, COM BARRAMENTO TRIFÁSICO, PARA 40 DISJUNTORES DIN 100A - FORNECIMENTO E INSTALAÇÃO. AF_07/2025</t>
  </si>
  <si>
    <t>4.7.6.1.2</t>
  </si>
  <si>
    <t>93654</t>
  </si>
  <si>
    <t>DISJUNTOR MONOPOLAR TIPO DIN, CORRENTE NOMINAL DE 16A - FORNECIMENTO E INSTALAÇÃO. AF_07/2025</t>
  </si>
  <si>
    <t>4.7.6.1.3</t>
  </si>
  <si>
    <t>93656</t>
  </si>
  <si>
    <t>DISJUNTOR MONOPOLAR TIPO DIN, CORRENTE NOMINAL DE 25A - FORNECIMENTO E INSTALAÇÃO. AF_07/2025</t>
  </si>
  <si>
    <t>4.7.6.1.4</t>
  </si>
  <si>
    <t>JCA-51202248</t>
  </si>
  <si>
    <t>DISPOSITIVO DPS CLASSE II, 1 POLO, TENSAO MAXIMA DE 275 V, CORRENTE MAXIMA DE *45* KA (TIPO AC)</t>
  </si>
  <si>
    <t>4.7.6.1.5</t>
  </si>
  <si>
    <t>93671</t>
  </si>
  <si>
    <t>DISJUNTOR TRIPOLAR TIPO DIN, CORRENTE NOMINAL DE 32A - FORNECIMENTO E INSTALAÇÃO. AF_07/2025</t>
  </si>
  <si>
    <t>4.7.6.1.6</t>
  </si>
  <si>
    <t>JCA-04107877</t>
  </si>
  <si>
    <t>MONTAGEM E INSTALAÇÃO DE QUADRO ELÉTRICO ATÉ 20 DISJUNTORES</t>
  </si>
  <si>
    <t>4.7.7</t>
  </si>
  <si>
    <t>4.7.7.1</t>
  </si>
  <si>
    <t>4.7.7.2</t>
  </si>
  <si>
    <t>S12845</t>
  </si>
  <si>
    <t>Placa de advertência 470 x 340 mm ,metálica (perigo de morte)</t>
  </si>
  <si>
    <t>4.7.7.3</t>
  </si>
  <si>
    <t>UFSB-67117653</t>
  </si>
  <si>
    <t>TAPETE DE BORRACHA 100X50CM - HOMOLOGADO E COM CERTIFICADO PARA NR-10 NA ISOLAÇÃO DA SUBESTAÇÃO</t>
  </si>
  <si>
    <t>pç</t>
  </si>
  <si>
    <t>4.7.7.4</t>
  </si>
  <si>
    <t>S12891</t>
  </si>
  <si>
    <t>Placa de sinalizacao, fotoluminescente, em pvc , com logotipo "Extintor de incêndio portátil com rodas" - Placa E11</t>
  </si>
  <si>
    <t>4.7.7.5</t>
  </si>
  <si>
    <t>S08752</t>
  </si>
  <si>
    <t>Extintor de pó químico seco (PQS), capacidade 20 kg sobre rodas</t>
  </si>
  <si>
    <t>4.8</t>
  </si>
  <si>
    <t>INSTALAÇÕES HIDRÁULICAS E SANITÁRIAS</t>
  </si>
  <si>
    <t>4.8.1</t>
  </si>
  <si>
    <t>INSTALAÇÕES HIDRÁULICAS</t>
  </si>
  <si>
    <t>4.8.1.1</t>
  </si>
  <si>
    <t>TUBOS E CONEXÕES</t>
  </si>
  <si>
    <t>4.8.1.1.1</t>
  </si>
  <si>
    <t>89356</t>
  </si>
  <si>
    <t>TUBO, PVC, SOLDÁVEL, DE 25MM, INSTALADO EM RAMAL OU SUB-RAMAL DE ÁGUA - FORNECIMENTO E INSTALAÇÃO. AF_06/2022</t>
  </si>
  <si>
    <t>4.8.1.1.2</t>
  </si>
  <si>
    <t>89383</t>
  </si>
  <si>
    <t>ADAPTADOR CURTO COM BOLSA E ROSCA PARA REGISTRO, PVC, SOLDÁVEL, DN 25MM X 3/4, INSTALADO EM RAMAL OU SUB-RAMAL DE ÁGUA - FORNECIMENTO E INSTALAÇÃO. AF_06/2022</t>
  </si>
  <si>
    <t>4.8.1.1.3</t>
  </si>
  <si>
    <t>90373</t>
  </si>
  <si>
    <t>JOELHO 90 GRAUS COM BUCHA DE LATÃO, PVC, SOLDÁVEL, DN 25MM, X 1/2 INSTALADO EM RAMAL OU SUB-RAMAL DE ÁGUA - FORNECIMENTO E INSTALAÇÃO. AF_06/2022</t>
  </si>
  <si>
    <t>4.8.1.1.4</t>
  </si>
  <si>
    <t>89362</t>
  </si>
  <si>
    <t>JOELHO 90 GRAUS, PVC, SOLDÁVEL, DN 25MM, INSTALADO EM RAMAL OU SUB-RAMAL DE ÁGUA - FORNECIMENTO E INSTALAÇÃO. AF_06/2022</t>
  </si>
  <si>
    <t>4.8.1.1.5</t>
  </si>
  <si>
    <t>89396</t>
  </si>
  <si>
    <t>TÊ COM BUCHA DE LATÃO NA BOLSA CENTRAL, PVC, SOLDÁVEL, DN 25MM X 1/2, INSTALADO EM RAMAL OU SUB-RAMAL DE ÁGUA - FORNECIMENTO E INSTALAÇÃO. AF_06/2022</t>
  </si>
  <si>
    <t>4.8.1.1.6</t>
  </si>
  <si>
    <t>89395</t>
  </si>
  <si>
    <t>TE, PVC, SOLDÁVEL, DN 25MM, INSTALADO EM RAMAL OU SUB-RAMAL DE ÁGUA - FORNECIMENTO E INSTALAÇÃO. AF_06/2022</t>
  </si>
  <si>
    <t>4.8.1.1.7</t>
  </si>
  <si>
    <t>89402</t>
  </si>
  <si>
    <t>TUBO, PVC, SOLDÁVEL, DE 25MM, INSTALADO EM RAMAL DE DISTRIBUIÇÃO DE ÁGUA - FORNECIMENTO E INSTALAÇÃO. AF_06/2022</t>
  </si>
  <si>
    <t>4.8.1.1.8</t>
  </si>
  <si>
    <t>89429</t>
  </si>
  <si>
    <t>ADAPTADOR CURTO COM BOLSA E ROSCA PARA REGISTRO, PVC, SOLDÁVEL, DN 25MM X 3/4, INSTALADO EM RAMAL DE DISTRIBUIÇÃO DE ÁGUA - FORNECIMENTO E INSTALAÇÃO. AF_06/2022</t>
  </si>
  <si>
    <t>4.8.1.1.9</t>
  </si>
  <si>
    <t>89408</t>
  </si>
  <si>
    <t>JOELHO 90 GRAUS, PVC, SOLDÁVEL, DN 25MM, INSTALADO EM RAMAL DE DISTRIBUIÇÃO DE ÁGUA - FORNECIMENTO E INSTALAÇÃO. AF_06/2022</t>
  </si>
  <si>
    <t>4.8.1.1.10</t>
  </si>
  <si>
    <t>89426</t>
  </si>
  <si>
    <t>LUVA DE REDUÇÃO, PVC, SOLDÁVEL, DN 32MM X 25MM, INSTALADO EM RAMAL DE DISTRIBUIÇÃO DE ÁGUA - FORNECIMENTO E INSTALAÇÃO. AF_06/2022</t>
  </si>
  <si>
    <t>4.8.1.1.11</t>
  </si>
  <si>
    <t>89440</t>
  </si>
  <si>
    <t>TE, PVC, SOLDÁVEL, DN 25MM, INSTALADO EM RAMAL DE DISTRIBUIÇÃO DE ÁGUA - FORNECIMENTO E INSTALAÇÃO. AF_06/2022</t>
  </si>
  <si>
    <t>4.8.1.1.12</t>
  </si>
  <si>
    <t>89446</t>
  </si>
  <si>
    <t>TUBO, PVC, SOLDÁVEL, DE 25MM, INSTALADO EM PRUMADA DE ÁGUA - FORNECIMENTO E INSTALAÇÃO. AF_06/2022</t>
  </si>
  <si>
    <t>4.8.1.1.13</t>
  </si>
  <si>
    <t>89447</t>
  </si>
  <si>
    <t>TUBO, PVC, SOLDÁVEL, DE 32MM, INSTALADO EM PRUMADA DE ÁGUA - FORNECIMENTO E INSTALAÇÃO. AF_06/2022</t>
  </si>
  <si>
    <t>4.8.1.1.14</t>
  </si>
  <si>
    <t>89449</t>
  </si>
  <si>
    <t>TUBO, PVC, SOLDÁVEL, DE 50MM, INSTALADO EM PRUMADA DE ÁGUA - FORNECIMENTO E INSTALAÇÃO. AF_06/2022</t>
  </si>
  <si>
    <t>4.8.1.1.15</t>
  </si>
  <si>
    <t>89553</t>
  </si>
  <si>
    <t>ADAPTADOR CURTO COM BOLSA E ROSCA PARA REGISTRO, PVC, SOLDÁVEL, DN 32MM X 1, INSTALADO EM PRUMADA DE ÁGUA - FORNECIMENTO E INSTALAÇÃO. AF_06/2022</t>
  </si>
  <si>
    <t>4.8.1.1.16</t>
  </si>
  <si>
    <t>89596</t>
  </si>
  <si>
    <t>ADAPTADOR CURTO COM BOLSA E ROSCA PARA REGISTRO, PVC, SOLDÁVEL, DN 50MM X 1.1/2, INSTALADO EM PRUMADA DE ÁGUA - FORNECIMENTO E INSTALAÇÃO. AF_06/2022</t>
  </si>
  <si>
    <t>4.8.1.1.17</t>
  </si>
  <si>
    <t>89481</t>
  </si>
  <si>
    <t>JOELHO 90 GRAUS, PVC, SOLDÁVEL, DN 25MM, INSTALADO EM PRUMADA DE ÁGUA - FORNECIMENTO E INSTALAÇÃO. AF_06/2022</t>
  </si>
  <si>
    <t>4.8.1.1.18</t>
  </si>
  <si>
    <t>89501</t>
  </si>
  <si>
    <t>JOELHO 90 GRAUS, PVC, SOLDÁVEL, DN 50MM, INSTALADO EM PRUMADA DE ÁGUA - FORNECIMENTO E INSTALAÇÃO. AF_06/2022</t>
  </si>
  <si>
    <t>4.8.1.1.19</t>
  </si>
  <si>
    <t>89625</t>
  </si>
  <si>
    <t>TE, PVC, SOLDÁVEL, DN 50MM, INSTALADO EM PRUMADA DE ÁGUA - FORNECIMENTO E INSTALAÇÃO. AF_06/2022</t>
  </si>
  <si>
    <t>4.8.1.1.20</t>
  </si>
  <si>
    <t>90443</t>
  </si>
  <si>
    <t>RASGO LINEAR MANUAL EM ALVENARIA, PARA RAMAIS/ DISTRIBUIÇÃO DE INSTALAÇÕES HIDRÁULICAS, DIÂMETROS MENORES OU IGUAIS A 40 MM. AF_09/2023</t>
  </si>
  <si>
    <t>4.8.1.1.21</t>
  </si>
  <si>
    <t>90466</t>
  </si>
  <si>
    <t>CHUMBAMENTO LINEAR EM ALVENARIA PARA RAMAIS/DISTRIBUIÇÃO DE INSTALAÇÕES HIDRÁULICAS COM DIÂMETROS MENORES OU IGUAIS A 40 MM. AF_09/2023</t>
  </si>
  <si>
    <t>4.8.1.1.22</t>
  </si>
  <si>
    <t>94792</t>
  </si>
  <si>
    <t>REGISTRO DE GAVETA BRUTO, LATÃO, ROSCÁVEL, 1", COM ACABAMENTO E CANOPLA CROMADOS - FORNECIMENTO E INSTALAÇÃO. AF_08/2021</t>
  </si>
  <si>
    <t>4.8.1.1.23</t>
  </si>
  <si>
    <t>94794</t>
  </si>
  <si>
    <t>REGISTRO DE GAVETA BRUTO, LATÃO, ROSCÁVEL, 1 1/2", COM ACABAMENTO E CANOPLA CROMADOS - FORNECIMENTO E INSTALAÇÃO. AF_08/2021</t>
  </si>
  <si>
    <t>4.8.1.1.24</t>
  </si>
  <si>
    <t>89987</t>
  </si>
  <si>
    <t>REGISTRO DE GAVETA BRUTO, LATÃO, ROSCÁVEL, 3/4", COM ACABAMENTO E CANOPLA CROMADOS - FORNECIMENTO E INSTALAÇÃO. AF_08/2021</t>
  </si>
  <si>
    <t>4.8.1.1.25</t>
  </si>
  <si>
    <t>103042</t>
  </si>
  <si>
    <t>REGISTRO DE ESFERA, PVC, ROSCÁVEL, COM BORBOLETA, 3/4" - FORNECIMENTO E INSTALAÇÃO. AF_08/2021</t>
  </si>
  <si>
    <t>4.8.1.1.26</t>
  </si>
  <si>
    <t>90371</t>
  </si>
  <si>
    <t>REGISTRO DE ESFERA, PVC, ROSCÁVEL, COM VOLANTE, 3/4" - FORNECIMENTO E INSTALAÇÃO. AF_08/2021</t>
  </si>
  <si>
    <t>4.8.1.1.27</t>
  </si>
  <si>
    <t>89385</t>
  </si>
  <si>
    <t>LUVA SOLDÁVEL E COM ROSCA, PVC, SOLDÁVEL, DN 25MM X 3/4, INSTALADO EM RAMAL OU SUB-RAMAL DE ÁGUA - FORNECIMENTO E INSTALAÇÃO. AF_06/2022</t>
  </si>
  <si>
    <t>4.8.1.1.28</t>
  </si>
  <si>
    <t>4.8.1.1.29</t>
  </si>
  <si>
    <t>94703</t>
  </si>
  <si>
    <t>ADAPTADOR COM FLANGE E ANEL DE VEDAÇÃO, PVC, SOLDÁVEL, DN 25 MM X 3/4", INSTALADO EM RESERVAÇÃO PREDIAL DE ÁGUA - FORNECIMENTO E INSTALAÇÃO. AF_04/2024</t>
  </si>
  <si>
    <t>4.8.1.1.30</t>
  </si>
  <si>
    <t>94704</t>
  </si>
  <si>
    <t>ADAPTADOR COM FLANGE E ANEL DE VEDAÇÃO, PVC, SOLDÁVEL, DN 32 MM X 1", INSTALADO EM RESERVAÇÃO PREDIAL DE ÁGUA - FORNECIMENTO E INSTALAÇÃO. AF_04/2024</t>
  </si>
  <si>
    <t>4.8.1.1.31</t>
  </si>
  <si>
    <t>94706</t>
  </si>
  <si>
    <t>ADAPTADOR COM FLANGE E ANEL DE VEDAÇÃO, PVC, SOLDÁVEL, DN 50 MM X 1 1/2", INSTALADO EM RESERVAÇÃO PREDIAL DE ÁGUA - FORNECIMENTO E INSTALAÇÃO. AF_04/2024</t>
  </si>
  <si>
    <t>4.8.1.1.32</t>
  </si>
  <si>
    <t>102605</t>
  </si>
  <si>
    <t>CAIXA D´ÁGUA EM POLIETILENO, 500 LITROS - FORNECIMENTO E INSTALAÇÃO. AF_06/2021</t>
  </si>
  <si>
    <t>4.8.1.1.33</t>
  </si>
  <si>
    <t>94796</t>
  </si>
  <si>
    <t>TORNEIRA DE BOIA PARA CAIXA D'ÁGUA, ROSCÁVEL, 3/4" - FORNECIMENTO E INSTALAÇÃO. AF_08/2021</t>
  </si>
  <si>
    <t>4.8.1.2</t>
  </si>
  <si>
    <t>OUTROS ELEMENTOS</t>
  </si>
  <si>
    <t>4.8.1.2.1</t>
  </si>
  <si>
    <t>97741</t>
  </si>
  <si>
    <t>KIT CAVALETE PARA MEDIÇÃO DE ÁGUA - ENTRADA INDIVIDUALIZADA, EM PVC 25 MM (3/4"), PARA 1 MEDIDOR - FORNECIMENTO E INSTALAÇÃO (EXCLUSIVE HIDRÔMETRO). AF_03/2024</t>
  </si>
  <si>
    <t>4.8.1.2.2</t>
  </si>
  <si>
    <t>95675</t>
  </si>
  <si>
    <t>HIDRÔMETRO DN 3/4", 5,0 M3/H - FORNECIMENTO E INSTALAÇÃO. AF_03/2024</t>
  </si>
  <si>
    <t>4.8.1.2.3</t>
  </si>
  <si>
    <t>97897</t>
  </si>
  <si>
    <t>CAIXA ENTERRADA HIDRÁULICA RETANGULAR, EM CONCRETO PRÉ-MOLDADO, DIMENSÕES INTERNAS: 0,6X0,6X0,5 M. AF_12/2020</t>
  </si>
  <si>
    <t>4.8.2</t>
  </si>
  <si>
    <t>INSTALAÇÕES SANITÁRIAS</t>
  </si>
  <si>
    <t>4.8.2.1</t>
  </si>
  <si>
    <t>4.8.2.1.1</t>
  </si>
  <si>
    <t>89711</t>
  </si>
  <si>
    <t>TUBO PVC, SERIE NORMAL, ESGOTO PREDIAL, DN 40 MM, FORNECIDO E INSTALADO EM RAMAL DE DESCARGA OU RAMAL DE ESGOTO SANITÁRIO. AF_08/2022</t>
  </si>
  <si>
    <t>4.8.2.1.2</t>
  </si>
  <si>
    <t>89712</t>
  </si>
  <si>
    <t>TUBO PVC, SERIE NORMAL, ESGOTO PREDIAL, DN 50 MM, FORNECIDO E INSTALADO EM RAMAL DE DESCARGA OU RAMAL DE ESGOTO SANITÁRIO. AF_08/2022</t>
  </si>
  <si>
    <t>4.8.2.1.3</t>
  </si>
  <si>
    <t>89714</t>
  </si>
  <si>
    <t>TUBO PVC, SERIE NORMAL, ESGOTO PREDIAL, DN 100 MM, FORNECIDO E INSTALADO EM RAMAL DE DESCARGA OU RAMAL DE ESGOTO SANITÁRIO. AF_08/2022</t>
  </si>
  <si>
    <t>4.8.2.1.4</t>
  </si>
  <si>
    <t>89732</t>
  </si>
  <si>
    <t>JOELHO 45 GRAUS, PVC, SERIE NORMAL, ESGOTO PREDIAL, DN 50 MM, JUNTA ELÁSTICA, FORNECIDO E INSTALADO EM RAMAL DE DESCARGA OU RAMAL DE ESGOTO SANITÁRIO. AF_08/2022</t>
  </si>
  <si>
    <t>4.8.2.1.5</t>
  </si>
  <si>
    <t>89724</t>
  </si>
  <si>
    <t>JOELHO 90 GRAUS, PVC, SERIE NORMAL, ESGOTO PREDIAL, DN 40 MM, JUNTA SOLDÁVEL, FORNECIDO E INSTALADO EM RAMAL DE DESCARGA OU RAMAL DE ESGOTO SANITÁRIO. AF_08/2022</t>
  </si>
  <si>
    <t>4.8.2.1.6</t>
  </si>
  <si>
    <t>89731</t>
  </si>
  <si>
    <t>JOELHO 90 GRAUS, PVC, SERIE NORMAL, ESGOTO PREDIAL, DN 50 MM, JUNTA ELÁSTICA, FORNECIDO E INSTALADO EM RAMAL DE DESCARGA OU RAMAL DE ESGOTO SANITÁRIO. AF_08/2022</t>
  </si>
  <si>
    <t>4.8.2.1.7</t>
  </si>
  <si>
    <t>89744</t>
  </si>
  <si>
    <t>JOELHO 90 GRAUS, PVC, SERIE NORMAL, ESGOTO PREDIAL, DN 100 MM, JUNTA ELÁSTICA, FORNECIDO E INSTALADO EM RAMAL DE DESCARGA OU RAMAL DE ESGOTO SANITÁRIO. AF_08/2022</t>
  </si>
  <si>
    <t>4.8.2.1.8</t>
  </si>
  <si>
    <t>104345</t>
  </si>
  <si>
    <t>JUNÇÃO DE REDUÇÃO INVERTIDA, PVC, SÉRIE NORMAL, ESGOTO PREDIAL, DN 100 X 50 MM, JUNTA ELÁSTICA, FORNECIDO E INSTALADO EM RAMAL DE DESCARGA OU RAMAL DE ESGOTO SANITÁRIO. AF_08/2022</t>
  </si>
  <si>
    <t>4.8.2.1.9</t>
  </si>
  <si>
    <t>89784</t>
  </si>
  <si>
    <t>TE, PVC, SERIE NORMAL, ESGOTO PREDIAL, DN 50 X 50 MM, JUNTA ELÁSTICA, FORNECIDO E INSTALADO EM RAMAL DE DESCARGA OU RAMAL DE ESGOTO SANITÁRIO. AF_08/2022</t>
  </si>
  <si>
    <t>4.8.2.1.10</t>
  </si>
  <si>
    <t>104344</t>
  </si>
  <si>
    <t>TE, PVC, SÉRIE NORMAL, ESGOTO PREDIAL, DN 100 X 50 MM, JUNTA ELÁSTICA, FORNECIDO E INSTALADO EM RAMAL DE DESCARGA OU RAMAL DE ESGOTO SANITÁRIO. AF_08/2022</t>
  </si>
  <si>
    <t>4.8.2.1.11</t>
  </si>
  <si>
    <t>104348</t>
  </si>
  <si>
    <t>TERMINAL DE VENTILAÇÃO, PVC, SÉRIE NORMAL, ESGOTO PREDIAL, DN 50 MM, JUNTA SOLDÁVEL, FORNECIDO E INSTALADO EM PRUMADA DE ESGOTO SANITÁRIO OU VENTILAÇÃO. AF_08/2022</t>
  </si>
  <si>
    <t>4.8.2.1.12</t>
  </si>
  <si>
    <t>89798</t>
  </si>
  <si>
    <t>TUBO PVC, SERIE NORMAL, ESGOTO PREDIAL, DN 50 MM, FORNECIDO E INSTALADO EM PRUMADA DE ESGOTO SANITÁRIO OU VENTILAÇÃO. AF_08/2022</t>
  </si>
  <si>
    <t>4.8.2.1.13</t>
  </si>
  <si>
    <t>90468</t>
  </si>
  <si>
    <t>CHUMBAMENTO LINEAR EM CONTRAPISO PARA RAMAIS/DISTRIBUIÇÃO DE INSTALAÇÕES HIDRÁULICAS COM DIÂMETROS MENORES OU IGUAIS A 40 MM. AF_09/2023</t>
  </si>
  <si>
    <t>4.8.2.1.14</t>
  </si>
  <si>
    <t>90469</t>
  </si>
  <si>
    <t>CHUMBAMENTO LINEAR EM CONTRAPISO PARA RAMAIS/DISTRIBUIÇÃO DE INSTALAÇÕES HIDRÁULICAS COM DIÂMETROS MAIORES QUE 40 MM E MENORES OU IGUAIS A 75 MM. AF_09/2023</t>
  </si>
  <si>
    <t>4.8.2.1.15</t>
  </si>
  <si>
    <t>90470</t>
  </si>
  <si>
    <t>CHUMBAMENTO LINEAR EM CONTRAPISO PARA RAMAIS/DISTRIBUIÇÃO DE INSTALAÇÕES HIDRÁULICAS COM DIÂMETROS MAIORES QUE 75 MM E MENORES OU IGUAIS A 100 MM. AF_09/2023</t>
  </si>
  <si>
    <t>4.8.2.1.16</t>
  </si>
  <si>
    <t>91188</t>
  </si>
  <si>
    <t>CHUMBAMENTO PONTUAL DE ABERTURA EM LAJE COM PASSAGEM DE 1 TUBO COM DIÂMETRO DE 50 MM. AF_09/2023</t>
  </si>
  <si>
    <t>4.8.2.1.17</t>
  </si>
  <si>
    <t>91192</t>
  </si>
  <si>
    <t>CHUMBAMENTO PONTUAL EM PASSAGEM DE TUBO COM DIÂMETRO MAIOR QUE 75 MM E MENORES OU IGUAIS A 150 MM. AF_09/2023</t>
  </si>
  <si>
    <t>4.8.2.1.18</t>
  </si>
  <si>
    <t>90438</t>
  </si>
  <si>
    <t>FURO MANUAL EM ALVENARIA, PARA INSTALAÇÕES HIDRÁULICAS, DIÂMETROS MAIORES QUE 75 MM E MENORES OU IGUAIS A 100 MM. AF_09/2023</t>
  </si>
  <si>
    <t>4.8.2.1.19</t>
  </si>
  <si>
    <t>90440</t>
  </si>
  <si>
    <t>FURO MECANIZADO EM CONCRETO, COM MARTELO DEMOLIDOR, PARA INSTALAÇÕES HIDRÁULICAS, DIÂMETROS MAIORES QUE 40 MM E MENORES OU IGUAIS A 75 MM. AF_09/2023</t>
  </si>
  <si>
    <t>4.8.2.1.20</t>
  </si>
  <si>
    <t>90444</t>
  </si>
  <si>
    <t>RASGO LINEAR MECANIZADO EM CONTRAPISO, PARA RAMAIS/ DISTRIBUIÇÃO DE INSTALAÇÕES HIDRÁULICAS, DIÂMETROS MENORES OU IGUAIS A 40 MM. AF_09/2023_PS</t>
  </si>
  <si>
    <t>4.8.2.1.21</t>
  </si>
  <si>
    <t>90445</t>
  </si>
  <si>
    <t>RASGO LINEAR MECANIZADO EM CONTRAPISO, PARA RAMAIS/ DISTRIBUIÇÃO DE INSTALAÇÕES HIDRÁULICAS, DIÂMETROS MAIORES QUE 40 MM E MENORES OU IGUAIS A 75 MM. AF_09/2023_PS</t>
  </si>
  <si>
    <t>4.8.2.1.22</t>
  </si>
  <si>
    <t>90446</t>
  </si>
  <si>
    <t>RASGO LINEAR MECANIZADO EM CONTRAPISO, PARA RAMAIS/ DISTRIBUIÇÃO DE INSTALAÇÕES HIDRÁULICAS, DIÂMETROS MAIORES QUE 75 MM E MENORES OU IGUAIS A 100 MM. AF_09/2023_PS</t>
  </si>
  <si>
    <t>4.8.2.1.23</t>
  </si>
  <si>
    <t>4.8.2.1.24</t>
  </si>
  <si>
    <t>91222</t>
  </si>
  <si>
    <t>RASGO LINEAR MANUAL EM ALVENARIA, PARA RAMAIS/ DISTRIBUIÇÃO DE INSTALAÇÕES HIDRÁULICAS, DIÂMETROS MAIORES QUE 40 MM E MENORES OU IGUAIS A 75 MM. AF_09/2023</t>
  </si>
  <si>
    <t>4.8.2.2</t>
  </si>
  <si>
    <t>4.8.2.2.1</t>
  </si>
  <si>
    <t>97902</t>
  </si>
  <si>
    <t>CAIXA ENTERRADA HIDRÁULICA RETANGULAR EM ALVENARIA COM TIJOLOS CERÂMICOS MACIÇOS, DIMENSÕES INTERNAS: 0,6X0,6X0,6 M PARA REDE DE ESGOTO. AF_12/2020</t>
  </si>
  <si>
    <t>4.8.2.2.2</t>
  </si>
  <si>
    <t>104329</t>
  </si>
  <si>
    <t>CAIXA SIFONADA, COM GRELHA REDONDA, PVC, DN 150 X 150 X 50 MM, JUNTA SOLDÁVEL, FORNECIDA E INSTALADA EM RAMAL DE DESCARGA OU EM RAMAL DE ESGOTO SANITÁRIO. AF_08/2022</t>
  </si>
  <si>
    <t>4.8.3</t>
  </si>
  <si>
    <t>LOUÇAS E METAIS</t>
  </si>
  <si>
    <t>4.8.3.1</t>
  </si>
  <si>
    <t>86932</t>
  </si>
  <si>
    <t>VASO SANITÁRIO SIFONADO COM CAIXA ACOPLADA LOUÇA BRANCA - PADRÃO MÉDIO, INCLUSO ENGATE FLEXÍVEL EM METAL CROMADO, 1/2 X 40CM - FORNECIMENTO E INSTALAÇÃO. AF_01/2020</t>
  </si>
  <si>
    <t>4.8.3.2</t>
  </si>
  <si>
    <t>86904B</t>
  </si>
  <si>
    <t>LAVATÓRIO COM COLUNA SUSPENSA NA COR BRANCA, REF. L.51.17 LINHA VOGUE PLUS, DECA OU EQUIVALENTE TÉCNICO</t>
  </si>
  <si>
    <t>4.8.3.3</t>
  </si>
  <si>
    <t>S03682</t>
  </si>
  <si>
    <t>Torneira cromada para tanque/jardim, 1/2", ref.1153 C39, DECA ou similar</t>
  </si>
  <si>
    <t>4.8.3.4</t>
  </si>
  <si>
    <t>S03690</t>
  </si>
  <si>
    <t>Torneira pressmatic compact de mesa, DOCOL 17160606 ou similar</t>
  </si>
  <si>
    <t>4.8.4</t>
  </si>
  <si>
    <t>ACESSÓRIOS</t>
  </si>
  <si>
    <t>4.8.4.1</t>
  </si>
  <si>
    <t>JCA-64630155</t>
  </si>
  <si>
    <t>DUCHA HIGIENICA PLASTICA COM REGISTRO METALICO 1/2" - FORNECIMENTO E INSTALAÇÃO.</t>
  </si>
  <si>
    <t>4.8.4.2</t>
  </si>
  <si>
    <t>S13110</t>
  </si>
  <si>
    <t>Barra de apoio, reta, fixa, em aço inox, l=40cm, d=1 1/4", Jackwal ou similar</t>
  </si>
  <si>
    <t>4.8.4.3</t>
  </si>
  <si>
    <t>100867</t>
  </si>
  <si>
    <t>BARRA DE APOIO RETA, EM ACO INOX POLIDO, COMPRIMENTO 70 CM, FIXADA NA PAREDE - FORNECIMENTO E INSTALAÇÃO. AF_01/2020</t>
  </si>
  <si>
    <t>4.8.4.4</t>
  </si>
  <si>
    <t>100868</t>
  </si>
  <si>
    <t>BARRA DE APOIO RETA, EM ACO INOX POLIDO, COMPRIMENTO 80 CM, FIXADA NA PAREDE - FORNECIMENTO E INSTALAÇÃO. AF_01/2020</t>
  </si>
  <si>
    <t>4.8.4.5</t>
  </si>
  <si>
    <t>100849</t>
  </si>
  <si>
    <t>ASSENTO SANITÁRIO CONVENCIONAL - FORNECIMENTO E INSTALACAO. AF_01/2020</t>
  </si>
  <si>
    <t>4.8.4.6</t>
  </si>
  <si>
    <t>86882</t>
  </si>
  <si>
    <t>SIFÃO DO TIPO GARRAFA/COPO EM PVC 1.1/4 X 1.1/2" - FORNECIMENTO E INSTALAÇÃO. AF_01/2020</t>
  </si>
  <si>
    <t>4.8.4.7</t>
  </si>
  <si>
    <t>86884</t>
  </si>
  <si>
    <t>ENGATE FLEXÍVEL EM PLÁSTICO BRANCO, 1/2" X 30CM - FORNECIMENTO E INSTALAÇÃO. AF_01/2020</t>
  </si>
  <si>
    <t>4.8.4.8</t>
  </si>
  <si>
    <t>86879</t>
  </si>
  <si>
    <t>VÁLVULA EM PLÁSTICO 1" PARA PIA, TANQUE OU LAVATÓRIO, COM OU SEM LADRÃO - FORNECIMENTO E INSTALAÇÃO. AF_01/2020</t>
  </si>
  <si>
    <t>4.8.4.9</t>
  </si>
  <si>
    <t>S12516</t>
  </si>
  <si>
    <t>Espelho plano 6mm</t>
  </si>
  <si>
    <t>4.8.4.10</t>
  </si>
  <si>
    <t>95547</t>
  </si>
  <si>
    <t>SABONETEIRA PLASTICA TIPO DISPENSER PARA SABONETE LIQUIDO COM RESERVATORIO 800 A 1500 ML, INCLUSO FIXAÇÃO. AF_01/2020</t>
  </si>
  <si>
    <t>4.8.4.11</t>
  </si>
  <si>
    <t>JCA-63289371</t>
  </si>
  <si>
    <t>TOALHEIRO PLASTICO TIPO DISPENSER PARA PAPEL TOALHA INTERFOLHADO, INCLUSO FIXAÇÃO.</t>
  </si>
  <si>
    <t>4.8.4.12</t>
  </si>
  <si>
    <t>JCA-87286511</t>
  </si>
  <si>
    <t>PAPELEIRA PLASTICA TIPO DISPENSER PARA PAPEL HIGIENICO ROLAO, INCLUSO FIXAÇÃO.</t>
  </si>
  <si>
    <t>4.8.4.13</t>
  </si>
  <si>
    <t>S12514</t>
  </si>
  <si>
    <t>Kit de alarme para WC PNE, composto por botoeira e sirene audiovisual - fornecimento e instalação</t>
  </si>
  <si>
    <t>4.9</t>
  </si>
  <si>
    <t>IMPERMEABILIZAÇÃO, ISOLAÇÃO TÉRMICA E ACÚSTICA</t>
  </si>
  <si>
    <t>4.9.1</t>
  </si>
  <si>
    <t>98557</t>
  </si>
  <si>
    <t>IMPERMEABILIZAÇÃO DE SUPERFÍCIE COM EMULSÃO ASFÁLTICA, 2 DEMÃOS. AF_09/2023</t>
  </si>
  <si>
    <t>4.10</t>
  </si>
  <si>
    <t>REVESTIMENTOS</t>
  </si>
  <si>
    <t>4.10.1</t>
  </si>
  <si>
    <t>87879</t>
  </si>
  <si>
    <t>CHAPISCO APLICADO EM ALVENARIAS E ESTRUTURAS DE CONCRETO INTERNAS, COM COLHER DE PEDREIRO. ARGAMASSA TRAÇO 1:3 COM PREPARO EM BETONEIRA 400L. AF_10/2022</t>
  </si>
  <si>
    <t>4.10.2</t>
  </si>
  <si>
    <t>87546</t>
  </si>
  <si>
    <t>EMBOÇO, EM ARGAMASSA TRAÇO 1:2:8, PREPARO MANUAL, APLICADO MANUALMENTE EM PAREDES INTERNAS, PARA AMBIENTES COM ÁREA MENOR QUE 5M², E = 10MM, COM TALISCAS. AF_03/2024</t>
  </si>
  <si>
    <t>4.10.3</t>
  </si>
  <si>
    <t>104958</t>
  </si>
  <si>
    <t>MASSA ÚNICA, EM ARGAMASSA TRAÇO 1:2:8 PREPARO MECÂNICO, APLICADA MANUALMENTE EM PAREDES INTERNAS DE AMBIENTES COM ÁREA MAIOR QUE 10M², E = 10MM, COM TALISCAS. AF_03/2024</t>
  </si>
  <si>
    <t>4.10.4</t>
  </si>
  <si>
    <t>104611</t>
  </si>
  <si>
    <t>REVESTIMENTO CERÂMICO PARA PAREDES INTERNAS COM PLACAS TIPO ESMALTADA DE DIMENSÕES 60X60 CM APLICADAS NA ALTURA INTEIRA DAS PAREDES. AF_02/2023_PE</t>
  </si>
  <si>
    <t>4.10.5</t>
  </si>
  <si>
    <t>87904</t>
  </si>
  <si>
    <t>CHAPISCO APLICADO EM ALVENARIA (COM PRESENÇA DE VÃOS) E ESTRUTURAS DE CONCRETO DE FACHADA, COM COLHER DE PEDREIRO. ARGAMASSA TRAÇO 1:3 COM PREPARO MANUAL. AF_10/2022</t>
  </si>
  <si>
    <t>4.10.6</t>
  </si>
  <si>
    <t>87775</t>
  </si>
  <si>
    <t>EMBOÇO OU MASSA ÚNICA EM ARGAMASSA TRAÇO 1:2:8, PREPARO MECÂNICO COM BETONEIRA 400 L, APLICADA MANUALMENTE EM PANOS DE FACHADA COM PRESENÇA DE VÃOS, ESPESSURA DE 25 MM. AF_08/2022</t>
  </si>
  <si>
    <t>4.11</t>
  </si>
  <si>
    <t>PINTURA</t>
  </si>
  <si>
    <t>4.11.1</t>
  </si>
  <si>
    <t>88485</t>
  </si>
  <si>
    <t>FUNDO SELADOR ACRÍLICO, APLICAÇÃO MANUAL EM PAREDE, UMA DEMÃO. AF_04/2023</t>
  </si>
  <si>
    <t>4.11.2</t>
  </si>
  <si>
    <t>88497</t>
  </si>
  <si>
    <t>EMASSAMENTO COM MASSA LÁTEX, APLICAÇÃO EM PAREDE, DUAS DEMÃOS, LIXAMENTO MANUAL. AF_04/2023</t>
  </si>
  <si>
    <t>4.11.3</t>
  </si>
  <si>
    <t>104642</t>
  </si>
  <si>
    <t>PINTURA LÁTEX ACRÍLICA STANDARD, APLICAÇÃO MANUAL EM PAREDES, DUAS DEMÃOS. AF_04/2023</t>
  </si>
  <si>
    <t>4.12</t>
  </si>
  <si>
    <t>SERVIÇOS COMPLEMENTARES</t>
  </si>
  <si>
    <t>4.12.1</t>
  </si>
  <si>
    <t>98689</t>
  </si>
  <si>
    <t>SOLEIRA EM GRANITO, LARGURA 15 CM, ESPESSURA 2,0 CM. AF_09/2020</t>
  </si>
  <si>
    <t>4.12.2</t>
  </si>
  <si>
    <t>105024</t>
  </si>
  <si>
    <t>VERGA MOLDADA IN LOCO EM CONCRETO, ESPESSURA DE *10* CM. AF_03/2024</t>
  </si>
  <si>
    <t>4.12.3</t>
  </si>
  <si>
    <t>105030</t>
  </si>
  <si>
    <t>CONTRAVERGA MOLDADA IN LOCO EM CONCRETO, ESPESSURA DE *10* CM. AF_03/2024</t>
  </si>
  <si>
    <t>4.13</t>
  </si>
  <si>
    <t>EQUIPAMENTOS - SUBESTAÇÃO 1</t>
  </si>
  <si>
    <t>4.13.1</t>
  </si>
  <si>
    <t>UFSB-21005971</t>
  </si>
  <si>
    <t>FORNECIMENTO DE CONJUNTO DE PAINÉIS DE MÉDIA TENSÃO COM 10 COLUNAS INCLUINDO: 1 COLUNA DE ENTRADA DE CABOS, 1 COLUNA DE COMANDO E MEDIÇÃO, 1 COLUNA DE DISJUNÇÃO, 1 COLUNA DE TRANSIÇÃO DE CABOS E 5 COLUNAS DE SAÍDA DE CABOS. (INCLUSO TRANSPORTE) - BDI = 15,95</t>
  </si>
  <si>
    <t>4.13.2</t>
  </si>
  <si>
    <t>JCA-70146823</t>
  </si>
  <si>
    <t>MONTAGEM E INSTALAÇÃO DE PAINEL DE MÉDIA TENSÃO DE 15,0KV - VALOR POR CUBÍCULO INCLUSIVE STARTUP</t>
  </si>
  <si>
    <t>4.14</t>
  </si>
  <si>
    <t>PISO</t>
  </si>
  <si>
    <t>4.14.1</t>
  </si>
  <si>
    <t>88476</t>
  </si>
  <si>
    <t>CONTRAPISO COM ARGAMASSA AUTONIVELANTE, APLICADO SOBRE LAJE, ADERIDO, ESPESSURA 2CM. AF_07/2021</t>
  </si>
  <si>
    <t>4.14.2</t>
  </si>
  <si>
    <t>102803</t>
  </si>
  <si>
    <t>REFORÇO SUPERFICIAL PARA CONTRAPISOS DE ARGAMASSA SEMI-SECA. AF_07/2021</t>
  </si>
  <si>
    <t>4.14.3</t>
  </si>
  <si>
    <t>87255</t>
  </si>
  <si>
    <t>REVESTIMENTO CERÂMICO PARA PISO COM PLACAS TIPO ESMALTADA DE DIMENSÕES 60X60 CM APLICADA EM AMBIENTES DE ÁREA MENOR QUE 5 M2. AF_02/2023_PE</t>
  </si>
  <si>
    <t>4.14.4</t>
  </si>
  <si>
    <t>104162</t>
  </si>
  <si>
    <t>PISO EM GRANILITE, MARMORITE OU GRANITINA EM AMBIENTES INTERNOS, COM ESPESSURA DE 8 MM, INCLUSO MISTURA EM BETONEIRA, COLOCAÇÃO DAS JUNTAS, APLICAÇÃO DO PISO, 4 POLIMENTOS COM POLITRIZ, ESTUCAMENTO, SELADOR E CERA. AF_06/2022</t>
  </si>
  <si>
    <t>4.15</t>
  </si>
  <si>
    <t>TETO</t>
  </si>
  <si>
    <t>4.15.1</t>
  </si>
  <si>
    <t>88494</t>
  </si>
  <si>
    <t>EMASSAMENTO COM MASSA LÁTEX, APLICAÇÃO EM TETO, UMA DEMÃO, LIXAMENTO MANUAL. AF_04/2023</t>
  </si>
  <si>
    <t>4.15.2</t>
  </si>
  <si>
    <t>88484</t>
  </si>
  <si>
    <t>FUNDO SELADOR ACRÍLICO, APLICAÇÃO MANUAL EM TETO, UMA DEMÃO. AF_04/2023</t>
  </si>
  <si>
    <t>4.15.3</t>
  </si>
  <si>
    <t>104640</t>
  </si>
  <si>
    <t>PINTURA LÁTEX ACRÍLICA STANDARD, APLICAÇÃO MANUAL EM TETO, DUAS DEMÃOS. AF_04/2023</t>
  </si>
  <si>
    <t>4.15.4</t>
  </si>
  <si>
    <t>96113</t>
  </si>
  <si>
    <t>FORRO EM PLACAS DE GESSO, PARA AMBIENTES COMERCIAIS. AF_08/2023_PS</t>
  </si>
  <si>
    <t>4.15.5</t>
  </si>
  <si>
    <t>87885</t>
  </si>
  <si>
    <t>CHAPISCO APLICADO NO TETO OU EM ALVENARIA E ESTRUTURA, COM ROLO PARA TEXTURA ACRÍLICA. ARGAMASSA INDUSTRIALIZADA COM PREPARO EM MISTURADOR 300 KG. AF_10/2022</t>
  </si>
  <si>
    <t>4.15.6</t>
  </si>
  <si>
    <t>90408</t>
  </si>
  <si>
    <t>MASSA ÚNICA, EM ARGAMASSA TRAÇO 1:2:8, PREPARO MECÂNICO, APLICADA MANUALMENTE EM TETO, E = 10MM, COM TALISCAS. AF_03/2024</t>
  </si>
  <si>
    <t>4.15.7</t>
  </si>
  <si>
    <t>S03733</t>
  </si>
  <si>
    <t>Pintura de acabamento com aplicação de 01 demão de verniz acrílico para proteção de superfícies em concreto aparente, marca FOSROC, ref Dekguard FS ou similar- R1</t>
  </si>
  <si>
    <t>5</t>
  </si>
  <si>
    <t>SUBESTAÇÃO 02</t>
  </si>
  <si>
    <t>5.1</t>
  </si>
  <si>
    <t>RECUPERAÇÃO CIVIL</t>
  </si>
  <si>
    <t>5.1.1</t>
  </si>
  <si>
    <t>5.1.1.1</t>
  </si>
  <si>
    <t>100717</t>
  </si>
  <si>
    <t>LIXAMENTO MANUAL EM SUPERFÍCIES METÁLICAS EM OBRA. AF_01/2020</t>
  </si>
  <si>
    <t>5.1.1.2</t>
  </si>
  <si>
    <t>99824</t>
  </si>
  <si>
    <t>LIMPEZA DE PORTA EM AÇO/ALUMÍNIO. AF_04/2019</t>
  </si>
  <si>
    <t>5.1.1.3</t>
  </si>
  <si>
    <t>100757</t>
  </si>
  <si>
    <t>PINTURA COM TINTA ALQUÍDICA DE ACABAMENTO (ESMALTE SINTÉTICO ACETINADO) PULVERIZADA SOBRE SUPERFÍCIES METÁLICAS (EXCETO PERFIL) EXECUTADO EM OBRA (02 DEMÃOS). AF_01/2020_PE</t>
  </si>
  <si>
    <t>5.1.2</t>
  </si>
  <si>
    <t>5.1.2.1</t>
  </si>
  <si>
    <t>99811</t>
  </si>
  <si>
    <t>LIMPEZA DE CONTRAPISO COM VASSOURA A SECO. AF_04/2019</t>
  </si>
  <si>
    <t>5.1.3</t>
  </si>
  <si>
    <t>5.1.3.1</t>
  </si>
  <si>
    <t>PAREDE INTERNA</t>
  </si>
  <si>
    <t>5.1.3.1.1</t>
  </si>
  <si>
    <t>5.1.3.1.2</t>
  </si>
  <si>
    <t>5.1.3.1.3</t>
  </si>
  <si>
    <t>5.1.3.2</t>
  </si>
  <si>
    <t>PAREDE EXTERNA</t>
  </si>
  <si>
    <t>5.1.3.2.1</t>
  </si>
  <si>
    <t>5.1.3.2.2</t>
  </si>
  <si>
    <t>5.1.3.2.3</t>
  </si>
  <si>
    <t>5.1.3.3</t>
  </si>
  <si>
    <t>5.1.3.3.1</t>
  </si>
  <si>
    <t>5.2</t>
  </si>
  <si>
    <t>5.2.1</t>
  </si>
  <si>
    <t>5.2.2</t>
  </si>
  <si>
    <t>5.2.3</t>
  </si>
  <si>
    <t>5.2.4</t>
  </si>
  <si>
    <t>UFSB-20484549</t>
  </si>
  <si>
    <t>LEITO PARA CABOS, 400x100x3000mm - FORNECIMENTO E INSTALAÇÃO</t>
  </si>
  <si>
    <t>5.2.5</t>
  </si>
  <si>
    <t>5.2.6</t>
  </si>
  <si>
    <t>5.2.7</t>
  </si>
  <si>
    <t>S09913</t>
  </si>
  <si>
    <t>Fornecimento e instalação de chave seccionadora tripolar 15kv - 400a</t>
  </si>
  <si>
    <t>5.2.8</t>
  </si>
  <si>
    <t>S11846</t>
  </si>
  <si>
    <t>Transformador de potenciaL 15KV - 600VA</t>
  </si>
  <si>
    <t>5.3</t>
  </si>
  <si>
    <t>EQUIPAMENTOS - SUBESTAÇÃO 2</t>
  </si>
  <si>
    <t>5.3.1</t>
  </si>
  <si>
    <t>S04148</t>
  </si>
  <si>
    <t>Transformador trifasico 75 kva, at 13800v, bt 380/220 v, fornecimento - BDI = 15,95</t>
  </si>
  <si>
    <t>5.3.2</t>
  </si>
  <si>
    <t>JCA-50853181</t>
  </si>
  <si>
    <t>SERVIÇOS DE INSTALAÇÃO DE TRANSFORMADOR DE DISTRIBUIÇÃO, 75 KVA.</t>
  </si>
  <si>
    <t>6</t>
  </si>
  <si>
    <t>SUBESTAÇÃO 03</t>
  </si>
  <si>
    <t>6.1</t>
  </si>
  <si>
    <t>6.1.1</t>
  </si>
  <si>
    <t>6.1.1.1</t>
  </si>
  <si>
    <t>6.1.1.2</t>
  </si>
  <si>
    <t>6.1.1.3</t>
  </si>
  <si>
    <t>6.1.1.4</t>
  </si>
  <si>
    <t>6.1.2</t>
  </si>
  <si>
    <t>6.1.2.1</t>
  </si>
  <si>
    <t>6.1.3</t>
  </si>
  <si>
    <t>6.1.3.1</t>
  </si>
  <si>
    <t>6.1.3.1.1</t>
  </si>
  <si>
    <t>6.1.3.1.2</t>
  </si>
  <si>
    <t>6.1.3.1.3</t>
  </si>
  <si>
    <t>6.1.3.2</t>
  </si>
  <si>
    <t>6.1.3.2.1</t>
  </si>
  <si>
    <t>6.1.3.2.2</t>
  </si>
  <si>
    <t>6.1.3.2.3</t>
  </si>
  <si>
    <t>6.1.3.3</t>
  </si>
  <si>
    <t>6.1.3.3.1</t>
  </si>
  <si>
    <t>6.1.3.3.2</t>
  </si>
  <si>
    <t>6.1.3.3.3</t>
  </si>
  <si>
    <t>6.1.3.3.4</t>
  </si>
  <si>
    <t>6.2</t>
  </si>
  <si>
    <t>6.2.1</t>
  </si>
  <si>
    <t>6.2.2</t>
  </si>
  <si>
    <t>6.2.3</t>
  </si>
  <si>
    <t>6.2.4</t>
  </si>
  <si>
    <t>6.2.5</t>
  </si>
  <si>
    <t>6.2.6</t>
  </si>
  <si>
    <t>6.3</t>
  </si>
  <si>
    <t>EQUIPAMENTOS - SUBESTAÇÃO 3</t>
  </si>
  <si>
    <t>6.3.1</t>
  </si>
  <si>
    <t>UFSB-02707096</t>
  </si>
  <si>
    <t>FORNECIMENTO DE CONJUNTO DE PAINÉIS DE MÉDIA TENSÃO COM 7 COLUNAS INCLUINDO: 1 COLUNA DE ENTRADA DE CABOS, 1 COLUNA DE COMANDO SINALIZAÇÃO, 1 COLUNA DE DISJUNÇÃO, 1 COLUNA DE TRANSIÇÃO DE CABOS E 3 COLUNAS DE SAÍDA DE CABOS. (INCLUSO TRANSPORTE) - BDI = 15,95</t>
  </si>
  <si>
    <t>6.3.2</t>
  </si>
  <si>
    <t>UFSB-34249830</t>
  </si>
  <si>
    <t>FORNECIMENTO DE TRANSFORMADOR DE FORCA, 500 kVA, 3∅, 13.8/0,38-0,22 KV, À SECO (INCLUSO TRANSPORTE) - BDI = 15,95</t>
  </si>
  <si>
    <t>6.3.3</t>
  </si>
  <si>
    <t>6.3.4</t>
  </si>
  <si>
    <t>JCA-38379101</t>
  </si>
  <si>
    <t>SERVIÇOS DE INSTALAÇÃO DE TRANSFORMADOR DE DISTRIBUIÇÃO, 500 KVA, TRIFÁSICO, 60 HZ, CLASSE 15 KV, A SECO</t>
  </si>
  <si>
    <t>7</t>
  </si>
  <si>
    <t>SUBESTAÇÃO 05</t>
  </si>
  <si>
    <t>7.1</t>
  </si>
  <si>
    <t>7.1.1</t>
  </si>
  <si>
    <t>7.1.2</t>
  </si>
  <si>
    <t>7.1.3</t>
  </si>
  <si>
    <t>7.1.4</t>
  </si>
  <si>
    <t>7.1.5</t>
  </si>
  <si>
    <t>7.2</t>
  </si>
  <si>
    <t>7.2.1</t>
  </si>
  <si>
    <t>7.2.1.1</t>
  </si>
  <si>
    <t>7.2.1.2</t>
  </si>
  <si>
    <t>7.2.1.3</t>
  </si>
  <si>
    <t>7.2.1.4</t>
  </si>
  <si>
    <t>7.2.2</t>
  </si>
  <si>
    <t>7.2.2.1</t>
  </si>
  <si>
    <t>7.2.2.2</t>
  </si>
  <si>
    <t>7.2.2.3</t>
  </si>
  <si>
    <t>104916</t>
  </si>
  <si>
    <t>ARMAÇÃO DE SAPATA ISOLADA, VIGA BALDRAME E SAPATA CORRIDA UTILIZANDO AÇO CA-60 DE 5 MM - MONTAGEM. AF_01/2024</t>
  </si>
  <si>
    <t>7.2.2.4</t>
  </si>
  <si>
    <t>7.2.3</t>
  </si>
  <si>
    <t>7.2.3.1</t>
  </si>
  <si>
    <t>97084</t>
  </si>
  <si>
    <t>COMPACTAÇÃO MECÂNICA DE SOLO PARA EXECUÇÃO DE RADIER, PISO DE CONCRETO OU LAJE SOBRE SOLO, COM COMPACTADOR DE SOLOS TIPO PLACA VIBRATÓRIA. AF_09/2021</t>
  </si>
  <si>
    <t>7.2.3.2</t>
  </si>
  <si>
    <t>7.2.3.3</t>
  </si>
  <si>
    <t>7.2.3.4</t>
  </si>
  <si>
    <t>7.2.3.5</t>
  </si>
  <si>
    <t>97093</t>
  </si>
  <si>
    <t>ARMAÇÃO PARA EXECUÇÃO DE RADIER, PISO DE CONCRETO OU LAJE SOBRE SOLO, COM USO DE TELA Q-283. AF_09/2021</t>
  </si>
  <si>
    <t>7.3</t>
  </si>
  <si>
    <t>7.3.1</t>
  </si>
  <si>
    <t>7.3.1.1</t>
  </si>
  <si>
    <t>7.3.1.2</t>
  </si>
  <si>
    <t>7.3.1.3</t>
  </si>
  <si>
    <t>7.3.1.4</t>
  </si>
  <si>
    <t>7.3.1.5</t>
  </si>
  <si>
    <t>7.3.2</t>
  </si>
  <si>
    <t>7.3.2.1</t>
  </si>
  <si>
    <t>7.3.2.2</t>
  </si>
  <si>
    <t>JCA-47925473</t>
  </si>
  <si>
    <t>CONCRETAGEM DE VIGAS E LAJES, FCK=30 MPA, PARA LAJES MACIÇAS OU NERVURADAS COM USO DE BOMBA - LANÇAMENTO, ADENSAMENTO E ACABAMENTO. AF_02/2022_PS (REF. SINAPI 103675)</t>
  </si>
  <si>
    <t>7.3.2.3</t>
  </si>
  <si>
    <t>7.3.2.4</t>
  </si>
  <si>
    <t>7.3.2.5</t>
  </si>
  <si>
    <t>92761</t>
  </si>
  <si>
    <t>ARMAÇÃO DE PILAR OU VIGA DE ESTRUTURA CONVENCIONAL DE CONCRETO ARMADO UTILIZANDO AÇO CA-50 DE 8,0 MM - MONTAGEM. AF_06/2022</t>
  </si>
  <si>
    <t>7.3.2.6</t>
  </si>
  <si>
    <t>7.3.2.7</t>
  </si>
  <si>
    <t>7.3.2.8</t>
  </si>
  <si>
    <t>7.3.3</t>
  </si>
  <si>
    <t>7.3.3.1</t>
  </si>
  <si>
    <t>JCA-22882654</t>
  </si>
  <si>
    <t>LAJE PRÉ-MOLDADA UNIDIRECIONAL, BIAPOIADA, ENCHIMENTO EM EPS, VIGOTA TRELIÇADA, ALTURA TOTAL DA LAJE (ENCHIMENTO+CAPA) = (8+4).</t>
  </si>
  <si>
    <t>7.4</t>
  </si>
  <si>
    <t>7.4.1</t>
  </si>
  <si>
    <t>7.4.2</t>
  </si>
  <si>
    <t>7.4.3</t>
  </si>
  <si>
    <t>CP-1934-C2423</t>
  </si>
  <si>
    <t>TELA METÁLICA AÇO GALVANIZADO, MALHA (13 X 13)MM2</t>
  </si>
  <si>
    <t>7.5</t>
  </si>
  <si>
    <t>7.5.1</t>
  </si>
  <si>
    <t>7.5.2</t>
  </si>
  <si>
    <t>C2903</t>
  </si>
  <si>
    <t>PORTÃO DE TUBO DE AÇO GALVANIZADO DE 2" (1X2)m, INCL. PILARES DE SUSTENTAÇÃO</t>
  </si>
  <si>
    <t>SEINFRA</t>
  </si>
  <si>
    <t>7.5.3</t>
  </si>
  <si>
    <t>101161</t>
  </si>
  <si>
    <t>ALVENARIA DE VEDAÇÃO COM ELEMENTO VAZADO DE CONCRETO (COBOGÓ) DE 7X50X50CM E ARGAMASSA DE ASSENTAMENTO COM PREPARO EM BETONEIRA. AF_05/2020</t>
  </si>
  <si>
    <t>7.6</t>
  </si>
  <si>
    <t>7.6.1</t>
  </si>
  <si>
    <t>92543</t>
  </si>
  <si>
    <t>TRAMA DE MADEIRA COMPOSTA POR TERÇAS PARA TELHADOS DE ATÉ 2 ÁGUAS PARA TELHA ONDULADA DE FIBROCIMENTO, METÁLICA, PLÁSTICA OU TERMOACÚSTICA, INCLUSO TRANSPORTE VERTICAL. AF_07/2019</t>
  </si>
  <si>
    <t>7.6.2</t>
  </si>
  <si>
    <t>94210</t>
  </si>
  <si>
    <t>TELHAMENTO COM TELHA ONDULADA DE FIBROCIMENTO E = 6 MM, COM RECOBRIMENTO LATERAL DE 1 1/4 DE ONDA PARA TELHADO COM INCLINAÇÃO MÁXIMA DE 10°, COM ATÉ 2 ÁGUAS, INCLUSO IÇAMENTO. AF_07/2019</t>
  </si>
  <si>
    <t>7.6.3</t>
  </si>
  <si>
    <t>7.6.4</t>
  </si>
  <si>
    <t>101966</t>
  </si>
  <si>
    <t>CHAPIM SOBRE MUROS LINEARES, EM GRANITO OU MÁRMORE, L = 25 CM, ASSENTADO COM ARGAMASSA 1:6 COM ADITIVO. AF_11/2020</t>
  </si>
  <si>
    <t>7.7</t>
  </si>
  <si>
    <t>7.7.1</t>
  </si>
  <si>
    <t>7.7.1.1</t>
  </si>
  <si>
    <t>7.7.1.2</t>
  </si>
  <si>
    <t>7.7.1.3</t>
  </si>
  <si>
    <t>93012</t>
  </si>
  <si>
    <t>ELETRODUTO RÍGIDO ROSCÁVEL, PVC, DN 110 MM (4"), PARA REDE ENTERRADA DE DISTRIBUIÇÃO DE ENERGIA ELÉTRICA - FORNECIMENTO E INSTALAÇÃO. AF_12/2021</t>
  </si>
  <si>
    <t>7.7.1.4</t>
  </si>
  <si>
    <t>7.7.1.5</t>
  </si>
  <si>
    <t>7.7.1.6</t>
  </si>
  <si>
    <t>93017</t>
  </si>
  <si>
    <t>LUVA PARA ELETRODUTO, PVC, ROSCÁVEL, DN 110 MM (4"), PARA REDE ENTERRADA DE DISTRIBUIÇÃO DE ENERGIA ELÉTRICA - FORNECIMENTO E INSTALAÇÃO. AF_12/2021</t>
  </si>
  <si>
    <t>7.7.1.7</t>
  </si>
  <si>
    <t>7.7.1.8</t>
  </si>
  <si>
    <t>93026</t>
  </si>
  <si>
    <t>CURVA 90 GRAUS PARA ELETRODUTO, PVC, ROSCÁVEL, DN 110 MM (4"), PARA REDE ENTERRADA DE DISTRIBUIÇÃO DE ENERGIA ELÉTRICA - FORNECIMENTO E INSTALAÇÃO. AF_12/2021</t>
  </si>
  <si>
    <t>7.7.1.9</t>
  </si>
  <si>
    <t>7.7.2</t>
  </si>
  <si>
    <t>DUTOS E ACESSÓRIOS</t>
  </si>
  <si>
    <t>7.7.2.1</t>
  </si>
  <si>
    <t>S09669</t>
  </si>
  <si>
    <t>Perfilado, pré-zincado a fogo, perfurado 38 x 38 x 6000mm</t>
  </si>
  <si>
    <t>7.7.2.2</t>
  </si>
  <si>
    <t>S12558</t>
  </si>
  <si>
    <t>Junção interna tipo "X" para perfilado, ( ref.: Mopa ou similar)</t>
  </si>
  <si>
    <t>7.7.2.3</t>
  </si>
  <si>
    <t>S11405</t>
  </si>
  <si>
    <t>Junção interna tipo "I" para perfilado, ( ref.: Mopa ou similar)</t>
  </si>
  <si>
    <t>7.7.2.4</t>
  </si>
  <si>
    <t>S00723</t>
  </si>
  <si>
    <t>Fornecimento e instalação de saída horizontal para eletroduto 3/4" (ref. vl 33 valemam ou similar)</t>
  </si>
  <si>
    <t>7.7.2.5</t>
  </si>
  <si>
    <t>S07384</t>
  </si>
  <si>
    <t>Fixação de eletrocalhas com vergalhão (Tirante) com rosca total ø 1/4"x1000mm (marvitec ref. 1431 ou similar)</t>
  </si>
  <si>
    <t>7.7.3</t>
  </si>
  <si>
    <t>7.7.3.1</t>
  </si>
  <si>
    <t>S12564</t>
  </si>
  <si>
    <t>Caixa metálica com tomada 10A 250V para perfilado e fixação</t>
  </si>
  <si>
    <t>7.7.3.2</t>
  </si>
  <si>
    <t>7.7.3.3</t>
  </si>
  <si>
    <t>7.7.3.4</t>
  </si>
  <si>
    <t>7.7.4</t>
  </si>
  <si>
    <t>7.7.4.1</t>
  </si>
  <si>
    <t>7.7.5</t>
  </si>
  <si>
    <t>7.7.5.1</t>
  </si>
  <si>
    <t>91953</t>
  </si>
  <si>
    <t>INTERRUPTOR SIMPLES (1 MÓDULO), 10A/250V, INCLUINDO SUPORTE E PLACA - FORNECIMENTO E INSTALAÇÃO. AF_03/2023</t>
  </si>
  <si>
    <t>7.7.5.2</t>
  </si>
  <si>
    <t>7.7.6</t>
  </si>
  <si>
    <t>7.7.6.1</t>
  </si>
  <si>
    <t>7.7.6.2</t>
  </si>
  <si>
    <t>7.7.6.3</t>
  </si>
  <si>
    <t>7.7.7</t>
  </si>
  <si>
    <t>7.7.7.1</t>
  </si>
  <si>
    <t>QGBT</t>
  </si>
  <si>
    <t>7.7.7.1.1</t>
  </si>
  <si>
    <t>UFSB-60262662</t>
  </si>
  <si>
    <t>QUADRO DE DISTRIBUIÇÃO DE SOBREPOR, EM CHAPA DE AÇO, 600X600X250 MM, COM BARRAMENTO, PADRÃO DIN E DISJUNTOR COM CAIXA MOLDADA, EXCLUSIVE DISJUNTORES</t>
  </si>
  <si>
    <t>7.7.7.1.2</t>
  </si>
  <si>
    <t>S00660</t>
  </si>
  <si>
    <t>Disjuntor tripolar tipo compacto e aberto 1250A - 50 ka instalado</t>
  </si>
  <si>
    <t>7.7.7.1.3</t>
  </si>
  <si>
    <t>7.7.7.1.4</t>
  </si>
  <si>
    <t>7.7.7.2</t>
  </si>
  <si>
    <t>QGBT-E</t>
  </si>
  <si>
    <t>7.7.7.2.1</t>
  </si>
  <si>
    <t>7.7.7.2.2</t>
  </si>
  <si>
    <t>7.7.7.2.3</t>
  </si>
  <si>
    <t>S10326</t>
  </si>
  <si>
    <t>Disjuntor termomagnetico tripolar 500 A, padrão DIN (Europeu - linha branca), 65KA</t>
  </si>
  <si>
    <t>7.7.7.2.4</t>
  </si>
  <si>
    <t>7.7.7.2.5</t>
  </si>
  <si>
    <t>7.7.7.2.6</t>
  </si>
  <si>
    <t>7.7.8</t>
  </si>
  <si>
    <t>7.7.8.1</t>
  </si>
  <si>
    <t>7.7.8.2</t>
  </si>
  <si>
    <t>S09902</t>
  </si>
  <si>
    <t>Fornecimento de molde de solda exotérmica tipo "X" para cabo 50 mm²</t>
  </si>
  <si>
    <t>7.7.8.3</t>
  </si>
  <si>
    <t>UFSB-58149436</t>
  </si>
  <si>
    <t>Molde de solda exotérmica conexão cabo-haste em T, bitola do cabo de 50mm² para haste de 5/8 e 3/4</t>
  </si>
  <si>
    <t>7.7.8.4</t>
  </si>
  <si>
    <t>7.7.8.5</t>
  </si>
  <si>
    <t>7.7.8.6</t>
  </si>
  <si>
    <t>7.7.8.7</t>
  </si>
  <si>
    <t>7.7.8.8</t>
  </si>
  <si>
    <t>7.7.8.9</t>
  </si>
  <si>
    <t>7.8</t>
  </si>
  <si>
    <t>7.8.1</t>
  </si>
  <si>
    <t>98546</t>
  </si>
  <si>
    <t>IMPERMEABILIZAÇÃO DE SUPERFÍCIE COM MANTA ASFÁLTICA, UMA CAMADA, INCLUSIVE APLICAÇÃO DE PRIMER ASFÁLTICO, E=4MM. AF_09/2023</t>
  </si>
  <si>
    <t>7.9</t>
  </si>
  <si>
    <t>7.9.1</t>
  </si>
  <si>
    <t>7.9.2</t>
  </si>
  <si>
    <t>7.9.3</t>
  </si>
  <si>
    <t>87905</t>
  </si>
  <si>
    <t>CHAPISCO APLICADO EM ALVENARIA (COM PRESENÇA DE VÃOS) E ESTRUTURAS DE CONCRETO DE FACHADA, COM COLHER DE PEDREIRO. ARGAMASSA TRAÇO 1:3 COM PREPARO EM BETONEIRA 400L. AF_10/2022</t>
  </si>
  <si>
    <t>7.9.4</t>
  </si>
  <si>
    <t>87777</t>
  </si>
  <si>
    <t>EMBOÇO OU MASSA ÚNICA EM ARGAMASSA TRAÇO 1:2:8, PREPARO MANUAL, APLICADA MANUALMENTE EM PANOS DE FACHADA COM PRESENÇA DE VÃOS, ESPESSURA DE 25 MM. AF_08/2022</t>
  </si>
  <si>
    <t>7.10</t>
  </si>
  <si>
    <t>7.10.1</t>
  </si>
  <si>
    <t>7.10.2</t>
  </si>
  <si>
    <t>7.10.3</t>
  </si>
  <si>
    <t>88489</t>
  </si>
  <si>
    <t>PINTURA LÁTEX ACRÍLICA PREMIUM, APLICAÇÃO MANUAL EM PAREDES, DUAS DEMÃOS. AF_04/2023</t>
  </si>
  <si>
    <t>7.10.4</t>
  </si>
  <si>
    <t>102498</t>
  </si>
  <si>
    <t>PINTURA DE MEIO-FIO COM TINTA BRANCA A BASE DE CAL (CAIAÇÃO). AF_05/2021</t>
  </si>
  <si>
    <t>7.10.5</t>
  </si>
  <si>
    <t>7.10.6</t>
  </si>
  <si>
    <t>7.10.7</t>
  </si>
  <si>
    <t>7.10.8</t>
  </si>
  <si>
    <t>7.11</t>
  </si>
  <si>
    <t>7.11.1</t>
  </si>
  <si>
    <t>105029</t>
  </si>
  <si>
    <t>CONTRAVERGA MOLDADA IN LOCO EM CONCRETO, ESPESSURA DE *15* CM. AF_03/2024</t>
  </si>
  <si>
    <t>7.11.2</t>
  </si>
  <si>
    <t>105023</t>
  </si>
  <si>
    <t>VERGA MOLDADA IN LOCO EM CONCRETO, ESPESSURA DE *15* CM. AF_03/2024</t>
  </si>
  <si>
    <t>7.11.3</t>
  </si>
  <si>
    <t>94276</t>
  </si>
  <si>
    <t>ASSENTAMENTO DE GUIA (MEIO-FIO) EM TRECHO CURVO, CONFECCIONADA EM CONCRETO PRÉ-FABRICADO, DIMENSÕES 100X15X13X20 CM (COMPRIMENTO X BASE INFERIOR X BASE SUPERIOR X ALTURA). AF_01/2024</t>
  </si>
  <si>
    <t>7.12</t>
  </si>
  <si>
    <t>EQUIPAMENTOS - SUBESTAÇÃO 5</t>
  </si>
  <si>
    <t>7.12.1</t>
  </si>
  <si>
    <t>UFSB-86277112</t>
  </si>
  <si>
    <t>FORNECIMENTO DE CONJUNTO DE PAINÉIS DE MÉDIA TENSÃO COM 6 COLUNAS INCLUINDO: 1 COLUNA DE ENTRADA DE CABOS, 1 COLUNA DE COMANDO SINALIZAÇÃO, 1 COLUNA DE DISJUNÇÃO, 1 COLUNA DE TRANSIÇÃO DE CABOS E 2 COLUNAS DE SAÍDA DE CABOS. (INCLUSO TRANSPORTE) - BDI = 15,95</t>
  </si>
  <si>
    <t>7.12.2</t>
  </si>
  <si>
    <t>UFSB-35703775</t>
  </si>
  <si>
    <t>FORNECIMENTO DE GRUPO GERADOR TRIFÁSICO, 630 KVA, CARENADO, 380/220 V, 60 HZ (INCLUSO TRANSPORTE) - BDI = 15,95</t>
  </si>
  <si>
    <t>7.12.3</t>
  </si>
  <si>
    <t>UFSB-57735633</t>
  </si>
  <si>
    <t>FORNECIMENTO DE TRANSFORMADOR TRIFÁSICO DE 1000 KVA, 13.8/0.38-0.22 KV, ISOLADO À SECO (INCLUSO TRANSPORTE) - BDI = 15,95</t>
  </si>
  <si>
    <t>7.12.4</t>
  </si>
  <si>
    <t>7.12.5</t>
  </si>
  <si>
    <t>JCA-65040323</t>
  </si>
  <si>
    <t>SERVIÇOS DE INSTALAÇÃO DE GRUPO GERADOR DIESEL, COM CARENAGEM, POTENCIA STAND-BY ATÉ 700 KVA</t>
  </si>
  <si>
    <t>7.12.6</t>
  </si>
  <si>
    <t>JCA-12164450</t>
  </si>
  <si>
    <t>SERVIÇOS DE INSTALAÇÃO DE TRANSFORMADOR DE DISTRIBUIÇÃO, 1.000 KVA, TRIFÁSICO, 60 HZ, CLASSE 15 KV, A SECO</t>
  </si>
  <si>
    <t>7.13</t>
  </si>
  <si>
    <t>7.13.1</t>
  </si>
  <si>
    <t>7.13.2</t>
  </si>
  <si>
    <t>98681</t>
  </si>
  <si>
    <t>PISO CIMENTADO, TRAÇO 1:3 (CIMENTO E AREIA), ACABAMENTO RÚSTICO, ESPESSURA 2,0 CM, PREPARO MECÂNICO DA ARGAMASSA. AF_09/2020</t>
  </si>
  <si>
    <t>8</t>
  </si>
  <si>
    <t>SERVIÇOS FINAIS</t>
  </si>
  <si>
    <t>8.1</t>
  </si>
  <si>
    <t>VALOR BDI TOTAL:</t>
  </si>
  <si>
    <t>VALOR BDI:</t>
  </si>
  <si>
    <t>VALOR BDI DIFERENCIADO:</t>
  </si>
  <si>
    <t>VALOR ORÇAMENTO:</t>
  </si>
  <si>
    <t>VALOR TOTAL:</t>
  </si>
  <si>
    <t>Quatro Milhões Oitocentos e Onze Mil Cento e Quarenta e Três reais e Trinta e Um centavos</t>
  </si>
  <si>
    <t>93567 ENGENHEIRO ELETRICISTA DE OBRA PLENO COM ENCARGOS COMPLEMENTARES (CUSTO EQUIV. ENGO. CIVIL) (MES)</t>
  </si>
  <si>
    <t>Encargos Complementares</t>
  </si>
  <si>
    <t>COEFICIENTE</t>
  </si>
  <si>
    <t>PREÇO UNITÁRIO</t>
  </si>
  <si>
    <t>TOTAL</t>
  </si>
  <si>
    <t>00043498</t>
  </si>
  <si>
    <t>EPI - FAMILIA ENGENHEIRO CIVIL - MENSALISTA (ENCARGOS COMPLEMENTARES - COLETADO CAIXA)</t>
  </si>
  <si>
    <t>00040863</t>
  </si>
  <si>
    <t>EXAMES - MENSALISTA (COLETADO CAIXA - ENCARGOS COMPLEMENTARES)</t>
  </si>
  <si>
    <t>00043474</t>
  </si>
  <si>
    <t>FERRAMENTAS - FAMILIA ENGENHEIRO CIVIL - MENSALISTA (ENCARGOS COMPLEMENTARES - COLETADO CAIXA)</t>
  </si>
  <si>
    <t>00040864</t>
  </si>
  <si>
    <t>SEGURO - MENSALISTA (COLETADO CAIXA - ENCARGOS COMPLEMENTARES)</t>
  </si>
  <si>
    <t>TOTAL Encargos Complementares:</t>
  </si>
  <si>
    <t>Mão de Obra</t>
  </si>
  <si>
    <t>00040813</t>
  </si>
  <si>
    <t>ENGENHEIRO CIVIL DE OBRA PLENO (MENSALISTA)</t>
  </si>
  <si>
    <t>TOTAL Mão de Obra:</t>
  </si>
  <si>
    <t>Serviço</t>
  </si>
  <si>
    <t>95417</t>
  </si>
  <si>
    <t>CURSO DE CAPACITAÇÃO PARA ENGENHEIRO CIVIL DE OBRA PLENO (ENCARGOS COMPLEMENTARES) - MENSALISTA</t>
  </si>
  <si>
    <t>TOTAL Serviço:</t>
  </si>
  <si>
    <t>VALOR:</t>
  </si>
  <si>
    <t>93572 ENCARREGADO GERAL DE OBRAS COM ENCARGOS COMPLEMENTARES (MES)</t>
  </si>
  <si>
    <t>00043499</t>
  </si>
  <si>
    <t>EPI - FAMILIA ENCARREGADO GERAL - MENSALISTA (ENCARGOS COMPLEMENTARES - COLETADO CAIXA)</t>
  </si>
  <si>
    <t>00043475</t>
  </si>
  <si>
    <t>FERRAMENTAS - FAMILIA ENCARREGADO GERAL - MENSALISTA (ENCARGOS COMPLEMENTARES - COLETADO CAIXA)</t>
  </si>
  <si>
    <t>00040818</t>
  </si>
  <si>
    <t>ENCARREGADO GERAL DE OBRAS (MENSALISTA)</t>
  </si>
  <si>
    <t>95422</t>
  </si>
  <si>
    <t>CURSO DE CAPACITAÇÃO PARA ENCARREGADO GERAL DE OBRAS (ENCARGOS COMPLEMENTARES) - MENSALISTA</t>
  </si>
  <si>
    <t>94295 MESTRE DE OBRAS COM ENCARGOS COMPLEMENTARES (MES)</t>
  </si>
  <si>
    <t>00040819</t>
  </si>
  <si>
    <t>MESTRE DE OBRAS (MENSALISTA)</t>
  </si>
  <si>
    <t>95423</t>
  </si>
  <si>
    <t>CURSO DE CAPACITAÇÃO PARA MESTRE DE OBRAS (ENCARGOS COMPLEMENTARES) - MENSALISTA</t>
  </si>
  <si>
    <t>93563 ALMOXARIFE COM ENCARGOS COMPLEMENTARES (MES)</t>
  </si>
  <si>
    <t>00043494</t>
  </si>
  <si>
    <t>EPI - FAMILIA ALMOXARIFE - MENSALISTA (ENCARGOS COMPLEMENTARES - COLETADO CAIXA)</t>
  </si>
  <si>
    <t>00043470</t>
  </si>
  <si>
    <t>FERRAMENTAS - FAMILIA ALMOXARIFE - MENSALISTA (ENCARGOS COMPLEMENTARES - COLETADO CAIXA)</t>
  </si>
  <si>
    <t>00040809</t>
  </si>
  <si>
    <t>ALMOXARIFE (MENSALISTA)</t>
  </si>
  <si>
    <t>95413</t>
  </si>
  <si>
    <t>CURSO DE CAPACITAÇÃO PARA ALMOXARIFE (ENCARGOS COMPLEMENTARES) - MENSALISTA</t>
  </si>
  <si>
    <t>JCA-65621362 VIGIA NOTURNO COM ENCARGOS COMPLEMENTARES (MES)</t>
  </si>
  <si>
    <t>00040862</t>
  </si>
  <si>
    <t>ALIMENTACAO - MENSALISTA (COLETADO CAIXA - ENCARGOS COMPLEMENTARES)</t>
  </si>
  <si>
    <t>00043503</t>
  </si>
  <si>
    <t>EPI - FAMILIA SERVENTE - MENSALISTA (ENCARGOS COMPLEMENTARES - COLETADO CAIXA)</t>
  </si>
  <si>
    <t>00043479</t>
  </si>
  <si>
    <t>FERRAMENTAS - FAMILIA SERVENTE - MENSALISTA (ENCARGOS COMPLEMENTARES - COLETADO CAIXA)</t>
  </si>
  <si>
    <t>00040861</t>
  </si>
  <si>
    <t>TRANSPORTE - MENSALISTA (COLETADO CAIXA - ENCARGOS COMPLEMENTARES)</t>
  </si>
  <si>
    <t>00041096</t>
  </si>
  <si>
    <t>VIGIA DIURNO (MENSALISTA)</t>
  </si>
  <si>
    <t>101372</t>
  </si>
  <si>
    <t>CURSO DE CAPACITAÇÃO PARA VIGIA DIURNO (ENCARGOS COMPLEMENTARES) - MENSALISTA</t>
  </si>
  <si>
    <t>Observações: Composição criada com base no SINAPI 101460 - vigia diurno. 
Para determinação do COEFICIENTE de horas a sera empregado consideramos:
Hn = (Hd x 1,1428) x 1,20 onde:
Hn = Valor da hora noturna
Hd = Valor da hora diurna
1,1428 = Fator de redução da hora noturna (para 52min30s)
1,20 = Adicional noturno
Calculando os  valores acima considerando Hd=1 obtemos o valor de 1,371429 para fator de conversão de Hd para Hn.</t>
  </si>
  <si>
    <t>UFSB-10936652 MOBILIZAÇÃO OU DESMOBILIZAÇÃO DE CONTAINER 2,30 X 6,00 M, ALT. 2,50 M PARA USOS DIVERSOS EM CANTEIRO DE OBRAS - REF. OBRAS EM PORTO SEGURO/BA (UN)</t>
  </si>
  <si>
    <t>Equipamento</t>
  </si>
  <si>
    <t>E9665</t>
  </si>
  <si>
    <t>Cavalo mecânico com semirreboque com capacidade de 20 t - 276 kW (CHP)</t>
  </si>
  <si>
    <t>SICRO NOVO</t>
  </si>
  <si>
    <t>CHP</t>
  </si>
  <si>
    <t>TOTAL Equipamento:</t>
  </si>
  <si>
    <t>Observações: Composição criada com base na metodologia DNIT para transporte de container para obra. Valor considera obras na cidade de:
Porto Seguro/Ba
Para calculo considerou-se como origem a cidade de Ilhéus onde temos empresas de aluguel de containers para obra.</t>
  </si>
  <si>
    <t>UFSB-04950814 MOBILIZAÇÃO E DESMOBILIZAÇÃO DE OBRAS - EQUIPAMENTOS E PESSOAL - CONFORME MANUAL DE CUSTOS DE INFRAESTRUTURA DE TRANSPORTES - DNIT - EXCLUSIVO OBRA DAS SUBESTAÇÕES DO CAMPUS SOSÍGENES COSTA - PORTO SEGURO (UN)</t>
  </si>
  <si>
    <t>EQUIPAMENTOS</t>
  </si>
  <si>
    <t>QUANT</t>
  </si>
  <si>
    <t>UTILIZAÇÃO</t>
  </si>
  <si>
    <t>CUSTO OPERACIONAL</t>
  </si>
  <si>
    <t>CUSTO HORÁRIO</t>
  </si>
  <si>
    <t>PROD</t>
  </si>
  <si>
    <t>IMPR</t>
  </si>
  <si>
    <t>E9579</t>
  </si>
  <si>
    <t>Caminhão basculante com capacidade de 10 m³ - 210 kW</t>
  </si>
  <si>
    <t>E9571</t>
  </si>
  <si>
    <t>Caminhão tanque com capacidade de 10.000 l - 188 kW</t>
  </si>
  <si>
    <t>Cavalo mecânico com semirreboque com capacidade de 20 t - 276 kW</t>
  </si>
  <si>
    <t>E9093</t>
  </si>
  <si>
    <t>Veículo leve - 53 kW (sem motorista)</t>
  </si>
  <si>
    <t>E9125</t>
  </si>
  <si>
    <t>Veículo tipo van furgão com capacidade de 1,38 t - 100 kW</t>
  </si>
  <si>
    <t>TOTAL EQUIPAMENTOS:</t>
  </si>
  <si>
    <t>Custo Horário da Execução:</t>
  </si>
  <si>
    <t>Produção da Equipe:</t>
  </si>
  <si>
    <t>Custo Unitário da Execução:</t>
  </si>
  <si>
    <t>Custo Direto Total:</t>
  </si>
  <si>
    <t>Observações: Composição criada com base nas determinações do SICRO para obra do SUBESTAÇÕES DO CAMPUS SOSÍGENES COSTA em Porto Seguro / Ba
Julho de 2025</t>
  </si>
  <si>
    <t>105115 INSTALAÇÃO E DESINSTALAÇÃO MECANIZADA DE CONTÊINER OU MÓDULO HABITÁVEL DE USOS DIVERSOS. AF_03/2024 (UN)</t>
  </si>
  <si>
    <t>Equipamento Custo Horário</t>
  </si>
  <si>
    <t>5930</t>
  </si>
  <si>
    <t>GUINDAUTO HIDRÁULICO, CAPACIDADE MÁXIMA DE CARGA 6200 KG, MOMENTO MÁXIMO DE CARGA 11,7 TM, ALCANCE MÁXIMO HORIZONTAL 9,70 M, INCLUSIVE CAMINHÃO TOCO PBT 16.000 KG, POTÊNCIA DE 189 CV - CHI DIURNO. AF_06/2014</t>
  </si>
  <si>
    <t>CHI</t>
  </si>
  <si>
    <t>5928</t>
  </si>
  <si>
    <t>GUINDAUTO HIDRÁULICO, CAPACIDADE MÁXIMA DE CARGA 6200 KG, MOMENTO MÁXIMO DE CARGA 11,7 TM, ALCANCE MÁXIMO HORIZONTAL 9,70 M, INCLUSIVE CAMINHÃO TOCO PBT 16.000 KG, POTÊNCIA DE 189 CV - CHP DIURNO. AF_06/2014</t>
  </si>
  <si>
    <t>TOTAL Equipamento Custo Horário:</t>
  </si>
  <si>
    <t>Mão de Obra com Encargos Complementares</t>
  </si>
  <si>
    <t>88239</t>
  </si>
  <si>
    <t>AJUDANTE DE CARPINTEIRO COM ENCARGOS COMPLEMENTARES</t>
  </si>
  <si>
    <t>H</t>
  </si>
  <si>
    <t>88262</t>
  </si>
  <si>
    <t>CARPINTEIRO DE FORMAS COM ENCARGOS COMPLEMENTARES</t>
  </si>
  <si>
    <t>TOTAL Mão de Obra com Encargos Complementares:</t>
  </si>
  <si>
    <t>00010775 LOCACAO DE CONTAINER 2,30 X 6,00 M, ALT. 2,50 M, COM 1 SANITARIO, PARA ESCRITORIO, COMPLETO, SEM DIVISORIAS INTERNAS (NAO INCLUI MOBILIZACAO/DESMOBILIZACAO) (MES)</t>
  </si>
  <si>
    <t>00010776 LOCACAO DE CONTAINER 2,30 X 6,00 M, ALT. 2,50 M, PARA ESCRITORIO, SEM DIVISORIAS INTERNAS E SEM SANITARIO (NAO INCLUI MOBILIZACAO/DESMOBILIZACAO) - ADAPTADO PARA FUNÇÃO DE ALMOXARIFADO (MES)</t>
  </si>
  <si>
    <t>LOCACAO DE CONTAINER 2,30 X 6,00 M, ALT. 2,50 M, PARA ESCRITORIO, SEM DIVISORIAS INTERNAS E SEM SANITARIO (NAO INCLUI MOBILIZACAO/DESMOBILIZACAO)</t>
  </si>
  <si>
    <t>00010778 LOCACAO DE CONTAINER 2,30 X 6,00 M, ALT. 2,50 M, PARA SANITARIO, COM 4 BACIAS, 8 CHUVEIROS,1 LAVATORIO E 1 MICTORIO (NAO INCLUI MOBILIZACAO/DESMOBILIZACAO) (MES)</t>
  </si>
  <si>
    <t>98461 ESTRUTURA DE MADEIRA PROVISÓRIA PARA SUPORTE DE CAIXA DÁGUA ELEVADA DE 1000 LITROS. AF_03/2024 (UN)</t>
  </si>
  <si>
    <t>91693</t>
  </si>
  <si>
    <t>SERRA CIRCULAR DE BANCADA COM MOTOR ELÉTRICO POTÊNCIA DE 5HP, COM COIFA PARA DISCO 10" - CHI DIURNO. AF_08/2015</t>
  </si>
  <si>
    <t>91692</t>
  </si>
  <si>
    <t>SERRA CIRCULAR DE BANCADA COM MOTOR ELÉTRICO POTÊNCIA DE 5HP, COM COIFA PARA DISCO 10" - CHP DIURNO. AF_08/2015</t>
  </si>
  <si>
    <t>Material</t>
  </si>
  <si>
    <t>00001347</t>
  </si>
  <si>
    <t>CHAPA/PAINEL DE MADEIRA COMPENSADA PLASTIFICADA (MADEIRITE PLASTIFICADO) PARA FORMA DE CONCRETO, DE 2200 X 1100 MM, E = 12 MM</t>
  </si>
  <si>
    <t>00034492</t>
  </si>
  <si>
    <t>CONCRETO USINADO BOMBEAVEL, CLASSE DE RESISTENCIA C20, COM BRITA 0 E 1, SLUMP = 100 +/- 20 MM, EXCLUI SERVICO DE BOMBEAMENTO (NBR 8953)</t>
  </si>
  <si>
    <t>00002747</t>
  </si>
  <si>
    <t>MOURAO ROLICO DE MADEIRA TRATADA, D = 16 A 20 CM, H = 2,20 M, EM EUCALIPTO OU EQUIVALENTE DA REGIAO (PARA CERCA)</t>
  </si>
  <si>
    <t>00004491</t>
  </si>
  <si>
    <t>PONTALETE *7,5 X 7,5* CM EM PINUS, MISTA OU EQUIVALENTE DA REGIAO - BRUTA</t>
  </si>
  <si>
    <t>00005061</t>
  </si>
  <si>
    <t>PREGO DE ACO POLIDO COM CABECA 18 X 27 (2 1/2 X 10)</t>
  </si>
  <si>
    <t>00006194</t>
  </si>
  <si>
    <t>TABUA *2,5 X 15 CM EM PINUS, MISTA OU EQUIVALENTE DA REGIAO - BRUTA</t>
  </si>
  <si>
    <t>00006212</t>
  </si>
  <si>
    <t>TABUA *2,5 X 30 CM EM PINUS, MISTA OU EQUIVALENTE DA REGIAO - BRUTA</t>
  </si>
  <si>
    <t>TOTAL Material:</t>
  </si>
  <si>
    <t>102607 CAIXA D´ÁGUA EM POLIETILENO, 1000 LITROS - FORNECIMENTO E INSTALAÇÃO. AF_06/2021 (UN)</t>
  </si>
  <si>
    <t>00034636</t>
  </si>
  <si>
    <t>CAIXA D'AGUA / RESERVATORIO EM POLIETILENO, 1000 LITROS, COM TAMPA</t>
  </si>
  <si>
    <t>88248</t>
  </si>
  <si>
    <t>AUXILIAR DE ENCANADOR OU BOMBEIRO HIDRÁULICO COM ENCARGOS COMPLEMENTARES</t>
  </si>
  <si>
    <t>88267</t>
  </si>
  <si>
    <t>ENCANADOR OU BOMBEIRO HIDRÁULICO COM ENCARGOS COMPLEMENTARES</t>
  </si>
  <si>
    <t>98459 TAPUME COM TELHA METÁLICA. AF_03/2024 (M2)</t>
  </si>
  <si>
    <t>00007243</t>
  </si>
  <si>
    <t>TELHA TRAPEZOIDAL EM ACO ZINCADO, SEM PINTURA, ALTURA DE APROXIMADAMENTE 40 MM, ESPESSURA DE 0,50 MM E LARGURA UTIL DE 980 MM</t>
  </si>
  <si>
    <t>94974</t>
  </si>
  <si>
    <t>CONCRETO MAGRO PARA LASTRO, TRAÇO 1:4,5:4,5 (EM MASSA SECA DE CIMENTO/ AREIA MÉDIA/ BRITA 1) - PREPARO MANUAL. AF_05/2021</t>
  </si>
  <si>
    <t>100701 PORTA DE FERRO, DE ABRIR, TIPO GRADE COM CHAPA, COM GUARNIÇÕES. AF_12/2019 (M2)</t>
  </si>
  <si>
    <t>00004930</t>
  </si>
  <si>
    <t>PORTA DE ABRIR / GIRO, EM GRADIL FERRO, COM BARRA CHATA 3 CM X 1/4", COM REQUADRO E GUARNICAO - COMPLETO - ACABAMENTO NATURAL</t>
  </si>
  <si>
    <t>88309</t>
  </si>
  <si>
    <t>PEDREIRO COM ENCARGOS COMPLEMENTARES</t>
  </si>
  <si>
    <t>88316</t>
  </si>
  <si>
    <t>SERVENTE COM ENCARGOS COMPLEMENTARES</t>
  </si>
  <si>
    <t>88627</t>
  </si>
  <si>
    <t>ARGAMASSA TRAÇO 1:0,5:4,5 (EM VOLUME DE CIMENTO, CAL E AREIA MÉDIA ÚMIDA) PARA ASSENTAMENTO DE ALVENARIA, PREPARO MANUAL. AF_08/2019</t>
  </si>
  <si>
    <t>97635 REMOÇÃO DE PISO DE BLOCO INTERTRAVADO OU DE PEDRA PORTUGUESA, DE FORMA MANUAL, COM REAPROVEITAMENTO. AF_09/2023 (M2)</t>
  </si>
  <si>
    <t>88260</t>
  </si>
  <si>
    <t>CALCETEIRO COM ENCARGOS COMPLEMENTARES</t>
  </si>
  <si>
    <t>104789 DEMOLIÇÃO DE PISO DE CONCRETO SIMPLES, DE FORMA MANUAL, SEM REAPROVEITAMENTO. AF_09/2023 (M3)</t>
  </si>
  <si>
    <t>102279 ESCAVAÇÃO MECANIZADA DE VALA COM PROF. ATÉ 1,5 M (MÉDIA MONTANTE E JUSANTE/UMA COMPOSIÇÃO POR TRECHO), ESCAVADEIRA (0,8 M3),LARG. MENOR QUE 1,5 M, EM SOLO DE 1A CATEGORIA, LOCAIS COM BAIXO NÍVEL DE INTERFERÊNCIA. AF_09/2024 (M3)</t>
  </si>
  <si>
    <t>5632</t>
  </si>
  <si>
    <t>ESCAVADEIRA HIDRÁULICA SOBRE ESTEIRAS, CAÇAMBA 0,80 M3, PESO OPERACIONAL 17 T, POTENCIA BRUTA 111 HP - CHI DIURNO. AF_06/2014</t>
  </si>
  <si>
    <t>5631</t>
  </si>
  <si>
    <t>ESCAVADEIRA HIDRÁULICA SOBRE ESTEIRAS, CAÇAMBA 0,80 M3, PESO OPERACIONAL 17 T, POTENCIA BRUTA 111 HP - CHP DIURNO. AF_06/2014</t>
  </si>
  <si>
    <t>104741 REATERRO MECANIZADO DE VALA COM MINICARREGADEIRA, COM PLACA VIBRATÓRIA. AF_08/2023 (M3)</t>
  </si>
  <si>
    <t>5903</t>
  </si>
  <si>
    <t>CAMINHÃO PIPA 10.000 L TRUCADO, PESO BRUTO TOTAL 23.000 KG, CARGA ÚTIL MÁXIMA 15.935 KG, DISTÂNCIA ENTRE EIXOS 4,8 M, POTÊNCIA 230 CV, INCLUSIVE TANQUE DE AÇO PARA TRANSPORTE DE ÁGUA - CHI DIURNO. AF_06/2014</t>
  </si>
  <si>
    <t>5901</t>
  </si>
  <si>
    <t>CAMINHÃO PIPA 10.000 L TRUCADO, PESO BRUTO TOTAL 23.000 KG, CARGA ÚTIL MÁXIMA 15.935 KG, DISTÂNCIA ENTRE EIXOS 4,8 M, POTÊNCIA 230 CV, INCLUSIVE TANQUE DE AÇO PARA TRANSPORTE DE ÁGUA - CHP DIURNO. AF_06/2014</t>
  </si>
  <si>
    <t>90693</t>
  </si>
  <si>
    <t>MINICARREGADEIRA SOBRE RODAS, POTÊNCIA LÍQUIDA DE 47 HP, CAPACIDADE NOMINAL DE OPERAÇÃO DE 646 KG - CHI DIURNO. AF_06/2015</t>
  </si>
  <si>
    <t>90692</t>
  </si>
  <si>
    <t>MINICARREGADEIRA SOBRE RODAS, POTÊNCIA LÍQUIDA DE 47 HP, CAPACIDADE NOMINAL DE OPERAÇÃO DE 646 KG - CHP DIURNO. AF_06/2015</t>
  </si>
  <si>
    <t>91277</t>
  </si>
  <si>
    <t>PLACA VIBRATÓRIA REVERSÍVEL COM MOTOR 4 TEMPOS A GASOLINA, FORÇA CENTRÍFUGA DE 25 KN (2500 KGF), POTÊNCIA 5,5 CV - CHP DIURNO. AF_08/2015</t>
  </si>
  <si>
    <t>101865 REASSENTAMENTO DE BLOCOS RETANGULAR PARA PISO INTERTRAVADO, ESPESSURA DE 10 CM, EM VIA/ESTACIONAMENTO, COM REAPROVEITAMENTO DOS BLOCOS RETANGULAR - INCLUSO RETIRADA E COLOCAÇÃO DO MATERIAL. AF_12/2020 (M2)</t>
  </si>
  <si>
    <t>91278</t>
  </si>
  <si>
    <t>PLACA VIBRATÓRIA REVERSÍVEL COM MOTOR 4 TEMPOS A GASOLINA, FORÇA CENTRÍFUGA DE 25 KN (2500 KGF), POTÊNCIA 5,5 CV - CHI DIURNO. AF_08/2015</t>
  </si>
  <si>
    <t>00000370</t>
  </si>
  <si>
    <t>AREIA MEDIA - POSTO JAZIDA/FORNECEDOR (RETIRADO NA JAZIDA, SEM TRANSPORTE)</t>
  </si>
  <si>
    <t>00004741</t>
  </si>
  <si>
    <t>PO DE PEDRA (POSTO PEDREIRA/FORNECEDOR, SEM FRETE)</t>
  </si>
  <si>
    <t>94994 EXECUÇÃO DE PASSEIO (CALÇADA) OU PISO DE CONCRETO COM CONCRETO MOLDADO IN LOCO, FEITO EM OBRA, ACABAMENTO CONVENCIONAL, ESPESSURA 8 CM, ARMADO. AF_08/2022 (M2)</t>
  </si>
  <si>
    <t>00002692</t>
  </si>
  <si>
    <t>DESMOLDANTE PROTETOR PARA FORMAS DE MADEIRA, DE BASE OLEOSA EMULSIONADA EM AGUA</t>
  </si>
  <si>
    <t>L</t>
  </si>
  <si>
    <t>00005068</t>
  </si>
  <si>
    <t>PREGO DE ACO POLIDO COM CABECA 17 X 21 (2 X 11)</t>
  </si>
  <si>
    <t>00004509</t>
  </si>
  <si>
    <t>SARRAFO *2,5 X 10* CM EM PINUS, MISTA OU EQUIVALENTE DA REGIAO - BRUTA</t>
  </si>
  <si>
    <t>00004517</t>
  </si>
  <si>
    <t>SARRAFO *2,5 X 7,5* CM EM PINUS, MISTA OU EQUIVALENTE DA REGIAO - BRUTA</t>
  </si>
  <si>
    <t>00007156</t>
  </si>
  <si>
    <t>TELA DE ACO SOLDADA NERVURADA, CA-60, Q-196, (3,11 KG/M2), DIAMETRO DO FIO = 5,0 MM, LARGURA = 2,45 M, ESPACAMENTO DA MALHA = 10 X 10 CM</t>
  </si>
  <si>
    <t>94964</t>
  </si>
  <si>
    <t>CONCRETO FCK = 20MPA, TRAÇO 1:2,7:3 (EM MASSA SECA DE CIMENTO/ AREIA MÉDIA/ BRITA 1) - PREPARO MECÂNICO COM BETONEIRA 400 L. AF_05/2021</t>
  </si>
  <si>
    <t>94968 CONCRETO MAGRO PARA LASTRO, TRAÇO 1:4,5:4,5 (EM MASSA SECA DE CIMENTO/ AREIA MÉDIA/ BRITA 1) - PREPARO MECÂNICO COM BETONEIRA 600 L. AF_05/2021 (ENVELOPAMENTO DE TUBULAÇÕES) (M3)</t>
  </si>
  <si>
    <t>89226</t>
  </si>
  <si>
    <t>BETONEIRA CAPACIDADE NOMINAL DE 600 L, CAPACIDADE DE MISTURA 360 L, MOTOR ELÉTRICO TRIFÁSICO POTÊNCIA DE 4 CV, SEM CARREGADOR - CHI DIURNO. AF_05/2023</t>
  </si>
  <si>
    <t>89225</t>
  </si>
  <si>
    <t>BETONEIRA CAPACIDADE NOMINAL DE 600 L, CAPACIDADE DE MISTURA 360 L, MOTOR ELÉTRICO TRIFÁSICO POTÊNCIA DE 4 CV, SEM CARREGADOR - CHP DIURNO. AF_05/2023</t>
  </si>
  <si>
    <t>00001379</t>
  </si>
  <si>
    <t>CIMENTO PORTLAND COMPOSTO CP II-32</t>
  </si>
  <si>
    <t>00004721</t>
  </si>
  <si>
    <t>PEDRA BRITADA N. 1 (9,5 A 19 MM) POSTO PEDREIRA/FORNECEDOR, SEM FRETE</t>
  </si>
  <si>
    <t>88377</t>
  </si>
  <si>
    <t>OPERADOR DE BETONEIRA ESTACIONÁRIA/MISTURADOR COM ENCARGOS COMPLEMENTARES</t>
  </si>
  <si>
    <t>97670 ELETRODUTO FLEXÍVEL CORRUGADO, PEAD, DN 100 (4"), PARA REDE ENTERRADA DE DISTRIBUIÇÃO DE ENERGIA ELÉTRICA - FORNECIMENTO E INSTALAÇÃO. AF_12/2021 (M)</t>
  </si>
  <si>
    <t>00039248</t>
  </si>
  <si>
    <t>ELETRODUTO/DUTO PEAD FLEXIVEL PAREDE SIMPLES, CORRUGACAO HELICOIDAL, COR PRETA, SEM ROSCA, DE 4", CRC 680 N, PARA CABEAMENTO SUBTERRANEO (NBR 15715)</t>
  </si>
  <si>
    <t>88247</t>
  </si>
  <si>
    <t>AUXILIAR DE ELETRICISTA COM ENCARGOS COMPLEMENTARES</t>
  </si>
  <si>
    <t>88264</t>
  </si>
  <si>
    <t>ELETRICISTA COM ENCARGOS COMPLEMENTARES</t>
  </si>
  <si>
    <t>93000 CABO DE COBRE FLEXÍVEL ISOLADO, 240 MM², ANTI-CHAMA 0,6/1,0 KV, PARA REDE ENTERRADA DE DISTRIBUIÇÃO DE ENERGIA ELÉTRICA - FORNECIMENTO E INSTALAÇÃO. AF_12/2021 (M)</t>
  </si>
  <si>
    <t>00001015</t>
  </si>
  <si>
    <t>CABO DE COBRE, FLEXIVEL, CLASSE 4 OU 5, ISOLACAO EM PVC/A, ANTICHAMA BWF-B, COBERTURA PVC-ST1, ANTICHAMA BWF-B, 1 CONDUTOR, 0,6/1 KV, SECAO NOMINAL 240 MM2</t>
  </si>
  <si>
    <t>00021127</t>
  </si>
  <si>
    <t>FITA ISOLANTE ADESIVA ANTICHAMA, USO ATE 750 V, EM ROLO DE 19 MM X 5 M</t>
  </si>
  <si>
    <t>UFSB-92823208 CABO DE COBRE PARA MÉDIA TENSÃO 25MM² - 12/20KV. (M)</t>
  </si>
  <si>
    <t>UFSB-I-60929448</t>
  </si>
  <si>
    <t xml:space="preserve">Composições </t>
  </si>
  <si>
    <t>Observações: Composição criada com base no SINAPI 92996 fazendo-se a substituição do insumo cotado</t>
  </si>
  <si>
    <t>UFSB-05640764 CABO DE COBRE PARA MÉDIA TENSÃO 50MM² - 12/20KV. (M)</t>
  </si>
  <si>
    <t>UFSB-I-02631742</t>
  </si>
  <si>
    <t>UFSB-75251092 CABO DE COBRE PARA MÉDIA TENSÃO 120MM² - 12/20KV. (M)</t>
  </si>
  <si>
    <t>UFSB-I-38937808</t>
  </si>
  <si>
    <t>97890 CAIXA ENTERRADA ELÉTRICA RETANGULAR, EM ALVENARIA COM TIJOLOS CERÂMICOS MACIÇOS, FUNDO COM BRITA, DIMENSÕES INTERNAS: 1X1X0,6 M. AF_12/2020 (UN)</t>
  </si>
  <si>
    <t>5679</t>
  </si>
  <si>
    <t>RETROESCAVADEIRA SOBRE RODAS COM CARREGADEIRA, TRAÇÃO 4X4, POTÊNCIA LÍQ. 88 HP, CAÇAMBA CARREG. CAP. MÍN. 1 M3, CAÇAMBA RETRO CAP. 0,26 M3, PESO OPERACIONAL MÍN. 6.674 KG, PROFUNDIDADE ESCAVAÇÃO MÁX. 4,37 M - CHI DIURNO. AF_06/2014</t>
  </si>
  <si>
    <t>5678</t>
  </si>
  <si>
    <t>RETROESCAVADEIRA SOBRE RODAS COM CARREGADEIRA, TRAÇÃO 4X4, POTÊNCIA LÍQ. 88 HP, CAÇAMBA CARREG. CAP. MÍN. 1 M3, CAÇAMBA RETRO CAP. 0,26 M3, PESO OPERACIONAL MÍN. 6.674 KG, PROFUNDIDADE ESCAVAÇÃO MÁX. 4,37 M - CHP DIURNO. AF_06/2014</t>
  </si>
  <si>
    <t>00007258</t>
  </si>
  <si>
    <t>TIJOLO CERAMICO MACICO COMUM DE *5 X 10 X 20* CM (L X A X C)</t>
  </si>
  <si>
    <t>100475</t>
  </si>
  <si>
    <t>ARGAMASSA TRAÇO 1:3 (EM VOLUME DE CIMENTO E AREIA MÉDIA ÚMIDA) COM ADIÇÃO DE IMPERMEABILIZANTE, PREPARO MECÂNICO COM BETONEIRA 400 L. AF_08/2019</t>
  </si>
  <si>
    <t>87316</t>
  </si>
  <si>
    <t>ARGAMASSA TRAÇO 1:4 (EM VOLUME DE CIMENTO E AREIA GROSSA ÚMIDA) PARA CHAPISCO CONVENCIONAL, PREPARO MECÂNICO COM BETONEIRA 400 L. AF_08/2019</t>
  </si>
  <si>
    <t>97736</t>
  </si>
  <si>
    <t>PEÇA RETANGULAR PRÉ-MOLDADA, VOLUME DE CONCRETO ACIMA DE 100 LITROS, TAXA DE AÇO APROXIMADA DE 30KG/M³. AF_03/2024</t>
  </si>
  <si>
    <t>101623</t>
  </si>
  <si>
    <t>PREPARO DE FUNDO DE VALA COM LARGURA MENOR QUE 1,5 M, COM CAMADA DE BRITA, LANÇAMENTO MECANIZADO. AF_08/2020</t>
  </si>
  <si>
    <t>100613 ASSENTAMENTO DE POSTE DE CONCRETO COM COMPRIMENTO NOMINAL DE 11 M, CARGA NOMINAL DE 1000 DAN, ENGASTAMENTO BASE CONCRETADA COM 1 M DE CONCRETO E 0,7 M DE SOLO (NÃO INCLUI FORNECIMENTO). AF_04/2025 (UN)</t>
  </si>
  <si>
    <t>00000863</t>
  </si>
  <si>
    <t>CABO DE COBRE NU 35 MM2 MEIO-DURO</t>
  </si>
  <si>
    <t>94962</t>
  </si>
  <si>
    <t>CONCRETO MAGRO PARA LASTRO, TRAÇO 1:4,5:4,5 (EM MASSA SECA DE CIMENTO/ AREIA MÉDIA/ BRITA 1) - PREPARO MECÂNICO COM BETONEIRA 400 L. AF_05/2021</t>
  </si>
  <si>
    <t>00041205 POSTE DE CONCRETO ARMADO DE SECAO DUPLO T, EXTENSAO DE 11,00 M, RESISTENCIA DE 1000 DAN, TIPO B-1,5 (UN)</t>
  </si>
  <si>
    <t>JCA-85533091 CRUZETA DE CONCRETO LEVE, COMP. 2000 MM SECAO, 90 X 90 MM (UN)</t>
  </si>
  <si>
    <t>00034519</t>
  </si>
  <si>
    <t>Observações:  COPIA SINAPI - CE - 2025/04 SEM DESONERAÇÃO (REF: 05/2025) 46551</t>
  </si>
  <si>
    <t>S12877 Fornecimento e instalção de mufla terminal primaria unipolar uso interno para cabo 35/120mm2 isolacao 15/25kv em epr - borracha de silicone - Rev 01 (un)</t>
  </si>
  <si>
    <t>I13756</t>
  </si>
  <si>
    <t>Mufla para cabo 25/120mm² - 12/20 kv - Interno/Externo</t>
  </si>
  <si>
    <t>JCA-60665713 FITA DE SINALIZAÇÃO SUBTERRÂNEA PARA REDE ENTERRADA DE DISTRIBUIÇÃO DE ENERGIA ELÉTRICA - FORNECIMENTO E INSTALAÇÃO. (M)</t>
  </si>
  <si>
    <t>I12387</t>
  </si>
  <si>
    <t>Fita de sinalização subterrânea - "Tubulação de gás abaixo"</t>
  </si>
  <si>
    <t>Observações: Composição baseada no SINAPI 103492 utilizando o insumo ORSE de Fita de sinalização subterrânea - "Tubulação de gás abaixo" por equivalencia de função e preço (visto que muda apenas o texto da fita).</t>
  </si>
  <si>
    <t>96523 ESCAVAÇÃO MANUAL PARA BLOCO DE COROAMENTO OU SAPATA (INCLUINDO ESCAVAÇÃO PARA COLOCAÇÃO DE FÔRMAS). AF_01/2024 (M3)</t>
  </si>
  <si>
    <t>96527 ESCAVAÇÃO MANUAL PARA VIGA BALDRAME OU SAPATA CORRIDA (INCLUINDO ESCAVAÇÃO PARA COLOCAÇÃO DE FÔRMAS). AF_01/2024 (M3)</t>
  </si>
  <si>
    <t>93382 REATERRO MANUAL DE VALAS, COM COMPACTADOR DE SOLOS DE PERCUSSÃO. AF_08/2023 (M3)</t>
  </si>
  <si>
    <t>91533</t>
  </si>
  <si>
    <t>COMPACTADOR DE SOLOS DE PERCUSSÃO (SOQUETE) COM MOTOR A GASOLINA 4 TEMPOS, POTÊNCIA 4 CV - CHP DIURNO. AF_08/2015</t>
  </si>
  <si>
    <t>100978 CARGA, MANOBRA E DESCARGA DE SOLOS E MATERIAIS GRANULARES EM CAMINHÃO BASCULANTE 10 M³ - CARGA COM ESCAVADEIRA HIDRÁULICA (CAÇAMBA DE 1,20 M³ / 155 HP) E DESCARGA LIVRE (UNIDADE: M3). AF_07/2020 (M3)</t>
  </si>
  <si>
    <t>91387</t>
  </si>
  <si>
    <t>CAMINHÃO BASCULANTE 10 M3, TRUCADO CABINE SIMPLES, PESO BRUTO TOTAL 23.000 KG, CARGA ÚTIL MÁXIMA 15.935 KG, DISTÂNCIA ENTRE EIXOS 4,80 M, POTÊNCIA 230 CV INCLUSIVE CAÇAMBA METÁLICA - CHI DIURNO. AF_06/2014</t>
  </si>
  <si>
    <t>91386</t>
  </si>
  <si>
    <t>CAMINHÃO BASCULANTE 10 M3, TRUCADO CABINE SIMPLES, PESO BRUTO TOTAL 23.000 KG, CARGA ÚTIL MÁXIMA 15.935 KG, DISTÂNCIA ENTRE EIXOS 4,80 M, POTÊNCIA 230 CV INCLUSIVE CAÇAMBA METÁLICA - CHP DIURNO. AF_06/2014</t>
  </si>
  <si>
    <t>88908</t>
  </si>
  <si>
    <t>ESCAVADEIRA HIDRÁULICA SOBRE ESTEIRAS, CAÇAMBA 1,20 M3, PESO OPERACIONAL 21 T, POTÊNCIA BRUTA 155 HP - CHI DIURNO. AF_06/2014</t>
  </si>
  <si>
    <t>88907</t>
  </si>
  <si>
    <t>ESCAVADEIRA HIDRÁULICA SOBRE ESTEIRAS, CAÇAMBA 1,20 M3, PESO OPERACIONAL 21 T, POTÊNCIA BRUTA 155 HP - CHP DIURNO. AF_06/2014</t>
  </si>
  <si>
    <t>95875 TRANSPORTE COM CAMINHÃO BASCULANTE DE 10 M³, EM VIA URBANA PAVIMENTADA, DMT ATÉ 30 KM (UNIDADE: M3XKM). AF_07/2020 (M3XKM)</t>
  </si>
  <si>
    <t>96532 FABRICAÇÃO, MONTAGEM E DESMONTAGEM DE FÔRMA PARA SAPATA, EM MADEIRA SERRADA, E=25 MM, 2 UTILIZAÇÕES. AF_01/2024 (M2)</t>
  </si>
  <si>
    <t>00005074</t>
  </si>
  <si>
    <t>PREGO DE ACO POLIDO COM CABECA 15 X 18 (1 1/2 X 13)</t>
  </si>
  <si>
    <t>00005073</t>
  </si>
  <si>
    <t>PREGO DE ACO POLIDO COM CABECA 17 X 24 (2 1/4 X 11)</t>
  </si>
  <si>
    <t>00040304</t>
  </si>
  <si>
    <t>PREGO DE ACO POLIDO COM CABECA DUPLA 17 X 27 (2 1/2 X 11)</t>
  </si>
  <si>
    <t>96619 LASTRO DE CONCRETO MAGRO, APLICADO EM BLOCOS DE COROAMENTO OU SAPATAS, ESPESSURA DE 5 CM. AF_01/2024 (M2)</t>
  </si>
  <si>
    <t>CONCRETO MAGRO PARA LASTRO, TRAÇO 1:4,5:4,5 (EM MASSA SECA DE CIMENTO/ AREIA MÉDIA/ BRITA 1) - PREPARO MECÂNICO COM BETONEIRA 600 L. AF_05/2021</t>
  </si>
  <si>
    <t>96558 CONCRETAGEM DE SAPATA, FCK 30 MPA, COM USO DE BOMBA - LANÇAMENTO, ADENSAMENTO E ACABAMENTO. AF_01/2024 (M3)</t>
  </si>
  <si>
    <t>90587</t>
  </si>
  <si>
    <t>VIBRADOR DE IMERSÃO, DIÂMETRO DE PONTEIRA 45MM, MOTOR ELÉTRICO TRIFÁSICO POTÊNCIA DE 2 CV - CHI DIURNO. AF_06/2015</t>
  </si>
  <si>
    <t>90586</t>
  </si>
  <si>
    <t>VIBRADOR DE IMERSÃO, DIÂMETRO DE PONTEIRA 45MM, MOTOR ELÉTRICO TRIFÁSICO POTÊNCIA DE 2 CV - CHP DIURNO. AF_06/2015</t>
  </si>
  <si>
    <t>00001525</t>
  </si>
  <si>
    <t>CONCRETO USINADO BOMBEAVEL, CLASSE DE RESISTENCIA C30, BRITA 0 E 1, SLUMP = 100 +/- 20 MM, COM BOMBEAMENTO (DISPONIBILIZACAO DE BOMBA), SEM O LANCAMENTO (NBR 8953)</t>
  </si>
  <si>
    <t>104918 ARMAÇÃO DE SAPATA ISOLADA, VIGA BALDRAME E SAPATA CORRIDA UTILIZANDO AÇO CA-50 DE 8 MM - MONTAGEM. AF_01/2024 (KG)</t>
  </si>
  <si>
    <t>00043132</t>
  </si>
  <si>
    <t>ARAME RECOZIDO 16 BWG, D = 1,65 MM (0,016 KG/M) OU 18 BWG, D = 1,25 MM (0,01 KG/M)</t>
  </si>
  <si>
    <t>00039017</t>
  </si>
  <si>
    <t>ESPACADOR / DISTANCIADOR CIRCULAR COM ENTRADA LATERAL, EM PLASTICO, PARA VERGALHAO *4,2 A 12,5* MM, COBRIMENTO 20 MM</t>
  </si>
  <si>
    <t>88238</t>
  </si>
  <si>
    <t>AJUDANTE DE ARMADOR COM ENCARGOS COMPLEMENTARES</t>
  </si>
  <si>
    <t>88245</t>
  </si>
  <si>
    <t>ARMADOR COM ENCARGOS COMPLEMENTARES</t>
  </si>
  <si>
    <t>92802</t>
  </si>
  <si>
    <t>CORTE E DOBRA DE AÇO CA-50, DIÂMETRO DE 8,0 MM. AF_06/2022</t>
  </si>
  <si>
    <t>104919 ARMAÇÃO DE SAPATA ISOLADA, VIGA BALDRAME E SAPATA CORRIDA UTILIZANDO AÇO CA-50 DE 10 MM - MONTAGEM. AF_01/2024 (KG)</t>
  </si>
  <si>
    <t>92803</t>
  </si>
  <si>
    <t>CORTE E DOBRA DE AÇO CA-50, DIÂMETRO DE 10,0 MM. AF_06/2022</t>
  </si>
  <si>
    <t>96536 FABRICAÇÃO, MONTAGEM E DESMONTAGEM DE FÔRMA PARA VIGA BALDRAME, EM MADEIRA SERRADA, E=25 MM, 4 UTILIZAÇÕES. AF_01/2024 (M2)</t>
  </si>
  <si>
    <t>96557 CONCRETAGEM DE BLOCO DE COROAMENTO OU VIGA BALDRAME, FCK 30 MPA, COM USO DE BOMBA - LANÇAMENTO, ADENSAMENTO E ACABAMENTO. AF_01/2024 (M3)</t>
  </si>
  <si>
    <t>104917 ARMAÇÃO DE SAPATA ISOLADA, VIGA BALDRAME E SAPATA CORRIDA UTILIZANDO AÇO CA-50 DE 6,3 MM - MONTAGEM. AF_01/2024 (KG)</t>
  </si>
  <si>
    <t>92801</t>
  </si>
  <si>
    <t>CORTE E DOBRA DE AÇO CA-50, DIÂMETRO DE 6,3 MM. AF_06/2022</t>
  </si>
  <si>
    <t>104920 ARMAÇÃO DE BLOCO, SAPATA ISOLADA, VIGA BALDRAME E SAPATA CORRIDA UTILIZANDO AÇO CA-50 DE 12,5 MM - MONTAGEM. AF_01/2024 (KG)</t>
  </si>
  <si>
    <t>92804</t>
  </si>
  <si>
    <t>CORTE E DOBRA DE AÇO CA-50, DIÂMETRO DE 12,5 MM. AF_06/2022</t>
  </si>
  <si>
    <t>104921 ARMAÇÃO DE BLOCO, SAPATA ISOLADA, VIGA BALDRAME E SAPATA CORRIDA UTILIZANDO AÇO CA-50 DE 16 MM - MONTAGEM. AF_01/2024 (KG)</t>
  </si>
  <si>
    <t>92805</t>
  </si>
  <si>
    <t>CORTE E DOBRA DE AÇO CA-50, DIÂMETRO DE 16,0 MM. AF_06/2022</t>
  </si>
  <si>
    <t>104922 ARMAÇÃO DE BLOCO, SAPATA ISOLADA E SAPATA CORRIDA UTILIZANDO AÇO CA-50 DE 20 MM - MONTAGEM. AF_01/2024 (KG)</t>
  </si>
  <si>
    <t>92806</t>
  </si>
  <si>
    <t>CORTE E DOBRA DE AÇO CA-50, DIÂMETRO DE 20,0 MM. AF_06/2022</t>
  </si>
  <si>
    <t>97087 CAMADA SEPARADORA PARA EXECUÇÃO DE RADIER, PISO DE CONCRETO OU LAJE SOBRE SOLO, EM LONA PLÁSTICA. AF_09/2021 (M2)</t>
  </si>
  <si>
    <t>00042408</t>
  </si>
  <si>
    <t>LONA PLASTICA EXTRA FORTE PRETA, E = 200 MICRA</t>
  </si>
  <si>
    <t>97086 FABRICAÇÃO, MONTAGEM E DESMONTAGEM DE FORMA PARA RADIER, PISO DE CONCRETO OU LAJE SOBRE SOLO, EM MADEIRA SERRADA, 4 UTILIZAÇÕES. AF_09/2021 (M2)</t>
  </si>
  <si>
    <t>00006193</t>
  </si>
  <si>
    <t>TABUA NAO APARELHADA *2,5 X 20* CM, EM MACARANDUBA/MASSARANDUBA, ANGELIM OU EQUIVALENTE DA REGIAO - BRUTA</t>
  </si>
  <si>
    <t>97096 CONCRETAGEM DE RADIER, PISO DE CONCRETO OU LAJE SOBRE SOLO, FCK 30 MPA - LANÇAMENTO, ADENSAMENTO E ACABAMENTO. AF_09/2021 (M3)</t>
  </si>
  <si>
    <t>92769 ARMAÇÃO DE LAJE DE ESTRUTURA CONVENCIONAL DE CONCRETO ARMADO UTILIZANDO AÇO CA-50 DE 6,3 MM - MONTAGEM. AF_06/2022 (KG)</t>
  </si>
  <si>
    <t>92770 ARMAÇÃO DE LAJE DE ESTRUTURA CONVENCIONAL DE CONCRETO ARMADO UTILIZANDO AÇO CA-50 DE 8,0 MM - MONTAGEM. AF_06/2022 (KG)</t>
  </si>
  <si>
    <t>92771 ARMAÇÃO DE LAJE DE ESTRUTURA CONVENCIONAL DE CONCRETO ARMADO UTILIZANDO AÇO CA-50 DE 10,0 MM - MONTAGEM. AF_06/2022 (KG)</t>
  </si>
  <si>
    <t>92419 MONTAGEM E DESMONTAGEM DE FÔRMA DE PILARES RETANGULARES E ESTRUTURAS SIMILARES, PÉ-DIREITO SIMPLES, EM CHAPA DE MADEIRA COMPENSADA RESINADA, 4 UTILIZAÇÕES. AF_09/2020 (M2)</t>
  </si>
  <si>
    <t>00040271</t>
  </si>
  <si>
    <t>LOCACAO DE APRUMADOR METALICO DE PILAR, COM ALTURA E ANGULO REGULAVEIS, EXTENSAO DE *1,50* A *2,80* M</t>
  </si>
  <si>
    <t>UNXME</t>
  </si>
  <si>
    <t>00040287</t>
  </si>
  <si>
    <t>LOCACAO DE BARRA DE ANCORAGEM DE 0,80 A 1,20 M DE EXTENSAO, COM ROSCA DE 5/8", INCLUINDO PORCA E FLANGE</t>
  </si>
  <si>
    <t>00040275</t>
  </si>
  <si>
    <t>LOCACAO DE VIGA SANDUICHE METALICA VAZADA PARA TRAVAMENTO DE PILARES, ALTURA DE *8* CM, LARGURA DE *6* CM E EXTENSAO DE 2 M</t>
  </si>
  <si>
    <t>92263</t>
  </si>
  <si>
    <t>FABRICAÇÃO DE FÔRMA PARA PILARES E ESTRUTURAS SIMILARES, EM CHAPA DE MADEIRA COMPENSADA RESINADA, E = 17 MM. AF_09/2020</t>
  </si>
  <si>
    <t>92421 MONTAGEM E DESMONTAGEM DE FÔRMA DE PILARES RETANGULARES E ESTRUTURAS SIMILARES, PÉ-DIREITO DUPLO, EM CHAPA DE MADEIRA COMPENSADA RESINADA, 4 UTILIZAÇÕES. AF_09/2020 (M2)</t>
  </si>
  <si>
    <t>JCA-21371415 CONCRETAGEM DE PILARES, FCK = 30 MPA, COM USO DE BOMBA - LANÇAMENTO, ADENSAMENTO E ACABAMENTO. (M3)</t>
  </si>
  <si>
    <t>Observações: Composição criada com base no SINAPI 103672 adequando o tipo de concreto</t>
  </si>
  <si>
    <t>92759 ARMAÇÃO DE PILAR OU VIGA DE ESTRUTURA CONVENCIONAL DE CONCRETO ARMADO UTILIZANDO AÇO CA-60 DE 5,0 MM - MONTAGEM. AF_06/2022 (KG)</t>
  </si>
  <si>
    <t>92800</t>
  </si>
  <si>
    <t>CORTE E DOBRA DE AÇO CA-60, DIÂMETRO DE 5,0 MM. AF_06/2022</t>
  </si>
  <si>
    <t>92760 ARMAÇÃO DE PILAR OU VIGA DE ESTRUTURA CONVENCIONAL DE CONCRETO ARMADO UTILIZANDO AÇO CA-50 DE 6,3 MM - MONTAGEM. AF_06/2022 (KG)</t>
  </si>
  <si>
    <t>92762 ARMAÇÃO DE PILAR OU VIGA DE ESTRUTURA CONVENCIONAL DE CONCRETO ARMADO UTILIZANDO AÇO CA-50 DE 10,0 MM - MONTAGEM. AF_06/2022 (KG)</t>
  </si>
  <si>
    <t>92763 ARMAÇÃO DE PILAR OU VIGA DE ESTRUTURA CONVENCIONAL DE CONCRETO ARMADO UTILIZANDO AÇO CA-50 DE 12,5 MM - MONTAGEM. AF_06/2022 (KG)</t>
  </si>
  <si>
    <t>92764 ARMAÇÃO DE PILAR OU VIGA DE ESTRUTURA CONVENCIONAL DE CONCRETO ARMADO UTILIZANDO AÇO CA-50 DE 16,0 MM - MONTAGEM. AF_06/2022 (KG)</t>
  </si>
  <si>
    <t>92765 ARMAÇÃO DE PILAR OU VIGA DE ESTRUTURA CONVENCIONAL DE CONCRETO ARMADO UTILIZANDO AÇO CA-50 DE 20,0 MM - MONTAGEM. AF_06/2022 (KG)</t>
  </si>
  <si>
    <t>92454 MONTAGEM E DESMONTAGEM DE FÔRMA DE VIGA, ESCORAMENTO METÁLICO, PÉ-DIREITO DUPLO, EM CHAPA DE MADEIRA RESINADA, 4 UTILIZAÇÕES. AF_09/2020 (M2)</t>
  </si>
  <si>
    <t>00040291</t>
  </si>
  <si>
    <t>LOCACAO DE TORRE METALICA COMPLETA PARA UMA CARGA DE 8 TF (80 KN) E PE DIREITO DE 6 M, INCLUINDO MODULOS, DIAGONAIS, SAPATAS E FORCADOS</t>
  </si>
  <si>
    <t>92265</t>
  </si>
  <si>
    <t>FABRICAÇÃO DE FÔRMA PARA VIGAS, EM CHAPA DE MADEIRA COMPENSADA RESINADA, E = 17 MM. AF_09/2020</t>
  </si>
  <si>
    <t>JCA-43549679 CONCRETAGEM DE VIGAS E LAJES, FCK=30 MPA, PARA LAJES MACIÇAS OU NERVURADAS COM USO DE BOMBA - LANÇAMENTO, ADENSAMENTO E ACABAMENTO. (M3)</t>
  </si>
  <si>
    <t>Observações: Composição criada com base no SINAPI 103675 adequando o tipo de concreto.</t>
  </si>
  <si>
    <t>92512 MONTAGEM E DESMONTAGEM DE FÔRMA DE LAJE MACIÇA, PÉ-DIREITO DUPLO, EM CHAPA DE MADEIRA COMPENSADA RESINADA, 4 UTILIZAÇÕES. AF_09/2020 (M2)</t>
  </si>
  <si>
    <t>00040270</t>
  </si>
  <si>
    <t>VIGA DE ESCORAMENTO H20, DE MADEIRA, PESO DE 5,00 A 5,20 KG/M, COM EXTREMIDADES PLASTICAS</t>
  </si>
  <si>
    <t>92267</t>
  </si>
  <si>
    <t>FABRICAÇÃO DE FÔRMA PARA LAJES, EM CHAPA DE MADEIRA COMPENSADA RESINADA, E = 17 MM. AF_09/2020</t>
  </si>
  <si>
    <t>103675 CONCRETAGEM DE VIGAS E LAJES, FCK=25 MPA, PARA LAJES MACIÇAS OU NERVURADAS COM USO DE BOMBA - LANÇAMENTO, ADENSAMENTO E ACABAMENTO. AF_02/2022_PS (M3)</t>
  </si>
  <si>
    <t>00001527</t>
  </si>
  <si>
    <t>CONCRETO USINADO BOMBEAVEL, CLASSE DE RESISTENCIA C25, BRITA 0 E 1, SLUMP = 100 +/- 20 MM, COM BOMBEAMENTO (DISPONIBILIZACAO DE BOMBA), SEM O LANCAMENTO (NBR 8953)</t>
  </si>
  <si>
    <t>103322 ALVENARIA DE VEDAÇÃO DE BLOCOS CERÂMICOS FURADOS NA VERTICAL DE 9X19X39 CM (ESPESSURA 9 CM) E ARGAMASSA DE ASSENTAMENTO COM PREPARO EM BETONEIRA. AF_12/2021 (M2)</t>
  </si>
  <si>
    <t>00037592</t>
  </si>
  <si>
    <t>BLOCO CERAMICO / TIJOLO VAZADO PARA ALVENARIA DE VEDACAO, FUROS NA VERTICAL DE 9 X 19 X 39 CM (L X A X C)</t>
  </si>
  <si>
    <t>00037395</t>
  </si>
  <si>
    <t>PINO DE ACO COM FURO, HASTE = 27 MM (ACAO DIRETA)</t>
  </si>
  <si>
    <t>CENTO</t>
  </si>
  <si>
    <t>00034557</t>
  </si>
  <si>
    <t>TELA DE ACO SOLDADA GALVANIZADA/ZINCADA PARA ALVENARIA, FIO D = *1,20 A 1,70* MM, MALHA 15 X 15 MM, (C X L) *50 X 7,5* CM</t>
  </si>
  <si>
    <t>87292</t>
  </si>
  <si>
    <t>ARGAMASSA TRAÇO 1:2:8 (EM VOLUME DE CIMENTO, CAL E AREIA MÉDIA ÚMIDA) PARA EMBOÇO/MASSA ÚNICA/ASSENTAMENTO DE ALVENARIA DE VEDAÇÃO, PREPARO MECÂNICO COM BETONEIRA 400 L. AF_08/2019</t>
  </si>
  <si>
    <t>93200 FIXAÇÃO (ENCUNHAMENTO) DE ALVENARIA DE VEDAÇÃO COM ARGAMASSA APLICADA COM BISNAGA. AF_03/2024 (M)</t>
  </si>
  <si>
    <t>87294</t>
  </si>
  <si>
    <t>ARGAMASSA TRAÇO 1:2:9 (EM VOLUME DE CIMENTO, CAL E AREIA MÉDIA ÚMIDA) PARA EMBOÇO/MASSA ÚNICA/ASSENTAMENTO DE ALVENARIA DE VEDAÇÃO, PREPARO MECÂNICO COM BETONEIRA 600 L. AF_08/2019</t>
  </si>
  <si>
    <t>91341 PORTA EM ALUMÍNIO DE ABRIR TIPO VENEZIANA COM GUARNIÇÃO, FIXAÇÃO COM PARAFUSOS - FORNECIMENTO E INSTALAÇÃO. AF_12/2019 (M2)</t>
  </si>
  <si>
    <t>00007568</t>
  </si>
  <si>
    <t>BUCHA DE NYLON SEM ABA S10, COM PARAFUSO DE 6,10 X 65 MM EM ACO ZINCADO COM ROSCA SOBERBA, CABECA CHATA E FENDA PHILLIPS</t>
  </si>
  <si>
    <t>00036888</t>
  </si>
  <si>
    <t>GUARNICAO / MOLDURA / ARREMATE DE ACABAMENTO PARA ESQUADRIA, EM ALUMINIO PERFIL 25, ACABAMENTO ANODIZADO BRANCO OU BRILHANTE, PARA 1 FACE</t>
  </si>
  <si>
    <t>00039025</t>
  </si>
  <si>
    <t>PORTA DE ABRIR, TIPO VENEZIANA, EM ALUMINIO, ACABAMENTO ANODIZADO NATURAL, 90 CM X 210 CM (LARGURA X ALTURA), SEM GUARNICAO/ALIZAR/VISTA</t>
  </si>
  <si>
    <t>00000142</t>
  </si>
  <si>
    <t>SELANTE ELASTICO MONOCOMPONENTE A BASE DE POLIURETANO (PU) PARA JUNTAS DIVERSAS</t>
  </si>
  <si>
    <t>310ML</t>
  </si>
  <si>
    <t>94559 JANELA DE AÇO TIPO BASCULANTE, PARA VIDROS (VIDROS NÃO INCLUSOS), BATENTE/ REQUADRO INCLUSO (6,5 A 14 CM), DIMENSÕES 60X60 CM, COM COM PINTURA ANTICORROSIVA, SEM ACABAMENTO, COM FERRAGENS, FIXAÇÃO COM ARGAMASSA, EXCLUSIVE CONTRAMARCO - FORNECIMENTO E INSTALAÇÃO. AF_11/2024 (M2)</t>
  </si>
  <si>
    <t>00011190</t>
  </si>
  <si>
    <t>JANELA BASCULANTE, ACO, COM BATENTE/REQUADRO, 60 X 60 CM (SEM VIDROS)</t>
  </si>
  <si>
    <t>88629</t>
  </si>
  <si>
    <t>ARGAMASSA TRAÇO 1:3 (EM VOLUME DE CIMENTO E AREIA MÉDIA ÚMIDA), PREPARO MANUAL. AF_08/2019</t>
  </si>
  <si>
    <t>94570 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 (M2)</t>
  </si>
  <si>
    <t>00036896</t>
  </si>
  <si>
    <t>JANELA DE CORRER, EM ALUMINIO PERFIL 25, 100 X 120 CM (A X L), 2 FLS MOVEIS, SEM BANDEIRA, ACABAMENTO BRANCO OU BRILHANTE, BATENTE DE 6 A 7 CM, COM VIDRO 4 MM, SEM GUARNICAO</t>
  </si>
  <si>
    <t>00004377</t>
  </si>
  <si>
    <t>PARAFUSO DE ACO ZINCADO COM ROSCA SOBERBA, CABECA CHATA E FENDA SIMPLES, DIAMETRO 4,2 MM, COMPRIMENTO * 32 * MM</t>
  </si>
  <si>
    <t>00039961</t>
  </si>
  <si>
    <t>SILICONE ACETICO USO GERAL INCOLOR 280 G</t>
  </si>
  <si>
    <t>94572 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 (M2)</t>
  </si>
  <si>
    <t>00044054</t>
  </si>
  <si>
    <t>JANELA VENEZIANA DE CORRER, EM ALUMINIO PERFIL 25, 100 X 120 CM (A X L), 3 FLS (2 VENEZIANAS E 1 VIDRO), SEM BANDEIRA, ACABAMENTO BRANCO OU BRILHANTE, BATENTE DE 8 A 9 CM, COM VIDRO 4 MM, SEM GUARNICAO/ALIZAR</t>
  </si>
  <si>
    <t>94589 CONTRAMARCO DE ALUMÍNIO, FIXAÇÃO COM ARGAMASSA - FORNECIMENTO E INSTALAÇÃO. AF_11/2024 (M)</t>
  </si>
  <si>
    <t>00043657</t>
  </si>
  <si>
    <t>CONTRAMARCO DE ALUMINIO (PERFIL 25) PARA ESQUADRIAS, TIPO CONVENCIONAL / CADEIRINHA, 60 MM (CM-060), INCLUSO CONEXOES, GRAPAS E TRAVAMENTOS</t>
  </si>
  <si>
    <t>102163 INSTALAÇÃO DE VIDRO LISO FUME, E = 4 MM, EM ESQUADRIA DE ALUMÍNIO OU PVC, FIXADO COM BAGUETE. AF_01/2021_PS (M2)</t>
  </si>
  <si>
    <t>00039432</t>
  </si>
  <si>
    <t>FITA DE PAPEL REFORCADA COM LAMINA DE METAL PARA REFORCO DE CANTOS DE CHAPA DE GESSO PARA DRYWALL</t>
  </si>
  <si>
    <t>00020259</t>
  </si>
  <si>
    <t>PERFIL DE BORRACHA EPDM MACICO *12 X 15* MM PARA ESQUADRIAS</t>
  </si>
  <si>
    <t>00011188</t>
  </si>
  <si>
    <t>VIDRO LISO FUME E = 4MM - SEM COLOCACAO</t>
  </si>
  <si>
    <t>88325</t>
  </si>
  <si>
    <t>VIDRACEIRO COM ENCARGOS COMPLEMENTARES</t>
  </si>
  <si>
    <t>S11732 TELA GALVANIZADA MOSQUITEIRO EM QUADRO DIM. 1,0X1,0M, FORMADO POR CANTONEIRA ALUMINIO1"X1/8"+ BARRA CHATA ALUMINIO 7/8"X1/8" (m2)</t>
  </si>
  <si>
    <t>I11095</t>
  </si>
  <si>
    <t>Barra chata de aluminio 7/8" x 1/8"</t>
  </si>
  <si>
    <t>I03116</t>
  </si>
  <si>
    <t>Cantoneira alumínio anodizado natural, 1" x 1/8" - vara com 6m - 0,408 kg/m</t>
  </si>
  <si>
    <t>I01691</t>
  </si>
  <si>
    <t>Parafuso metal 2 1/2" x 12 p/ bucha s-10</t>
  </si>
  <si>
    <t>I11045</t>
  </si>
  <si>
    <t>Rebite pop 1/4" x 1/2"</t>
  </si>
  <si>
    <t>I12592</t>
  </si>
  <si>
    <t>Tela mosquiteiro galvanizada, malha 14, fio 30</t>
  </si>
  <si>
    <t>88315</t>
  </si>
  <si>
    <t>SERRALHEIRO COM ENCARGOS COMPLEMENTARES</t>
  </si>
  <si>
    <t>100874 PUXADOR PARA PCD, FIXADO NA PORTA - FORNECIMENTO E INSTALAÇÃO. AF_01/2020 (UN)</t>
  </si>
  <si>
    <t>00036204</t>
  </si>
  <si>
    <t>BARRA DE APOIO RETA, EM ACO INOX POLIDO, COMPRIMENTO 60CM, DIAMETRO MINIMO 3 CM</t>
  </si>
  <si>
    <t>00004351</t>
  </si>
  <si>
    <t>PARAFUSO NIQUELADO 3 1/2" COM ACABAMENTO CROMADO PARA FIXAR PECA SANITARIA, INCLUI PORCA CEGA, ARRUELA E BUCHA DE NYLON TAMANHO S-8</t>
  </si>
  <si>
    <t>100381 FABRICAÇÃO E INSTALAÇÃO DE PONTALETES DE MADEIRA NÃO APARELHADA PARA TELHADOS COM ATÉ 2 ÁGUAS E COM TELHA CERÂMICA OU DE CONCRETO EM EDIFÍCIO INSTITUCIONAL TÉRREO, INCLUSO TRANSPORTE VERTICAL. AF_07/2019 (M2)</t>
  </si>
  <si>
    <t>93282</t>
  </si>
  <si>
    <t>GUINCHO ELÉTRICO DE COLUNA, CAPACIDADE 400 KG, COM MOTO FREIO, MOTOR TRIFÁSICO DE 1,25 CV - CHI DIURNO. AF_03/2016</t>
  </si>
  <si>
    <t>93281</t>
  </si>
  <si>
    <t>GUINCHO ELÉTRICO DE COLUNA, CAPACIDADE 400 KG, COM MOTO FREIO, MOTOR TRIFÁSICO DE 1,25 CV - CHP DIURNO. AF_03/2016</t>
  </si>
  <si>
    <t>00004430</t>
  </si>
  <si>
    <t>CAIBRO NAO APARELHADO *5 X 6* CM, EM MACARANDUBA/MASSARANDUBA, ANGELIM OU EQUIVALENTE DA REGIAO - BRUTA</t>
  </si>
  <si>
    <t>00005075</t>
  </si>
  <si>
    <t>PREGO DE ACO POLIDO COM CABECA 18 X 30 (2 3/4 X 10)</t>
  </si>
  <si>
    <t>00004425</t>
  </si>
  <si>
    <t>VIGA NAO APARELHADA *6 X 12* CM, EM MACARANDUBA/MASSARANDUBA, ANGELIM OU EQUIVALENTE DA REGIAO - BRUTA</t>
  </si>
  <si>
    <t>00004472</t>
  </si>
  <si>
    <t>VIGA NAO APARELHADA *6 X 16* CM, EM MACARANDUBA/MASSARANDUBA, ANGELIM OU EQUIVALENTE DA REGIAO - BRUTA</t>
  </si>
  <si>
    <t>92541 TRAMA DE MADEIRA COMPOSTA POR RIPAS, CAIBROS E TERÇAS PARA TELHADOS DE ATÉ 2 ÁGUAS PARA TELHA CERÂMICA CAPA-CANAL, INCLUSO TRANSPORTE VERTICAL. AF_07/2019 (M2)</t>
  </si>
  <si>
    <t>00020247</t>
  </si>
  <si>
    <t>PREGO DE ACO POLIDO COM CABECA 15 X 15 (1 1/4 X 13)</t>
  </si>
  <si>
    <t>00039027</t>
  </si>
  <si>
    <t>PREGO DE ACO POLIDO COM CABECA 19 X 36 (3 1/4 X 9)</t>
  </si>
  <si>
    <t>00040568</t>
  </si>
  <si>
    <t>PREGO DE ACO POLIDO COM CABECA 22 X 48 (4 1/4 X 5)</t>
  </si>
  <si>
    <t>00004408</t>
  </si>
  <si>
    <t>RIPA NAO APARELHADA, *1,5 X 5* CM, EM MACARANDUBA/MASSARANDUBA, ANGELIM OU EQUIVALENTE DA REGIAO - BRUTA</t>
  </si>
  <si>
    <t>94201 TELHAMENTO COM TELHA CERÂMICA CAPA-CANAL, TIPO COLONIAL, COM ATÉ 2 ÁGUAS, INCLUSO TRANSPORTE VERTICAL. AF_07/2019 (M2)</t>
  </si>
  <si>
    <t>00007173</t>
  </si>
  <si>
    <t>TELHA DE BARRO / CERAMICA, NAO ESMALTADA, TIPO COLONIAL, CANAL, PLAN, PAULISTA, COMPRIMENTO DE *44 A 50* CM, RENDIMENTO DE COBERTURA DE *26* TELHAS/M2</t>
  </si>
  <si>
    <t>MIL</t>
  </si>
  <si>
    <t>88323</t>
  </si>
  <si>
    <t>TELHADISTA COM ENCARGOS COMPLEMENTARES</t>
  </si>
  <si>
    <t>94221 CUMEEIRA PARA TELHA CERÂMICA EMBOÇADA COM ARGAMASSA TRAÇO 1:2:9 (CIMENTO, CAL E AREIA) PARA TELHADOS COM ATÉ 2 ÁGUAS, INCLUSO TRANSPORTE VERTICAL. AF_07/2019 (M)</t>
  </si>
  <si>
    <t>00007181</t>
  </si>
  <si>
    <t>CUMEEIRA PARA TELHA CERAMICA, COMPRIMENTO DE *41* CM, RENDIMENTO DE *3* TELHAS/M</t>
  </si>
  <si>
    <t>87337</t>
  </si>
  <si>
    <t>ARGAMASSA TRAÇO 1:2:9 (EM VOLUME DE CIMENTO, CAL E AREIA MÉDIA ÚMIDA) PARA EMBOÇO/MASSA ÚNICA/ASSENTAMENTO DE ALVENARIA DE VEDAÇÃO, PREPARO MECÂNICO COM MISTURADOR DE EIXO HORIZONTAL DE 300 KG. AF_08/2019</t>
  </si>
  <si>
    <t>94229 CALHA EM CHAPA DE AÇO GALVANIZADO NÚMERO 24, DESENVOLVIMENTO DE 100 CM, INCLUSO TRANSPORTE VERTICAL. AF_07/2019 (M)</t>
  </si>
  <si>
    <t>00040784</t>
  </si>
  <si>
    <t>CALHA QUADRADA DE CHAPA DE ACO GALVANIZADA NUM 24, CORTE 100 CM</t>
  </si>
  <si>
    <t>00005104</t>
  </si>
  <si>
    <t>REBITE DE REPUXO EM ALUMINIO VAZADO, DIAMETRO 3,2 X 8 MM DE COMPRIMENTO (1KG = 1025 UNIDADES)</t>
  </si>
  <si>
    <t>00013388</t>
  </si>
  <si>
    <t>SOLDA EM BARRA DE ESTANHO-CHUMBO 50/50</t>
  </si>
  <si>
    <t>S13610 Eletroduto de aço galvanizado, classe leve, dn 25 mm (1"), aparente, instalada em parede - fornecimento e instalaçâo. Rev 01_06/2024 (m)</t>
  </si>
  <si>
    <t>I14448</t>
  </si>
  <si>
    <t>Eletroduto de aço galvanizado, classe leve, dn 25 mm (1")</t>
  </si>
  <si>
    <t>S91173S</t>
  </si>
  <si>
    <t>Fixação de tubos verticais de pvc água, pvc esgoto, pvc água pluvial, cpvc, ppr, cobre ou aço, diâmetros menores ou iguais a 40 mm, com abraçadeira metálica rígida tipo u perfil 1 1/4", fixada em perfilado em parede. af_09/2023_ps</t>
  </si>
  <si>
    <t>S13613 Eletroduto de aço galvanizado, classe leve, dn 20 mm (3/4"), aparente, instalada em teto - fornecimento e instalaçâo (m)</t>
  </si>
  <si>
    <t>00021128</t>
  </si>
  <si>
    <t>ELETRODUTO EM ACO GALVANIZADO ELETROLITICO, LEVE, DIAMETRO 3/4", PAREDE DE 0,90 MM</t>
  </si>
  <si>
    <t>S91170S</t>
  </si>
  <si>
    <t>Fixação de tubos horizontais de pvc água, pvc esgoto, pvc água pluvial, cpvc, ppr, cobre ou aço, diâmetros menores ou iguais a 40 mm, com abraçadeira metálica rígida tipo u perfil 1 1/4", fixada em perfilado em laje. af_09/2023_ps</t>
  </si>
  <si>
    <t>S13612 Eletroduto de aço galvanizado, classe leve, dn 20 mm (3/4"), aparente, instalada em parede - fornecimento e instalaçâo (m)</t>
  </si>
  <si>
    <t>S04231 Curva 90 em ferro galvanizado d=1 ", fornecimento (Un)</t>
  </si>
  <si>
    <t>00001805</t>
  </si>
  <si>
    <t>CURVA 90 GRAUS DE FERRO GALVANIZADO, COM ROSCA BSP MACHO/FEMEA, DE 1"</t>
  </si>
  <si>
    <t>S13363 Luva de emenda para eletroduto, aço galvanizado, dn 20 mm (3/4"), aparente, instalada em teto - fornecimento e instalaçâo (un)</t>
  </si>
  <si>
    <t>00003909</t>
  </si>
  <si>
    <t>LUVA DE FERRO GALVANIZADO, COM ROSCA BSP, DE 3/4"</t>
  </si>
  <si>
    <t>S13376 Luva de emenda para eletroduto, aço galvanizado, dn 20 mm (3/4"), aparente, instalada em parede - fornecimento e instalaçâo (un)</t>
  </si>
  <si>
    <t>00002637</t>
  </si>
  <si>
    <t>LUVA PARA ELETRODUTO, EM ACO GALVANIZADO ELETROLITICO, COM ROSCA, DIAMETRO DE 20 MM (3/4")</t>
  </si>
  <si>
    <t>S13611 Luva de emenda para eletroduto, aço galvanizado, dn 25 mm (1"), aparente, instalada em parede - fornecimento e instalaçâo (un)</t>
  </si>
  <si>
    <t>I14415</t>
  </si>
  <si>
    <t>Luva de emenda para eletroduto em aço galvanizado dn 25mm (1")</t>
  </si>
  <si>
    <t>104785 FIXAÇÃO DE ELETRODUTOS, DIÂMETROS MENORES OU IGUAIS A 40 MM, COM ABRAÇADEIRA METÁLICA RÍGIDA TIPO D COM PARAFUSO DE FIXAÇÃO 1 1/4", FIXADA DIRETAMENTE NA LAJE OU PAREDE. AF_09/2023 (M)</t>
  </si>
  <si>
    <t>00000395</t>
  </si>
  <si>
    <t>ABRACADEIRA EM ACO PARA AMARRACAO DE ELETRODUTOS, TIPO D, COM 1 1/4" E PARAFUSO DE FIXACAO</t>
  </si>
  <si>
    <t>00004350</t>
  </si>
  <si>
    <t>BUCHA DE NYLON, DIAMETRO DO FURO 8 MM, COMPRIMENTO 40 MM, COM PARAFUSO DE ROSCA SOBERBA, CABECA CHATA, FENDA SIMPLES, 4,8 X 50 MM</t>
  </si>
  <si>
    <t>95802 CONDULETE DE ALUMÍNIO, TIPO X, PARA ELETRODUTO DE AÇO GALVANIZADO DN 25 MM (1''), APARENTE - FORNECIMENTO E INSTALAÇÃO. AF_10/2022 (UN)</t>
  </si>
  <si>
    <t>00011950</t>
  </si>
  <si>
    <t>BUCHA DE NYLON SEM ABA S6, COM PARAFUSO DE 4,20 X 40 MM EM ACO ZINCADO COM ROSCA SOBERBA, CABECA CHATA E FENDA PHILLIPS</t>
  </si>
  <si>
    <t>00002581</t>
  </si>
  <si>
    <t>CONDULETE DE ALUMINIO TIPO X, PARA ELETRODUTO ROSCAVEL DE 1", COM TAMPA CEGA</t>
  </si>
  <si>
    <t>95796 CONDULETE DE ALUMÍNIO, TIPO T, PARA ELETRODUTO DE AÇO GALVANIZADO DN 25 MM (1''), APARENTE - FORNECIMENTO E INSTALAÇÃO. AF_10/2022 (UN)</t>
  </si>
  <si>
    <t>00002586</t>
  </si>
  <si>
    <t>CONDULETE DE ALUMINIO TIPO T, PARA ELETRODUTO ROSCAVEL DE 1", COM TAMPA CEGA</t>
  </si>
  <si>
    <t>S00381 Condulete em alumínio tipo "ll" de 1" (un)</t>
  </si>
  <si>
    <t>I00641</t>
  </si>
  <si>
    <t>Condulete tipo "LL" de 1" em alumínio fundido a prova de tempo, gases, vapores e pós.</t>
  </si>
  <si>
    <t>UFSB-59993625 CAIXA DE PASSAGEM 4X4" DE AÇO GALVANIZADO (UN)</t>
  </si>
  <si>
    <t>UFSB-I-06495304</t>
  </si>
  <si>
    <t xml:space="preserve">Observações: Composição criada com base na composição SINAPI 100556 fazendo-se a substituição dos insumos pelo SINAPI e/ou cotação de preços.
</t>
  </si>
  <si>
    <t>98111 CAIXA DE INSPEÇÃO PARA ATERRAMENTO, CIRCULAR, EM POLIETILENO, DIÂMETRO INTERNO = 0,3 M. AF_12/2020 (UN)</t>
  </si>
  <si>
    <t>00034643</t>
  </si>
  <si>
    <t>CAIXA DE INSPECAO PARA ATERRAMENTO E PARA RAIOS, EM POLIPROPILENO, DIAMETRO = 300 MM X ALTURA = 400 MM (INCLUIDA TAMPA SEM ESCOTILHA)</t>
  </si>
  <si>
    <t>101618</t>
  </si>
  <si>
    <t>PREPARO DE FUNDO DE VALA COM LARGURA MENOR QUE 1,5 M, COM CAMADA DE AREIA, LANÇAMENTO MANUAL. AF_08/2020</t>
  </si>
  <si>
    <t>S09051 Caixa de equalização p/aterramento 20x20x10cm de sobrepor p/11 terminais de pressão c/barramento (un)</t>
  </si>
  <si>
    <t>I09326</t>
  </si>
  <si>
    <t>Caixa de equalização p/aterramento 20x20x10cm de sobrepor p/11 terminais de pressão c/barramento (pára-raio)</t>
  </si>
  <si>
    <t>96986 HASTE DE ATERRAMENTO, DIÂMETRO 3/4", COM 3 METROS - FORNECIMENTO E INSTALAÇÃO. AF_08/2023 (UN)</t>
  </si>
  <si>
    <t>00003378</t>
  </si>
  <si>
    <t>HASTE DE ATERRAMENTO EM ACO COM 3,00 M DE COMPRIMENTO E DN = 3/4", REVESTIDA COM BAIXA CAMADA DE COBRE, SEM CONECTOR</t>
  </si>
  <si>
    <t>JCA-99255273 CAIXA INTERNA/EXTERNA DE MEDICAO PARA 1 MEDIDOR TRIFASICO, COM VISOR, EM CHAPA DE ACO 18 USG (PADRAO DA CONCESSIONARIA LOCAL) (UN)</t>
  </si>
  <si>
    <t>00001062</t>
  </si>
  <si>
    <t>Observações: Composição criada com base na composição SINAPI 102115 fazendo-se a substituição dos insumos pelo SINAPI e/ou cotação de preços.</t>
  </si>
  <si>
    <t>S08068 Luminária hermética de sobrepor, 2x32w, com corpo em chapa de aço fosfatizada e pintada eletrostacimanete, refletor facetado em alumínio anodizado, difusor em vidro temperado transparente, da Lumicenter. ref. CH02-S232 ou similar, completa (un)</t>
  </si>
  <si>
    <t>I01299</t>
  </si>
  <si>
    <t>Lâmpada fluorescente 32 w (Sylvania ou similar)</t>
  </si>
  <si>
    <t>I08034</t>
  </si>
  <si>
    <t>Luminária hermética de sobrepor, 2x32w, com corpo em chapa de aço fosfatizada e pintada eletrostacimanete, refletor facetado em alumínio anodizado, difusor em vidro temperado transparente, da Lumicenter. ref. CH02-S232 ou similar</t>
  </si>
  <si>
    <t>I01909</t>
  </si>
  <si>
    <t>Reator eletrônico alto fator de potência = 0,95 p/ lâmpada fuorescente 2 x 32 w</t>
  </si>
  <si>
    <t>S13156 Fonte Driver externa de 250ww, tensão de entrada AC 90 a 305v, tensão de saída DC 12v, uso externo (un)</t>
  </si>
  <si>
    <t>I13942</t>
  </si>
  <si>
    <t>92023 INTERRUPTOR SIMPLES (1 MÓDULO) COM 1 TOMADA DE EMBUTIR 2P+T 10 A, INCLUINDO SUPORTE E PLACA - FORNECIMENTO E INSTALAÇÃO. AF_03/2023 (UN)</t>
  </si>
  <si>
    <t>92022</t>
  </si>
  <si>
    <t>INTERRUPTOR SIMPLES (1 MÓDULO) COM 1 TOMADA DE EMBUTIR 2P+T 10 A, SEM SUPORTE E SEM PLACA - FORNECIMENTO E INSTALAÇÃO. AF_03/2023</t>
  </si>
  <si>
    <t>91946</t>
  </si>
  <si>
    <t>SUPORTE PARAFUSADO COM PLACA DE ENCAIXE 4" X 2" MÉDIO (1,30 M DO PISO) PARA PONTO ELÉTRICO - FORNECIMENTO E INSTALAÇÃO. AF_03/2023</t>
  </si>
  <si>
    <t>91926 CABO DE COBRE FLEXÍVEL ISOLADO, 2,5 MM², ANTI-CHAMA 450/750 V, PARA CIRCUITOS TERMINAIS - FORNECIMENTO E INSTALAÇÃO. AF_03/2023 (M)</t>
  </si>
  <si>
    <t>00001014</t>
  </si>
  <si>
    <t>CABO DE COBRE, FLEXIVEL, CLASSE 4 OU 5, ISOLACAO EM PVC/A, ANTICHAMA BWF-B, 1 CONDUTOR, 450/750 V, SECAO NOMINAL 2,5 MM2</t>
  </si>
  <si>
    <t>91929 CABO DE COBRE FLEXÍVEL ISOLADO, 4 MM², ANTI-CHAMA 0,6/1,0 KV, PARA CIRCUITOS TERMINAIS - FORNECIMENTO E INSTALAÇÃO. AF_03/2023 (M)</t>
  </si>
  <si>
    <t>00001021</t>
  </si>
  <si>
    <t>CABO DE COBRE, FLEXIVEL, CLASSE 4 OU 5, ISOLACAO EM PVC/A, ANTICHAMA BWF-B, COBERTURA PVC-ST1, ANTICHAMA BWF-B, 1 CONDUTOR, 0,6/1 KV, SECAO NOMINAL 4 MM2</t>
  </si>
  <si>
    <t>S08082 Cabo de cobre nú 50 mm2 - fornecimento e assentamento (2,27m/kg) (kg)</t>
  </si>
  <si>
    <t>I02694</t>
  </si>
  <si>
    <t>Cabo de cobre nú 50 mm2 - 1/0 AWG</t>
  </si>
  <si>
    <t>101881 QUADRO DE DISTRIBUIÇÃO DE ENERGIA EM CHAPA DE AÇO GALVANIZADO, DE EMBUTIR, COM BARRAMENTO TRIFÁSICO, PARA 40 DISJUNTORES DIN 100A - FORNECIMENTO E INSTALAÇÃO. AF_07/2025 (UN)</t>
  </si>
  <si>
    <t>00012042</t>
  </si>
  <si>
    <t>QUADRO DE DISTRIBUICAO COM BARRAMENTO TRIFASICO, DE EMBUTIR, EM CHAPA DE ACO GALVANIZADO, PARA 40 DISJUNTORES DIN, 100 A</t>
  </si>
  <si>
    <t>87367</t>
  </si>
  <si>
    <t>ARGAMASSA TRAÇO 1:1:6 (EM VOLUME DE CIMENTO, CAL E AREIA MÉDIA ÚMIDA) PARA EMBOÇO/MASSA ÚNICA/ASSENTAMENTO DE ALVENARIA DE VEDAÇÃO, PREPARO MANUAL. AF_08/2019</t>
  </si>
  <si>
    <t>93654 DISJUNTOR MONOPOLAR TIPO DIN, CORRENTE NOMINAL DE 16A - FORNECIMENTO E INSTALAÇÃO. AF_07/2025 (UN)</t>
  </si>
  <si>
    <t>00034653</t>
  </si>
  <si>
    <t>DISJUNTOR TERMOMAGNETICO PARA TRILHO DIN (IEC), MONOPOLAR, 6 - 32 A</t>
  </si>
  <si>
    <t>00001570</t>
  </si>
  <si>
    <t>TERMINAL A COMPRESSAO EM COBRE ESTANHADO PARA CABO 2,5 MM2, 1 FURO E 1 COMPRESSAO, PARA PARAFUSO DE FIXACAO M5</t>
  </si>
  <si>
    <t>93656 DISJUNTOR MONOPOLAR TIPO DIN, CORRENTE NOMINAL DE 25A - FORNECIMENTO E INSTALAÇÃO. AF_07/2025 (UN)</t>
  </si>
  <si>
    <t>00001571</t>
  </si>
  <si>
    <t>TERMINAL A COMPRESSAO EM COBRE ESTANHADO PARA CABO 4 MM2, 1 FURO E 1 COMPRESSAO, PARA PARAFUSO DE FIXACAO M5</t>
  </si>
  <si>
    <t>JCA-51202248 DISPOSITIVO DPS CLASSE II, 1 POLO, TENSAO MAXIMA DE 275 V, CORRENTE MAXIMA DE *45* KA (TIPO AC) (UN)</t>
  </si>
  <si>
    <t>00039471</t>
  </si>
  <si>
    <t>00001574</t>
  </si>
  <si>
    <t>TERMINAL A COMPRESSAO EM COBRE ESTANHADO PARA CABO 10 MM2, 1 FURO E 1 COMPRESSAO, PARA PARAFUSO DE FIXACAO M6</t>
  </si>
  <si>
    <t>Observações:  COPIA SINAPI - CE - 2024/06 COM DESONERAÇÃO (REF: 07/2024) 42950</t>
  </si>
  <si>
    <t>93671 DISJUNTOR TRIPOLAR TIPO DIN, CORRENTE NOMINAL DE 32A - FORNECIMENTO E INSTALAÇÃO. AF_07/2025 (UN)</t>
  </si>
  <si>
    <t>00034709</t>
  </si>
  <si>
    <t>DISJUNTOR TERMOMAGNETICO PARA TRILHO DIN (IEC), TRIPOLAR, 10 - 50 A</t>
  </si>
  <si>
    <t>00001573</t>
  </si>
  <si>
    <t>TERMINAL A COMPRESSAO EM COBRE ESTANHADO PARA CABO 6 MM2, 1 FURO E 1 COMPRESSAO, PARA PARAFUSO DE FIXACAO M6</t>
  </si>
  <si>
    <t>JCA-04107877 MONTAGEM E INSTALAÇÃO DE QUADRO ELÉTRICO ATÉ 20 DISJUNTORES (UN)</t>
  </si>
  <si>
    <t>Observações: COPIA SINAPI - CE - 2022/05 COM DESONERAÇÃO (REF: 06/2022)32425</t>
  </si>
  <si>
    <t>S12845 Placa de advertência 470 x 340 mm ,metálica (perigo de morte) (un)</t>
  </si>
  <si>
    <t>I13570</t>
  </si>
  <si>
    <t>Placa advertência 470 x 340mm, metálica ( perigo de morte )</t>
  </si>
  <si>
    <t>UFSB-67117653 TAPETE DE BORRACHA 100X50CM - HOMOLOGADO E COM CERTIFICADO PARA NR-10 NA ISOLAÇÃO DA SUBESTAÇÃO (pç)</t>
  </si>
  <si>
    <t>CFCA-18697532</t>
  </si>
  <si>
    <t>TAPETE DE BORRACHA - HOMOLOGADO E COM CERTIFICADO PARA NR-10</t>
  </si>
  <si>
    <t xml:space="preserve">Observações: Composição criada com base no ORSE 12844 fazendo-se as substituições de M.O. pelas do SINAPI. Para materiais foram usados insumos SINAPI (quando existentes) ou cotações quando necessário.
</t>
  </si>
  <si>
    <t>S12891 Placa de sinalizacao, fotoluminescente, em pvc , com logotipo "Extintor de incêndio portátil com rodas" - Placa E11 (un)</t>
  </si>
  <si>
    <t>I13657</t>
  </si>
  <si>
    <t>S08752 Extintor de pó químico seco (PQS), capacidade 20 kg sobre rodas (un)</t>
  </si>
  <si>
    <t>I09000</t>
  </si>
  <si>
    <t>Extintor de pó químico (PQS), capacidade 20 kg sobre rodas (ABC)</t>
  </si>
  <si>
    <t>89356 TUBO, PVC, SOLDÁVEL, DE 25MM, INSTALADO EM RAMAL OU SUB-RAMAL DE ÁGUA - FORNECIMENTO E INSTALAÇÃO. AF_06/2022 (M)</t>
  </si>
  <si>
    <t>00038383</t>
  </si>
  <si>
    <t>LIXA D'AGUA EM FOLHA, COR PRETA, GRAO 100</t>
  </si>
  <si>
    <t>00009868</t>
  </si>
  <si>
    <t>TUBO PVC, SOLDAVEL, DE 25 MM, AGUA FRIA (NBR-5648)</t>
  </si>
  <si>
    <t>89383 ADAPTADOR CURTO COM BOLSA E ROSCA PARA REGISTRO, PVC, SOLDÁVEL, DN 25MM X 3/4, INSTALADO EM RAMAL OU SUB-RAMAL DE ÁGUA - FORNECIMENTO E INSTALAÇÃO. AF_06/2022 (UN)</t>
  </si>
  <si>
    <t>00000065</t>
  </si>
  <si>
    <t>ADAPTADOR PVC SOLDAVEL CURTO COM BOLSA E ROSCA, 25 MM X 3/4", PARA AGUA FRIA</t>
  </si>
  <si>
    <t>00000122</t>
  </si>
  <si>
    <t>ADESIVO PLASTICO PARA PVC, FRASCO COM *850* GR</t>
  </si>
  <si>
    <t>00020083</t>
  </si>
  <si>
    <t>SOLUCAO PREPARADORA / LIMPADORA PARA PVC, FRASCO COM 1000 CM3</t>
  </si>
  <si>
    <t>90373 JOELHO 90 GRAUS COM BUCHA DE LATÃO, PVC, SOLDÁVEL, DN 25MM, X 1/2 INSTALADO EM RAMAL OU SUB-RAMAL DE ÁGUA - FORNECIMENTO E INSTALAÇÃO. AF_06/2022 (UN)</t>
  </si>
  <si>
    <t>00020147</t>
  </si>
  <si>
    <t>JOELHO PVC, SOLDAVEL, COM BUCHA DE LATAO, 90 GRAUS, 25 MM X 1/2", PARA AGUA FRIA PREDIAL</t>
  </si>
  <si>
    <t>89362 JOELHO 90 GRAUS, PVC, SOLDÁVEL, DN 25MM, INSTALADO EM RAMAL OU SUB-RAMAL DE ÁGUA - FORNECIMENTO E INSTALAÇÃO. AF_06/2022 (UN)</t>
  </si>
  <si>
    <t>00003529</t>
  </si>
  <si>
    <t>JOELHO PVC, SOLDAVEL, 90 GRAUS, 25 MM, COR MARROM, PARA AGUA FRIA PREDIAL</t>
  </si>
  <si>
    <t>89396 TÊ COM BUCHA DE LATÃO NA BOLSA CENTRAL, PVC, SOLDÁVEL, DN 25MM X 1/2, INSTALADO EM RAMAL OU SUB-RAMAL DE ÁGUA - FORNECIMENTO E INSTALAÇÃO. AF_06/2022 (UN)</t>
  </si>
  <si>
    <t>00007137</t>
  </si>
  <si>
    <t>TE PVC, SOLDAVEL, COM BUCHA DE LATAO NA BOLSA CENTRAL, 90 GRAUS, 25 MM X 1/2", PARA AGUA FRIA PREDIAL</t>
  </si>
  <si>
    <t>89395 TE, PVC, SOLDÁVEL, DN 25MM, INSTALADO EM RAMAL OU SUB-RAMAL DE ÁGUA - FORNECIMENTO E INSTALAÇÃO. AF_06/2022 (UN)</t>
  </si>
  <si>
    <t>00007139</t>
  </si>
  <si>
    <t>TE SOLDAVEL, PVC, 90 GRAUS, 25 MM, PARA AGUA FRIA PREDIAL (NBR 5648)</t>
  </si>
  <si>
    <t>89402 TUBO, PVC, SOLDÁVEL, DE 25MM, INSTALADO EM RAMAL DE DISTRIBUIÇÃO DE ÁGUA - FORNECIMENTO E INSTALAÇÃO. AF_06/2022 (M)</t>
  </si>
  <si>
    <t>89429 ADAPTADOR CURTO COM BOLSA E ROSCA PARA REGISTRO, PVC, SOLDÁVEL, DN 25MM X 3/4, INSTALADO EM RAMAL DE DISTRIBUIÇÃO DE ÁGUA - FORNECIMENTO E INSTALAÇÃO. AF_06/2022 (UN)</t>
  </si>
  <si>
    <t>89408 JOELHO 90 GRAUS, PVC, SOLDÁVEL, DN 25MM, INSTALADO EM RAMAL DE DISTRIBUIÇÃO DE ÁGUA - FORNECIMENTO E INSTALAÇÃO. AF_06/2022 (UN)</t>
  </si>
  <si>
    <t>89426 LUVA DE REDUÇÃO, PVC, SOLDÁVEL, DN 32MM X 25MM, INSTALADO EM RAMAL DE DISTRIBUIÇÃO DE ÁGUA - FORNECIMENTO E INSTALAÇÃO. AF_06/2022 (UN)</t>
  </si>
  <si>
    <t>00003869</t>
  </si>
  <si>
    <t>LUVA DE REDUCAO SOLDAVEL, PVC, 32 MM X 25 MM, PARA AGUA FRIA PREDIAL</t>
  </si>
  <si>
    <t>89440 TE, PVC, SOLDÁVEL, DN 25MM, INSTALADO EM RAMAL DE DISTRIBUIÇÃO DE ÁGUA - FORNECIMENTO E INSTALAÇÃO. AF_06/2022 (UN)</t>
  </si>
  <si>
    <t>89446 TUBO, PVC, SOLDÁVEL, DE 25MM, INSTALADO EM PRUMADA DE ÁGUA - FORNECIMENTO E INSTALAÇÃO. AF_06/2022 (M)</t>
  </si>
  <si>
    <t>89447 TUBO, PVC, SOLDÁVEL, DE 32MM, INSTALADO EM PRUMADA DE ÁGUA - FORNECIMENTO E INSTALAÇÃO. AF_06/2022 (M)</t>
  </si>
  <si>
    <t>00009869</t>
  </si>
  <si>
    <t>TUBO PVC, SOLDAVEL, DE 32 MM, AGUA FRIA (NBR-5648)</t>
  </si>
  <si>
    <t>89449 TUBO, PVC, SOLDÁVEL, DE 50MM, INSTALADO EM PRUMADA DE ÁGUA - FORNECIMENTO E INSTALAÇÃO. AF_06/2022 (M)</t>
  </si>
  <si>
    <t>00009875</t>
  </si>
  <si>
    <t>TUBO PVC, SOLDAVEL, DE 50 MM, AGUA FRIA (NBR-5648)</t>
  </si>
  <si>
    <t>89553 ADAPTADOR CURTO COM BOLSA E ROSCA PARA REGISTRO, PVC, SOLDÁVEL, DN 32MM X 1, INSTALADO EM PRUMADA DE ÁGUA - FORNECIMENTO E INSTALAÇÃO. AF_06/2022 (UN)</t>
  </si>
  <si>
    <t>00000108</t>
  </si>
  <si>
    <t>ADAPTADOR PVC SOLDAVEL CURTO COM BOLSA E ROSCA, 32 MM X 1", PARA AGUA FRIA</t>
  </si>
  <si>
    <t>89596 ADAPTADOR CURTO COM BOLSA E ROSCA PARA REGISTRO, PVC, SOLDÁVEL, DN 50MM X 1.1/2, INSTALADO EM PRUMADA DE ÁGUA - FORNECIMENTO E INSTALAÇÃO. AF_06/2022 (UN)</t>
  </si>
  <si>
    <t>00000112</t>
  </si>
  <si>
    <t>ADAPTADOR PVC SOLDAVEL CURTO COM BOLSA E ROSCA, 50 MM X1 1/2", PARA AGUA FRIA</t>
  </si>
  <si>
    <t>89481 JOELHO 90 GRAUS, PVC, SOLDÁVEL, DN 25MM, INSTALADO EM PRUMADA DE ÁGUA - FORNECIMENTO E INSTALAÇÃO. AF_06/2022 (UN)</t>
  </si>
  <si>
    <t>89501 JOELHO 90 GRAUS, PVC, SOLDÁVEL, DN 50MM, INSTALADO EM PRUMADA DE ÁGUA - FORNECIMENTO E INSTALAÇÃO. AF_06/2022 (UN)</t>
  </si>
  <si>
    <t>00003540</t>
  </si>
  <si>
    <t>JOELHO PVC, SOLDAVEL, 90 GRAUS, 50 MM, COR MARROM, PARA AGUA FRIA PREDIAL</t>
  </si>
  <si>
    <t>89625 TE, PVC, SOLDÁVEL, DN 50MM, INSTALADO EM PRUMADA DE ÁGUA - FORNECIMENTO E INSTALAÇÃO. AF_06/2022 (UN)</t>
  </si>
  <si>
    <t>00007142</t>
  </si>
  <si>
    <t>TE SOLDAVEL, PVC, 90 GRAUS,50 MM, PARA AGUA FRIA PREDIAL (NBR 5648)</t>
  </si>
  <si>
    <t>90443 RASGO LINEAR MANUAL EM ALVENARIA, PARA RAMAIS/ DISTRIBUIÇÃO DE INSTALAÇÕES HIDRÁULICAS, DIÂMETROS MENORES OU IGUAIS A 40 MM. AF_09/2023 (M)</t>
  </si>
  <si>
    <t>90466 CHUMBAMENTO LINEAR EM ALVENARIA PARA RAMAIS/DISTRIBUIÇÃO DE INSTALAÇÕES HIDRÁULICAS COM DIÂMETROS MENORES OU IGUAIS A 40 MM. AF_09/2023 (M)</t>
  </si>
  <si>
    <t>94792 REGISTRO DE GAVETA BRUTO, LATÃO, ROSCÁVEL, 1", COM ACABAMENTO E CANOPLA CROMADOS - FORNECIMENTO E INSTALAÇÃO. AF_08/2021 (UN)</t>
  </si>
  <si>
    <t>00003148</t>
  </si>
  <si>
    <t>FITA VEDA ROSCA, EM PTFE, ROLO DE 18 MM X 50 M (L X C)</t>
  </si>
  <si>
    <t>00006013</t>
  </si>
  <si>
    <t>REGISTRO GAVETA COM ACABAMENTO E CANOPLA CROMADOS, SIMPLES, BITOLA 1"</t>
  </si>
  <si>
    <t>94794 REGISTRO DE GAVETA BRUTO, LATÃO, ROSCÁVEL, 1 1/2", COM ACABAMENTO E CANOPLA CROMADOS - FORNECIMENTO E INSTALAÇÃO. AF_08/2021 (UN)</t>
  </si>
  <si>
    <t>00006015</t>
  </si>
  <si>
    <t>REGISTRO GAVETA COM ACABAMENTO E CANOPLA CROMADOS, SIMPLES, BITOLA 1 1/2"</t>
  </si>
  <si>
    <t>89987 REGISTRO DE GAVETA BRUTO, LATÃO, ROSCÁVEL, 3/4", COM ACABAMENTO E CANOPLA CROMADOS - FORNECIMENTO E INSTALAÇÃO. AF_08/2021 (UN)</t>
  </si>
  <si>
    <t>00006005</t>
  </si>
  <si>
    <t>REGISTRO GAVETA COM ACABAMENTO E CANOPLA CROMADOS, SIMPLES, BITOLA 3/4"</t>
  </si>
  <si>
    <t>103042 REGISTRO DE ESFERA, PVC, ROSCÁVEL, COM BORBOLETA, 3/4" - FORNECIMENTO E INSTALAÇÃO. AF_08/2021 (UN)</t>
  </si>
  <si>
    <t>00006031</t>
  </si>
  <si>
    <t>REGISTRO DE ESFERA PVC, COM BORBOLETA, COM ROSCA EXTERNA, DE 3/4"</t>
  </si>
  <si>
    <t>90371 REGISTRO DE ESFERA, PVC, ROSCÁVEL, COM VOLANTE, 3/4" - FORNECIMENTO E INSTALAÇÃO. AF_08/2021 (UN)</t>
  </si>
  <si>
    <t>00006032</t>
  </si>
  <si>
    <t>REGISTRO DE ESFERA, PVC, COM VOLANTE, VS, ROSCAVEL, DN 3/4", COM CORPO DIVIDIDO</t>
  </si>
  <si>
    <t>89385 LUVA SOLDÁVEL E COM ROSCA, PVC, SOLDÁVEL, DN 25MM X 3/4, INSTALADO EM RAMAL OU SUB-RAMAL DE ÁGUA - FORNECIMENTO E INSTALAÇÃO. AF_06/2022 (UN)</t>
  </si>
  <si>
    <t>00003906</t>
  </si>
  <si>
    <t>LUVA SOLDAVEL COM ROSCA, PVC, 25 MM X 3/4", PARA AGUA FRIA PREDIAL</t>
  </si>
  <si>
    <t>94703 ADAPTADOR COM FLANGE E ANEL DE VEDAÇÃO, PVC, SOLDÁVEL, DN 25 MM X 3/4", INSTALADO EM RESERVAÇÃO PREDIAL DE ÁGUA - FORNECIMENTO E INSTALAÇÃO. AF_04/2024 (UN)</t>
  </si>
  <si>
    <t>00000096</t>
  </si>
  <si>
    <t>ADAPTADOR PVC SOLDAVEL, COM FLANGE E ANEL DE VEDACAO, 25 MM X 3/4", PARA CAIXA D'AGUA</t>
  </si>
  <si>
    <t>94704 ADAPTADOR COM FLANGE E ANEL DE VEDAÇÃO, PVC, SOLDÁVEL, DN 32 MM X 1", INSTALADO EM RESERVAÇÃO PREDIAL DE ÁGUA - FORNECIMENTO E INSTALAÇÃO. AF_04/2024 (UN)</t>
  </si>
  <si>
    <t>00000097</t>
  </si>
  <si>
    <t>ADAPTADOR PVC SOLDAVEL, COM FLANGE E ANEL DE VEDACAO, 32 MM X 1", PARA CAIXA D'AGUA</t>
  </si>
  <si>
    <t>94706 ADAPTADOR COM FLANGE E ANEL DE VEDAÇÃO, PVC, SOLDÁVEL, DN 50 MM X 1 1/2", INSTALADO EM RESERVAÇÃO PREDIAL DE ÁGUA - FORNECIMENTO E INSTALAÇÃO. AF_04/2024 (UN)</t>
  </si>
  <si>
    <t>00000099</t>
  </si>
  <si>
    <t>ADAPTADOR PVC SOLDAVEL, COM FLANGE E ANEL DE VEDACAO, 50 MM X 1 1/2", PARA CAIXA D'AGUA</t>
  </si>
  <si>
    <t>102605 CAIXA D´ÁGUA EM POLIETILENO, 500 LITROS - FORNECIMENTO E INSTALAÇÃO. AF_06/2021 (UN)</t>
  </si>
  <si>
    <t>00034637</t>
  </si>
  <si>
    <t>CAIXA D'AGUA / RESERVATORIO EM POLIETILENO, 500 LITROS, COM TAMPA</t>
  </si>
  <si>
    <t>94796 TORNEIRA DE BOIA PARA CAIXA D'ÁGUA, ROSCÁVEL, 3/4" - FORNECIMENTO E INSTALAÇÃO. AF_08/2021 (UN)</t>
  </si>
  <si>
    <t>00011830</t>
  </si>
  <si>
    <t>TORNEIRA DE BOIA CONVENCIONAL PARA CAIXA D'AGUA, AGUA FRIA, 3/4", COM HASTE E TORNEIRA METALICOS E BALAO PLASTICO</t>
  </si>
  <si>
    <t>97741 KIT CAVALETE PARA MEDIÇÃO DE ÁGUA - ENTRADA INDIVIDUALIZADA, EM PVC 25 MM (3/4"), PARA 1 MEDIDOR - FORNECIMENTO E INSTALAÇÃO (EXCLUSIVE HIDRÔMETRO). AF_03/2024 (UN)</t>
  </si>
  <si>
    <t>00000813</t>
  </si>
  <si>
    <t>BUCHA DE REDUCAO DE PVC, SOLDAVEL, LONGA, COM 50 X 25 MM, PARA AGUA FRIA PREDIAL</t>
  </si>
  <si>
    <t>00006016</t>
  </si>
  <si>
    <t>REGISTRO GAVETA BRUTO EM LATAO FORJADO, BITOLA 3/4"</t>
  </si>
  <si>
    <t>95675 HIDRÔMETRO DN 3/4", 5,0 M3/H - FORNECIMENTO E INSTALAÇÃO. AF_03/2024 (UN)</t>
  </si>
  <si>
    <t>00012774</t>
  </si>
  <si>
    <t>HIDROMETRO UNIJATO / MEDIDOR DE AGUA, DN 3/4", VAZAO MAXIMA DE 5 M3/H, PARA AGUA POTAVEL FRIA, RELOJOARIA PLANA, CLASSE B, HORIZONTAL (SEM CONEXOES)0,</t>
  </si>
  <si>
    <t>97897 CAIXA ENTERRADA HIDRÁULICA RETANGULAR, EM CONCRETO PRÉ-MOLDADO, DIMENSÕES INTERNAS: 0,6X0,6X0,5 M. AF_12/2020 (UN)</t>
  </si>
  <si>
    <t>00041629</t>
  </si>
  <si>
    <t>CAIXA DE CONCRETO ARMADO PRE-MOLDADO, COM FUNDO E TAMPA, DIMENSOES DE 0,60 X 0,60 X 0,50 M</t>
  </si>
  <si>
    <t>89711 TUBO PVC, SERIE NORMAL, ESGOTO PREDIAL, DN 40 MM, FORNECIDO E INSTALADO EM RAMAL DE DESCARGA OU RAMAL DE ESGOTO SANITÁRIO. AF_08/2022 (M)</t>
  </si>
  <si>
    <t>00009835</t>
  </si>
  <si>
    <t>TUBO PVC SERIE NORMAL, DN 40 MM, PARA ESGOTO PREDIAL (NBR 5688)</t>
  </si>
  <si>
    <t>89712 TUBO PVC, SERIE NORMAL, ESGOTO PREDIAL, DN 50 MM, FORNECIDO E INSTALADO EM RAMAL DE DESCARGA OU RAMAL DE ESGOTO SANITÁRIO. AF_08/2022 (M)</t>
  </si>
  <si>
    <t>00009838</t>
  </si>
  <si>
    <t>TUBO PVC SERIE NORMAL, DN 50 MM, PARA ESGOTO PREDIAL (NBR 5688)</t>
  </si>
  <si>
    <t>89714 TUBO PVC, SERIE NORMAL, ESGOTO PREDIAL, DN 100 MM, FORNECIDO E INSTALADO EM RAMAL DE DESCARGA OU RAMAL DE ESGOTO SANITÁRIO. AF_08/2022 (M)</t>
  </si>
  <si>
    <t>00009836</t>
  </si>
  <si>
    <t>TUBO PVC SERIE NORMAL, DN 100 MM, PARA ESGOTO PREDIAL (NBR 5688)</t>
  </si>
  <si>
    <t>89732 JOELHO 45 GRAUS, PVC, SERIE NORMAL, ESGOTO PREDIAL, DN 50 MM, JUNTA ELÁSTICA, FORNECIDO E INSTALADO EM RAMAL DE DESCARGA OU RAMAL DE ESGOTO SANITÁRIO. AF_08/2022 (UN)</t>
  </si>
  <si>
    <t>00000296</t>
  </si>
  <si>
    <t>ANEL BORRACHA PARA TUBO ESGOTO PREDIAL, DN 50 MM (NBR 5688)</t>
  </si>
  <si>
    <t>00003518</t>
  </si>
  <si>
    <t>JOELHO PVC, SOLDAVEL, PB, 45 GRAUS, DN 50 MM, PARA ESGOTO PREDIAL</t>
  </si>
  <si>
    <t>00020078</t>
  </si>
  <si>
    <t>PASTA LUBRIFICANTE PARA TUBOS E CONEXOES COM JUNTA ELASTICA, EMBALAGEM DE *400* GR (USO EM PVC, ACO, POLIETILENO E OUTROS)</t>
  </si>
  <si>
    <t>89724 JOELHO 90 GRAUS, PVC, SERIE NORMAL, ESGOTO PREDIAL, DN 40 MM, JUNTA SOLDÁVEL, FORNECIDO E INSTALADO EM RAMAL DE DESCARGA OU RAMAL DE ESGOTO SANITÁRIO. AF_08/2022 (UN)</t>
  </si>
  <si>
    <t>00003517</t>
  </si>
  <si>
    <t>JOELHO PVC, SOLDAVEL, BB, 90 GRAUS, SEM ANEL, DN 40 MM, PARA ESGOTO PREDIAL SECUNDARIO</t>
  </si>
  <si>
    <t>89731 JOELHO 90 GRAUS, PVC, SERIE NORMAL, ESGOTO PREDIAL, DN 50 MM, JUNTA ELÁSTICA, FORNECIDO E INSTALADO EM RAMAL DE DESCARGA OU RAMAL DE ESGOTO SANITÁRIO. AF_08/2022 (UN)</t>
  </si>
  <si>
    <t>00003526</t>
  </si>
  <si>
    <t>JOELHO PVC, SOLDAVEL, PB, 90 GRAUS, DN 50 MM, PARA ESGOTO PREDIAL</t>
  </si>
  <si>
    <t>89744 JOELHO 90 GRAUS, PVC, SERIE NORMAL, ESGOTO PREDIAL, DN 100 MM, JUNTA ELÁSTICA, FORNECIDO E INSTALADO EM RAMAL DE DESCARGA OU RAMAL DE ESGOTO SANITÁRIO. AF_08/2022 (UN)</t>
  </si>
  <si>
    <t>00000301</t>
  </si>
  <si>
    <t>ANEL BORRACHA PARA TUBO ESGOTO PREDIAL, DN 100 MM (NBR 5688)</t>
  </si>
  <si>
    <t>00003520</t>
  </si>
  <si>
    <t>JOELHO PVC, SOLDAVEL, PB, 90 GRAUS, DN 100 MM, PARA ESGOTO PREDIAL</t>
  </si>
  <si>
    <t>104345 JUNÇÃO DE REDUÇÃO INVERTIDA, PVC, SÉRIE NORMAL, ESGOTO PREDIAL, DN 100 X 50 MM, JUNTA ELÁSTICA, FORNECIDO E INSTALADO EM RAMAL DE DESCARGA OU RAMAL DE ESGOTO SANITÁRIO. AF_08/2022 (UN)</t>
  </si>
  <si>
    <t>00010908</t>
  </si>
  <si>
    <t>JUNCAO DE REDUCAO INVERTIDA, PVC SOLDAVEL, 100 X 50 MM, SERIE NORMAL PARA ESGOTO PREDIAL</t>
  </si>
  <si>
    <t>89784 TE, PVC, SERIE NORMAL, ESGOTO PREDIAL, DN 50 X 50 MM, JUNTA ELÁSTICA, FORNECIDO E INSTALADO EM RAMAL DE DESCARGA OU RAMAL DE ESGOTO SANITÁRIO. AF_08/2022 (UN)</t>
  </si>
  <si>
    <t>00007097</t>
  </si>
  <si>
    <t>TE SANITARIO, PVC, DN 50 X 50 MM, SERIE NORMAL, PARA ESGOTO PREDIAL</t>
  </si>
  <si>
    <t>104344 TE, PVC, SÉRIE NORMAL, ESGOTO PREDIAL, DN 100 X 50 MM, JUNTA ELÁSTICA, FORNECIDO E INSTALADO EM RAMAL DE DESCARGA OU RAMAL DE ESGOTO SANITÁRIO. AF_08/2022 (UN)</t>
  </si>
  <si>
    <t>00011655</t>
  </si>
  <si>
    <t>TE SANITARIO DE REDUCAO, PVC, DN 100 X 50 MM, SERIE NORMAL, PARA ESGOTO PREDIAL</t>
  </si>
  <si>
    <t>104348 TERMINAL DE VENTILAÇÃO, PVC, SÉRIE NORMAL, ESGOTO PREDIAL, DN 50 MM, JUNTA SOLDÁVEL, FORNECIDO E INSTALADO EM PRUMADA DE ESGOTO SANITÁRIO OU VENTILAÇÃO. AF_08/2022 (UN)</t>
  </si>
  <si>
    <t>00039319</t>
  </si>
  <si>
    <t>TERMINAL DE VENTILACAO, 50 MM, SERIE NORMAL, ESGOTO PREDIAL</t>
  </si>
  <si>
    <t>89798 TUBO PVC, SERIE NORMAL, ESGOTO PREDIAL, DN 50 MM, FORNECIDO E INSTALADO EM PRUMADA DE ESGOTO SANITÁRIO OU VENTILAÇÃO. AF_08/2022 (M)</t>
  </si>
  <si>
    <t>90468 CHUMBAMENTO LINEAR EM CONTRAPISO PARA RAMAIS/DISTRIBUIÇÃO DE INSTALAÇÕES HIDRÁULICAS COM DIÂMETROS MENORES OU IGUAIS A 40 MM. AF_09/2023 (M)</t>
  </si>
  <si>
    <t>90469 CHUMBAMENTO LINEAR EM CONTRAPISO PARA RAMAIS/DISTRIBUIÇÃO DE INSTALAÇÕES HIDRÁULICAS COM DIÂMETROS MAIORES QUE 40 MM E MENORES OU IGUAIS A 75 MM. AF_09/2023 (M)</t>
  </si>
  <si>
    <t>90470 CHUMBAMENTO LINEAR EM CONTRAPISO PARA RAMAIS/DISTRIBUIÇÃO DE INSTALAÇÕES HIDRÁULICAS COM DIÂMETROS MAIORES QUE 75 MM E MENORES OU IGUAIS A 100 MM. AF_09/2023 (M)</t>
  </si>
  <si>
    <t>91188 CHUMBAMENTO PONTUAL DE ABERTURA EM LAJE COM PASSAGEM DE 1 TUBO COM DIÂMETRO DE 50 MM. AF_09/2023 (UN)</t>
  </si>
  <si>
    <t>92526</t>
  </si>
  <si>
    <t>MONTAGEM E DESMONTAGEM DE FÔRMA DE LAJE MACIÇA, PÉ-DIREITO SIMPLES, EM CHAPA DE MADEIRA COMPENSADA PLASTIFICADA, 10 UTILIZAÇÕES. AF_09/2020</t>
  </si>
  <si>
    <t>91192 CHUMBAMENTO PONTUAL EM PASSAGEM DE TUBO COM DIÂMETRO MAIOR QUE 75 MM E MENORES OU IGUAIS A 150 MM. AF_09/2023 (UN)</t>
  </si>
  <si>
    <t>90438 FURO MANUAL EM ALVENARIA, PARA INSTALAÇÕES HIDRÁULICAS, DIÂMETROS MAIORES QUE 75 MM E MENORES OU IGUAIS A 100 MM. AF_09/2023 (UN)</t>
  </si>
  <si>
    <t>90440 FURO MECANIZADO EM CONCRETO, COM MARTELO DEMOLIDOR, PARA INSTALAÇÕES HIDRÁULICAS, DIÂMETROS MAIORES QUE 40 MM E MENORES OU IGUAIS A 75 MM. AF_09/2023 (UN)</t>
  </si>
  <si>
    <t>102274</t>
  </si>
  <si>
    <t>MARTELO DEMOLIDOR ELÉTRICO, COM POTÊNCIA DE 2.000 W, 1.000 IMPACTOS POR MINUTO, PESO DE 30 KG - CHI DIURNO. AF_01/2021</t>
  </si>
  <si>
    <t>102275</t>
  </si>
  <si>
    <t>MARTELO DEMOLIDOR ELÉTRICO, COM POTÊNCIA DE 2.000 W, 1.000 IMPACTOS POR MINUTO, PESO DE 30 KG - CHP DIURNO. AF_01/2021</t>
  </si>
  <si>
    <t>90444 RASGO LINEAR MECANIZADO EM CONTRAPISO, PARA RAMAIS/ DISTRIBUIÇÃO DE INSTALAÇÕES HIDRÁULICAS, DIÂMETROS MENORES OU IGUAIS A 40 MM. AF_09/2023_PS (M)</t>
  </si>
  <si>
    <t>88298</t>
  </si>
  <si>
    <t>OPERADOR DE MARTELETE OU MARTELETEIRO COM ENCARGOS COMPLEMENTARES</t>
  </si>
  <si>
    <t>90445 RASGO LINEAR MECANIZADO EM CONTRAPISO, PARA RAMAIS/ DISTRIBUIÇÃO DE INSTALAÇÕES HIDRÁULICAS, DIÂMETROS MAIORES QUE 40 MM E MENORES OU IGUAIS A 75 MM. AF_09/2023_PS (M)</t>
  </si>
  <si>
    <t>90446 RASGO LINEAR MECANIZADO EM CONTRAPISO, PARA RAMAIS/ DISTRIBUIÇÃO DE INSTALAÇÕES HIDRÁULICAS, DIÂMETROS MAIORES QUE 75 MM E MENORES OU IGUAIS A 100 MM. AF_09/2023_PS (M)</t>
  </si>
  <si>
    <t>91222 RASGO LINEAR MANUAL EM ALVENARIA, PARA RAMAIS/ DISTRIBUIÇÃO DE INSTALAÇÕES HIDRÁULICAS, DIÂMETROS MAIORES QUE 40 MM E MENORES OU IGUAIS A 75 MM. AF_09/2023 (M)</t>
  </si>
  <si>
    <t>97902 CAIXA ENTERRADA HIDRÁULICA RETANGULAR EM ALVENARIA COM TIJOLOS CERÂMICOS MACIÇOS, DIMENSÕES INTERNAS: 0,6X0,6X0,6 M PARA REDE DE ESGOTO. AF_12/2020 (UN)</t>
  </si>
  <si>
    <t>00005069</t>
  </si>
  <si>
    <t>PREGO DE ACO POLIDO COM CABECA 17 X 27 (2 1/2 X 11)</t>
  </si>
  <si>
    <t>94970</t>
  </si>
  <si>
    <t>CONCRETO FCK = 20MPA, TRAÇO 1:2,7:3 (EM MASSA SECA DE CIMENTO/ AREIA MÉDIA/ BRITA 1) - PREPARO MECÂNICO COM BETONEIRA 600 L. AF_05/2021</t>
  </si>
  <si>
    <t>97735</t>
  </si>
  <si>
    <t>PEÇA RETANGULAR PRÉ-MOLDADA, VOLUME DE CONCRETO DE 30 A 100 LITROS, TAXA DE AÇO APROXIMADA DE 30KG/M³. AF_03/2024</t>
  </si>
  <si>
    <t>101616</t>
  </si>
  <si>
    <t>PREPARO DE FUNDO DE VALA COM LARGURA MENOR QUE 1,5 M (ACERTO DO SOLO NATURAL). AF_08/2020</t>
  </si>
  <si>
    <t>104329 CAIXA SIFONADA, COM GRELHA REDONDA, PVC, DN 150 X 150 X 50 MM, JUNTA SOLDÁVEL, FORNECIDA E INSTALADA EM RAMAL DE DESCARGA OU EM RAMAL DE ESGOTO SANITÁRIO. AF_08/2022 (UN)</t>
  </si>
  <si>
    <t>00011717</t>
  </si>
  <si>
    <t>CAIXA SIFONADA, PVC, 150 X 150 X 50 MM, COM GRELHA REDONDA, BRANCA</t>
  </si>
  <si>
    <t>86932 VASO SANITÁRIO SIFONADO COM CAIXA ACOPLADA LOUÇA BRANCA - PADRÃO MÉDIO, INCLUSO ENGATE FLEXÍVEL EM METAL CROMADO, 1/2 X 40CM - FORNECIMENTO E INSTALAÇÃO. AF_01/2020 (UN)</t>
  </si>
  <si>
    <t>86887</t>
  </si>
  <si>
    <t>ENGATE FLEXÍVEL EM INOX, 1/2 X 40CM - FORNECIMENTO E INSTALAÇÃO. AF_01/2020</t>
  </si>
  <si>
    <t>86888</t>
  </si>
  <si>
    <t>VASO SANITÁRIO SIFONADO COM CAIXA ACOPLADA LOUÇA BRANCA - FORNECIMENTO E INSTALAÇÃO. AF_01/2020</t>
  </si>
  <si>
    <t>86904B LAVATÓRIO COM COLUNA SUSPENSA NA COR BRANCA, REF. L.51.17 LINHA VOGUE PLUS, DECA OU EQUIVALENTE TÉCNICO (UN)</t>
  </si>
  <si>
    <t>00010425</t>
  </si>
  <si>
    <t>LAVATORIO DE LOUCA BRANCA, SUSPENSO (SEM COLUNA), DIMENSOES *40 X 30* CM</t>
  </si>
  <si>
    <t>00037329</t>
  </si>
  <si>
    <t>REJUNTE EPOXI, QUALQUER COR</t>
  </si>
  <si>
    <t>Observações:  COPIA SINAPI - CE - 2019/07 COM DESONERAÇÃO (REF: 08/2019)19622</t>
  </si>
  <si>
    <t>S03682 Torneira cromada para tanque/jardim, 1/2", ref.1153 C39, DECA ou similar (un)</t>
  </si>
  <si>
    <t>I00981</t>
  </si>
  <si>
    <t>Fita veda rosca 18mm</t>
  </si>
  <si>
    <t>00011762</t>
  </si>
  <si>
    <t>TORNEIRA METALICA CROMADA PARA JARDIM / TANQUE, COM BICO PLASTICO, CANO LONGO, DE PAREDE, PADRAO POPULAR / USO GERAL, 1/2" OU 3/4"</t>
  </si>
  <si>
    <t>S03690 Torneira pressmatic compact de mesa, DOCOL 17160606 ou similar (un)</t>
  </si>
  <si>
    <t>I02641</t>
  </si>
  <si>
    <t>JCA-64630155 DUCHA HIGIENICA PLASTICA COM REGISTRO METALICO 1/2" - FORNECIMENTO E INSTALAÇÃO. (UN)</t>
  </si>
  <si>
    <t>00001370</t>
  </si>
  <si>
    <t>DUCHA HIGIENICA PLASTICA COM REGISTRO METALICO 1/2"</t>
  </si>
  <si>
    <t>00003146</t>
  </si>
  <si>
    <t>FITA VEDA ROSCA, EM PTFE, ROLO DE 18 MM X 10 M (L X C)</t>
  </si>
  <si>
    <t>Observações: Composição criada com base no SINAPI 100860 fazendo-se a troca do INSUMO pelo do SINAPI</t>
  </si>
  <si>
    <t>S13110 Barra de apoio, reta, fixa, em aço inox, l=40cm, d=1 1/4", Jackwal ou similar (un)</t>
  </si>
  <si>
    <t>I02062</t>
  </si>
  <si>
    <t>Barra de apoio, reta, fixa, em aço inox, l=40cm, d=1 1/4" - Jackwal ou similar</t>
  </si>
  <si>
    <t>100867 BARRA DE APOIO RETA, EM ACO INOX POLIDO, COMPRIMENTO 70 CM, FIXADA NA PAREDE - FORNECIMENTO E INSTALAÇÃO. AF_01/2020 (UN)</t>
  </si>
  <si>
    <t>00036205</t>
  </si>
  <si>
    <t>BARRA DE APOIO RETA, EM ACO INOX POLIDO, COMPRIMENTO 70CM, DIAMETRO MINIMO 3 CM</t>
  </si>
  <si>
    <t>100868 BARRA DE APOIO RETA, EM ACO INOX POLIDO, COMPRIMENTO 80 CM, FIXADA NA PAREDE - FORNECIMENTO E INSTALAÇÃO. AF_01/2020 (UN)</t>
  </si>
  <si>
    <t>00036081</t>
  </si>
  <si>
    <t>BARRA DE APOIO RETA, EM ACO INOX POLIDO, COMPRIMENTO 80CM, DIAMETRO MINIMO 3 CM</t>
  </si>
  <si>
    <t>100849 ASSENTO SANITÁRIO CONVENCIONAL - FORNECIMENTO E INSTALACAO. AF_01/2020 (UN)</t>
  </si>
  <si>
    <t>00000377</t>
  </si>
  <si>
    <t>ASSENTO SANITARIO DE PLASTICO, TIPO CONVENCIONAL</t>
  </si>
  <si>
    <t>86882 SIFÃO DO TIPO GARRAFA/COPO EM PVC 1.1/4 X 1.1/2" - FORNECIMENTO E INSTALAÇÃO. AF_01/2020 (UN)</t>
  </si>
  <si>
    <t>00006146</t>
  </si>
  <si>
    <t>SIFAO PLASTICO TIPO COPO PARA TANQUE, 1.1/4 X 1.1/2"</t>
  </si>
  <si>
    <t>86884 ENGATE FLEXÍVEL EM PLÁSTICO BRANCO, 1/2" X 30CM - FORNECIMENTO E INSTALAÇÃO. AF_01/2020 (UN)</t>
  </si>
  <si>
    <t>00006141</t>
  </si>
  <si>
    <t>ENGATE/RABICHO FLEXIVEL PLASTICO (PVC OU ABS) BRANCO 1/2" X 30 CM</t>
  </si>
  <si>
    <t>86879 VÁLVULA EM PLÁSTICO 1" PARA PIA, TANQUE OU LAVATÓRIO, COM OU SEM LADRÃO - FORNECIMENTO E INSTALAÇÃO. AF_01/2020 (UN)</t>
  </si>
  <si>
    <t>00006153</t>
  </si>
  <si>
    <t>VALVULA EM PLASTICO BRANCO PARA TANQUE OU LAVATORIO 1", SEM UNHO E SEM LADRAO</t>
  </si>
  <si>
    <t>S12516 Espelho plano 6mm (m2)</t>
  </si>
  <si>
    <t>I13334</t>
  </si>
  <si>
    <t>Espelho liso e = 6mm</t>
  </si>
  <si>
    <t>95547 SABONETEIRA PLASTICA TIPO DISPENSER PARA SABONETE LIQUIDO COM RESERVATORIO 800 A 1500 ML, INCLUSO FIXAÇÃO. AF_01/2020 (UN)</t>
  </si>
  <si>
    <t>00011758</t>
  </si>
  <si>
    <t>SABONETEIRA PLASTICA TIPO DISPENSER PARA SABONETE LIQUIDO COM RESERVATORIO 800 A 1500 ML</t>
  </si>
  <si>
    <t>JCA-63289371 TOALHEIRO PLASTICO TIPO DISPENSER PARA PAPEL TOALHA INTERFOLHADO, INCLUSO FIXAÇÃO. (UN)</t>
  </si>
  <si>
    <t>00037401</t>
  </si>
  <si>
    <t>TOALHEIRO PLASTICO TIPO DISPENSER PARA PAPEL TOALHA INTERFOLHADO</t>
  </si>
  <si>
    <t>Observações: Composição criada com base no SINAPI 95544 com a substituição do insumo pelo de papeleira plástica</t>
  </si>
  <si>
    <t>JCA-87286511 PAPELEIRA PLASTICA TIPO DISPENSER PARA PAPEL HIGIENICO ROLAO, INCLUSO FIXAÇÃO. (UN)</t>
  </si>
  <si>
    <t>00037400</t>
  </si>
  <si>
    <t>PAPELEIRA PLASTICA TIPO DISPENSER PARA PAPEL HIGIENICO ROLAO</t>
  </si>
  <si>
    <t>S12514 Kit de alarme para WC PNE, composto por botoeira e sirene audiovisual - fornecimento e instalação (un)</t>
  </si>
  <si>
    <t>I13333</t>
  </si>
  <si>
    <t>98557 IMPERMEABILIZAÇÃO DE SUPERFÍCIE COM EMULSÃO ASFÁLTICA, 2 DEMÃOS. AF_09/2023 (M2)</t>
  </si>
  <si>
    <t>00000626</t>
  </si>
  <si>
    <t>MANTA LIQUIDA DE BASE ASFALTICA MODIFICADA COM A ADICAO DE ELASTOMEROS DILUIDOS EM SOLVENTE ORGANICO, APLICACAO A FRIO (MEMBRANA DE EMULSAO ASFALTICA PARA IMPERMEABILIZACAO FLEXIVEL)</t>
  </si>
  <si>
    <t>88243</t>
  </si>
  <si>
    <t>AJUDANTE ESPECIALIZADO COM ENCARGOS COMPLEMENTARES</t>
  </si>
  <si>
    <t>88270</t>
  </si>
  <si>
    <t>IMPERMEABILIZADOR COM ENCARGOS COMPLEMENTARES</t>
  </si>
  <si>
    <t>87879 CHAPISCO APLICADO EM ALVENARIAS E ESTRUTURAS DE CONCRETO INTERNAS, COM COLHER DE PEDREIRO. ARGAMASSA TRAÇO 1:3 COM PREPARO EM BETONEIRA 400L. AF_10/2022 (M2)</t>
  </si>
  <si>
    <t>87313</t>
  </si>
  <si>
    <t>ARGAMASSA TRAÇO 1:3 (EM VOLUME DE CIMENTO E AREIA GROSSA ÚMIDA) PARA CHAPISCO CONVENCIONAL, PREPARO MECÂNICO COM BETONEIRA 400 L. AF_08/2019</t>
  </si>
  <si>
    <t>87546 EMBOÇO, EM ARGAMASSA TRAÇO 1:2:8, PREPARO MANUAL, APLICADO MANUALMENTE EM PAREDES INTERNAS, PARA AMBIENTES COM ÁREA MENOR QUE 5M², E = 10MM, COM TALISCAS. AF_03/2024 (M2)</t>
  </si>
  <si>
    <t>87369</t>
  </si>
  <si>
    <t>ARGAMASSA TRAÇO 1:2:8 (EM VOLUME DE CIMENTO, CAL E AREIA MÉDIA ÚMIDA) PARA EMBOÇO/MASSA ÚNICA/ASSENTAMENTO DE ALVENARIA DE VEDAÇÃO, PREPARO MANUAL. AF_08/2019</t>
  </si>
  <si>
    <t>104958 MASSA ÚNICA, EM ARGAMASSA TRAÇO 1:2:8 PREPARO MECÂNICO, APLICADA MANUALMENTE EM PAREDES INTERNAS DE AMBIENTES COM ÁREA MAIOR QUE 10M², E = 10MM, COM TALISCAS. AF_03/2024 (M2)</t>
  </si>
  <si>
    <t>104611 REVESTIMENTO CERÂMICO PARA PAREDES INTERNAS COM PLACAS TIPO ESMALTADA DE DIMENSÕES 60X60 CM APLICADAS NA ALTURA INTEIRA DAS PAREDES. AF_02/2023_PE (M2)</t>
  </si>
  <si>
    <t>00001381</t>
  </si>
  <si>
    <t>ARGAMASSA COLANTE AC I PARA CERAMICAS</t>
  </si>
  <si>
    <t>00034357</t>
  </si>
  <si>
    <t>REJUNTE CIMENTICIO, QUALQUER COR</t>
  </si>
  <si>
    <t>00010515</t>
  </si>
  <si>
    <t>REVESTIMENTO EM CERAMICA ESMALTADA, FORMATO MAIOR A 2025 CM2</t>
  </si>
  <si>
    <t>88256</t>
  </si>
  <si>
    <t>AZULEJISTA OU LADRILHEIRO COM ENCARGOS COMPLEMENTARES</t>
  </si>
  <si>
    <t>87904 CHAPISCO APLICADO EM ALVENARIA (COM PRESENÇA DE VÃOS) E ESTRUTURAS DE CONCRETO DE FACHADA, COM COLHER DE PEDREIRO. ARGAMASSA TRAÇO 1:3 COM PREPARO MANUAL. AF_10/2022 (M2)</t>
  </si>
  <si>
    <t>87377</t>
  </si>
  <si>
    <t>ARGAMASSA TRAÇO 1:3 (EM VOLUME DE CIMENTO E AREIA GROSSA ÚMIDA) PARA CHAPISCO CONVENCIONAL, PREPARO MANUAL. AF_08/2019</t>
  </si>
  <si>
    <t>87775 EMBOÇO OU MASSA ÚNICA EM ARGAMASSA TRAÇO 1:2:8, PREPARO MECÂNICO COM BETONEIRA 400 L, APLICADA MANUALMENTE EM PANOS DE FACHADA COM PRESENÇA DE VÃOS, ESPESSURA DE 25 MM. AF_08/2022 (M2)</t>
  </si>
  <si>
    <t>00037411</t>
  </si>
  <si>
    <t>TELA DE ACO SOLDADA GALVANIZADA/ZINCADA PARA ALVENARIA, FIO D = *1,24 MM, MALHA 25 X 25 MM</t>
  </si>
  <si>
    <t>88485 FUNDO SELADOR ACRÍLICO, APLICAÇÃO MANUAL EM PAREDE, UMA DEMÃO. AF_04/2023 (M2)</t>
  </si>
  <si>
    <t>00006085</t>
  </si>
  <si>
    <t>SELADOR ACRILICO OPACO PREMIUM INTERIOR/EXTERIOR</t>
  </si>
  <si>
    <t>88310</t>
  </si>
  <si>
    <t>PINTOR COM ENCARGOS COMPLEMENTARES</t>
  </si>
  <si>
    <t>88497 EMASSAMENTO COM MASSA LÁTEX, APLICAÇÃO EM PAREDE, DUAS DEMÃOS, LIXAMENTO MANUAL. AF_04/2023 (M2)</t>
  </si>
  <si>
    <t>00003767</t>
  </si>
  <si>
    <t>LIXA EM FOLHA PARA PAREDE OU MADEIRA, NUMERO 120, COR VERMELHA</t>
  </si>
  <si>
    <t>00043626</t>
  </si>
  <si>
    <t>MASSA CORRIDA PARA SUPERFICIES DE AMBIENTES INTERNOS</t>
  </si>
  <si>
    <t>104642 PINTURA LÁTEX ACRÍLICA STANDARD, APLICAÇÃO MANUAL EM PAREDES, DUAS DEMÃOS. AF_04/2023 (M2)</t>
  </si>
  <si>
    <t>00035692</t>
  </si>
  <si>
    <t>TINTA LATEX ACRILICA STANDARD, COR BRANCA</t>
  </si>
  <si>
    <t>98689 SOLEIRA EM GRANITO, LARGURA 15 CM, ESPESSURA 2,0 CM. AF_09/2020 (M)</t>
  </si>
  <si>
    <t>00037595</t>
  </si>
  <si>
    <t>ARGAMASSA COLANTE TIPO AC III</t>
  </si>
  <si>
    <t>00020232</t>
  </si>
  <si>
    <t>SOLEIRA EM GRANITO, POLIDO, TIPO ANDORINHA/ QUARTZ/ CASTELO/ CORUMBA OU OUTROS EQUIVALENTES DA REGIAO, L= *15* CM, E= *2,0* CM</t>
  </si>
  <si>
    <t>88274</t>
  </si>
  <si>
    <t>MARMORISTA/GRANITEIRO COM ENCARGOS COMPLEMENTARES</t>
  </si>
  <si>
    <t>105024 VERGA MOLDADA IN LOCO EM CONCRETO, ESPESSURA DE *10* CM. AF_03/2024 (M)</t>
  </si>
  <si>
    <t>92270</t>
  </si>
  <si>
    <t>FABRICAÇÃO DE FÔRMA PARA VIGAS, COM MADEIRA SERRADA, E = 25 MM. AF_09/2020</t>
  </si>
  <si>
    <t>105030 CONTRAVERGA MOLDADA IN LOCO EM CONCRETO, ESPESSURA DE *10* CM. AF_03/2024 (M)</t>
  </si>
  <si>
    <t>UFSB-21005971 FORNECIMENTO DE CONJUNTO DE PAINÉIS DE MÉDIA TENSÃO COM 10 COLUNAS INCLUINDO: 1 COLUNA DE ENTRADA DE CABOS, 1 COLUNA DE COMANDO E MEDIÇÃO, 1 COLUNA DE DISJUNÇÃO, 1 COLUNA DE TRANSIÇÃO DE CABOS E 5 COLUNAS DE SAÍDA DE CABOS. (INCLUSO TRANSPORTE) (UN)</t>
  </si>
  <si>
    <t>UFSB-I-57593608</t>
  </si>
  <si>
    <t>CUSTO DE FRETE PARA UM PAINEL DE MÉDIA TENSÃO COM 10 COLUNAS</t>
  </si>
  <si>
    <t>UFSB-I-91684645</t>
  </si>
  <si>
    <t>FORNECIMENTO DE CONJUNTO DE PAINÉIS DE MÉDIA TENSÃO COM 10 COLUNAS INCLUINDO: 1 COLUNA DE ENTRADA DE CABOS, 1 COLUNA DE COMANDO E MEDIÇÃO, 1 COLUNA DE DISJUNÇÃO, 1 COLUNA DE TRANSIÇÃO DE CABOS E 5 COLUNAS DE SAÍDA DE CABOS.</t>
  </si>
  <si>
    <t>JCA-70146823 MONTAGEM E INSTALAÇÃO DE PAINEL DE MÉDIA TENSÃO DE 15,0KV - VALOR POR CUBÍCULO INCLUSIVE STARTUP (UN)</t>
  </si>
  <si>
    <t>Observações: Composição criada com base na planilha SCO/RJ - Item IT 24.66.0162 (/), utilizando-se os coeficientes de insumos previstos para um painel e utilizando as M.O. e insumos do SINAPI.</t>
  </si>
  <si>
    <t>88476 CONTRAPISO COM ARGAMASSA AUTONIVELANTE, APLICADO SOBRE LAJE, ADERIDO, ESPESSURA 2CM. AF_07/2021 (M2)</t>
  </si>
  <si>
    <t>00007334</t>
  </si>
  <si>
    <t>ADITIVO ADESIVO LIQUIDO PARA ARGAMASSAS DE REVESTIMENTOS CIMENTICIOS</t>
  </si>
  <si>
    <t>00038546</t>
  </si>
  <si>
    <t>ARGAMASSA USINADA AUTOADENSAVEL E AUTONIVELANTE PARA CONTRAPISO, COM BOMBEAMENTO (DISPONIBILIZACAO DE BOMBA), SEM O LANCAMENTO</t>
  </si>
  <si>
    <t>102803 REFORÇO SUPERFICIAL PARA CONTRAPISOS DE ARGAMASSA SEMI-SECA. AF_07/2021 (M2)</t>
  </si>
  <si>
    <t>87255 REVESTIMENTO CERÂMICO PARA PISO COM PLACAS TIPO ESMALTADA DE DIMENSÕES 60X60 CM APLICADA EM AMBIENTES DE ÁREA MENOR QUE 5 M2. AF_02/2023_PE (M2)</t>
  </si>
  <si>
    <t>00001292</t>
  </si>
  <si>
    <t>PISO EM CERAMICA ESMALTADA, COR LISA, PEI MAIOR OU IGUAL A 4, FORMATO MAIOR QUE 2025 CM2</t>
  </si>
  <si>
    <t>104162 PISO EM GRANILITE, MARMORITE OU GRANITINA EM AMBIENTES INTERNOS, COM ESPESSURA DE 8 MM, INCLUSO MISTURA EM BETONEIRA, COLOCAÇÃO DAS JUNTAS, APLICAÇÃO DO PISO, 4 POLIMENTOS COM POLITRIZ, ESTUCAMENTO, SELADOR E CERA. AF_06/2022 (M2)</t>
  </si>
  <si>
    <t>95277</t>
  </si>
  <si>
    <t>POLIDORA DE PISO (POLITRIZ), PESO DE 100KG, DIÂMETRO 450 MM, MOTOR ELÉTRICO, POTÊNCIA 4 HP - CHI DIURNO. AF_05/2023</t>
  </si>
  <si>
    <t>95276</t>
  </si>
  <si>
    <t>POLIDORA DE PISO (POLITRIZ), PESO DE 100KG, DIÂMETRO 450 MM, MOTOR ELÉTRICO, POTÊNCIA 4 HP - CHP DIURNO. AF_05/2023</t>
  </si>
  <si>
    <t>00041967</t>
  </si>
  <si>
    <t>CERA LIQUIDA INCOLOR MULTIPISO</t>
  </si>
  <si>
    <t>00044528</t>
  </si>
  <si>
    <t>CIMENTO PORTLAND ESTRUTURAL BRANCO CPB - 32 OU CPB - 40</t>
  </si>
  <si>
    <t>00004824</t>
  </si>
  <si>
    <t>GRANILHA/ GRANA/ PEDRISCO OU AGREGADO EM MARMORE/ GRANITO/ QUARTZO E CALCARIO, PRETO, CINZA, PALHA OU BRANCO</t>
  </si>
  <si>
    <t>00003671</t>
  </si>
  <si>
    <t>JUNTA PLASTICA DE DILATACAO PARA PISOS, COR CINZA, 17 X 3 MM (ALTURA X ESPESSURA)</t>
  </si>
  <si>
    <t>88494 EMASSAMENTO COM MASSA LÁTEX, APLICAÇÃO EM TETO, UMA DEMÃO, LIXAMENTO MANUAL. AF_04/2023 (M2)</t>
  </si>
  <si>
    <t>88484 FUNDO SELADOR ACRÍLICO, APLICAÇÃO MANUAL EM TETO, UMA DEMÃO. AF_04/2023 (M2)</t>
  </si>
  <si>
    <t>104640 PINTURA LÁTEX ACRÍLICA STANDARD, APLICAÇÃO MANUAL EM TETO, DUAS DEMÃOS. AF_04/2023 (M2)</t>
  </si>
  <si>
    <t>96113 FORRO EM PLACAS DE GESSO, PARA AMBIENTES COMERCIAIS. AF_08/2023_PS (M2)</t>
  </si>
  <si>
    <t>00000345</t>
  </si>
  <si>
    <t>ARAME GALVANIZADO 18 BWG, D = 1,24MM (0,009 KG/M)</t>
  </si>
  <si>
    <t>00003315</t>
  </si>
  <si>
    <t>GESSO EM PO PARA REVESTIMENTOS/MOLDURAS/SANCAS E USO GERAL</t>
  </si>
  <si>
    <t>00040547</t>
  </si>
  <si>
    <t>PARAFUSO ZINCADO, AUTOBROCANTE, FLANGEADO, 4,2 MM X 19 MM</t>
  </si>
  <si>
    <t>00004812</t>
  </si>
  <si>
    <t>PLACA DE GESSO PARA FORRO, *60 X 60* CM, ESPESSURA DE 12 MM (SEM COLOCACAO)</t>
  </si>
  <si>
    <t>00020250</t>
  </si>
  <si>
    <t>SISAL EM FIBRA / ESTOPA SISAL PARA GESSO</t>
  </si>
  <si>
    <t>88269</t>
  </si>
  <si>
    <t>GESSEIRO COM ENCARGOS COMPLEMENTARES</t>
  </si>
  <si>
    <t>87885 CHAPISCO APLICADO NO TETO OU EM ALVENARIA E ESTRUTURA, COM ROLO PARA TEXTURA ACRÍLICA. ARGAMASSA INDUSTRIALIZADA COM PREPARO EM MISTURADOR 300 KG. AF_10/2022 (M2)</t>
  </si>
  <si>
    <t>87393</t>
  </si>
  <si>
    <t>ARGAMASSA INDUSTRIALIZADA PARA CHAPISCO ROLADO, PREPARO COM MISTURADOR DE EIXO HORIZONTAL DE 300 KG. AF_08/2019</t>
  </si>
  <si>
    <t>90408 MASSA ÚNICA, EM ARGAMASSA TRAÇO 1:2:8, PREPARO MECÂNICO, APLICADA MANUALMENTE EM TETO, E = 10MM, COM TALISCAS. AF_03/2024 (M2)</t>
  </si>
  <si>
    <t>S03733 Pintura de acabamento com aplicação de 01 demão de verniz acrílico para proteção de superfícies em concreto aparente, marca FOSROC, ref Dekguard FS ou similar- R1 (m2)</t>
  </si>
  <si>
    <t>I02937</t>
  </si>
  <si>
    <t>Primer acrílico, marca FOSROC, ref Nitoprimer AW ou similar</t>
  </si>
  <si>
    <t>l</t>
  </si>
  <si>
    <t>I02936</t>
  </si>
  <si>
    <t>Verniz acrílico para proteção de superfícies em concreto aparente , marca FOSROC, ref Dekguard FS ou similar</t>
  </si>
  <si>
    <t>100717 LIXAMENTO MANUAL EM SUPERFÍCIES METÁLICAS EM OBRA. AF_01/2020 (M2)</t>
  </si>
  <si>
    <t>00003768</t>
  </si>
  <si>
    <t>LIXA EM FOLHA PARA FERRO, NUMERO 150</t>
  </si>
  <si>
    <t>99824 LIMPEZA DE PORTA EM AÇO/ALUMÍNIO. AF_04/2019 (M2)</t>
  </si>
  <si>
    <t>00044329</t>
  </si>
  <si>
    <t>DETERGENTE NEUTRO USO GERAL, CONCENTRADO</t>
  </si>
  <si>
    <t>00005318</t>
  </si>
  <si>
    <t>DILUENTE AGUARRAS</t>
  </si>
  <si>
    <t>100757 PINTURA COM TINTA ALQUÍDICA DE ACABAMENTO (ESMALTE SINTÉTICO ACETINADO) PULVERIZADA SOBRE SUPERFÍCIES METÁLICAS (EXCETO PERFIL) EXECUTADO EM OBRA (02 DEMÃOS). AF_01/2020_PE (M2)</t>
  </si>
  <si>
    <t>00007311</t>
  </si>
  <si>
    <t>TINTA ESMALTE SINTETICO PREMIUM ACETINADO</t>
  </si>
  <si>
    <t>99811 LIMPEZA DE CONTRAPISO COM VASSOURA A SECO. AF_04/2019 (M2)</t>
  </si>
  <si>
    <t>UFSB-20484549 LEITO PARA CABOS, 400x100x3000mm - FORNECIMENTO E INSTALAÇÃO (UN)</t>
  </si>
  <si>
    <t>UFSB-I-59967374</t>
  </si>
  <si>
    <t>LEITO PARA CABOS 400x100x3000mm</t>
  </si>
  <si>
    <t xml:space="preserve">Observações: Composição criada com base na composição CPOS 38.12.090 fazendo-se a substituição dos insumos pelo SINAPI e/ou cotação de preços.
</t>
  </si>
  <si>
    <t>S09913 Fornecimento e instalação de chave seccionadora tripolar 15kv - 400a (un)</t>
  </si>
  <si>
    <t>I04356</t>
  </si>
  <si>
    <t>Chave seccionadora tripolar 15kv 400a</t>
  </si>
  <si>
    <t>S11846 Transformador de potenciaL 15KV - 600VA (un)</t>
  </si>
  <si>
    <t>I10748</t>
  </si>
  <si>
    <t>S04148 Transformador trifasico 75 kva, at 13800v, bt 380/220 v, fornecimento (un)</t>
  </si>
  <si>
    <t>I03255</t>
  </si>
  <si>
    <t>Transformador trifásico 75 kva, at 13800v, bt 380/220 v</t>
  </si>
  <si>
    <t>JCA-50853181 SERVIÇOS DE INSTALAÇÃO DE TRANSFORMADOR DE DISTRIBUIÇÃO, 75 KVA. (UN)</t>
  </si>
  <si>
    <t>Observações: Composição baseada no SINAPI 102104 utilizando apenas os insumos de instalação e M.O.</t>
  </si>
  <si>
    <t>UFSB-02707096 FORNECIMENTO DE CONJUNTO DE PAINÉIS DE MÉDIA TENSÃO COM 7 COLUNAS INCLUINDO: 1 COLUNA DE ENTRADA DE CABOS, 1 COLUNA DE COMANDO SINALIZAÇÃO, 1 COLUNA DE DISJUNÇÃO, 1 COLUNA DE TRANSIÇÃO DE CABOS E 3 COLUNAS DE SAÍDA DE CABOS. (INCLUSO TRANSPORTE) (UN)</t>
  </si>
  <si>
    <t>UFSB-I-84944098</t>
  </si>
  <si>
    <t>CUSTO DE FRETE PARA UM PAINEL DE MÉDIA TENSÃO COM 7 COLUNAS</t>
  </si>
  <si>
    <t>UFSB-I-69716818</t>
  </si>
  <si>
    <t>FORNECIMENTO DE CONJUNTO DE PAINÉIS DE MÉDIA TENSÃO COM 7 COLUNAS INCLUINDO: 1 COLUNA DE ENTRADA DE CABOS, 1 COLUNA DE COMANDO SINALIZAÇÃO, 1 COLUNA DE DISJUNÇÃO, 1 COLUNA DE TRANSIÇÃO DE CABOS E 3 COLUNAS DE SAÍDA DE CABOS.</t>
  </si>
  <si>
    <t>UFSB-34249830 FORNECIMENTO DE TRANSFORMADOR DE FORCA, 500 kVA, 3∅, 13.8/0,38-0,22 KV, À SECO (INCLUSO TRANSPORTE) (UN)</t>
  </si>
  <si>
    <t>UFSB-I-02581530</t>
  </si>
  <si>
    <t>TRANSFORMADOR DE FORCA, 500 kVA, 3∅, 13.8/0,38-0,22 KV, À SECO</t>
  </si>
  <si>
    <t>UFSB-51074101</t>
  </si>
  <si>
    <t>TRANSPORTE DE TRANSFORMADOR, 500 KVA - REF. CAJAMAR-SP / PORTO SEGURO-BA</t>
  </si>
  <si>
    <t>Observações: Composição criada com base na composição SINAPI 103656 fazendo-se a substituição dos insumos pelo SINAPI e/ou cotação de preços
Composição para a obra da subestação do campus sossigenes costa em Porto Seguro - Julho de 2025</t>
  </si>
  <si>
    <t>JCA-38379101 SERVIÇOS DE INSTALAÇÃO DE TRANSFORMADOR DE DISTRIBUIÇÃO, 500 KVA, TRIFÁSICO, 60 HZ, CLASSE 15 KV, A SECO (UN)</t>
  </si>
  <si>
    <t>Observações: Composição elaborada com base no ORSE 00311 (montagem de acessórios) e 11907 (montagem) com a utilização dos insumos SINAPI</t>
  </si>
  <si>
    <t>104916 ARMAÇÃO DE SAPATA ISOLADA, VIGA BALDRAME E SAPATA CORRIDA UTILIZANDO AÇO CA-60 DE 5 MM - MONTAGEM. AF_01/2024 (KG)</t>
  </si>
  <si>
    <t>97084 COMPACTAÇÃO MECÂNICA DE SOLO PARA EXECUÇÃO DE RADIER, PISO DE CONCRETO OU LAJE SOBRE SOLO, COM COMPACTADOR DE SOLOS TIPO PLACA VIBRATÓRIA. AF_09/2021 (M2)</t>
  </si>
  <si>
    <t>97093 ARMAÇÃO PARA EXECUÇÃO DE RADIER, PISO DE CONCRETO OU LAJE SOBRE SOLO, COM USO DE TELA Q-283. AF_09/2021 (KG)</t>
  </si>
  <si>
    <t>00043127</t>
  </si>
  <si>
    <t>TELA DE ACO SOLDADA NERVURADA, CA-60, Q-283 (4,48 KG/M2), DIAMETRO DO FIO = 6,0 MM, LARGURA = 2,45 X 6,00 M DE COMPRIMENTO, ESPACAMENTO DA MALHA = 10 X 10 CM</t>
  </si>
  <si>
    <t>00042407</t>
  </si>
  <si>
    <t>TRELICA NERVURADA (ESPACADOR), ALTURA = 120,0 MM, DIAMETRO DOS BANZOS INFERIORES E SUPERIOR = 6,0 MM, DIAMETRO DA DIAGONAL = 4,2 MM</t>
  </si>
  <si>
    <t>JCA-47925473 CONCRETAGEM DE VIGAS E LAJES, FCK=30 MPA, PARA LAJES MACIÇAS OU NERVURADAS COM USO DE BOMBA - LANÇAMENTO, ADENSAMENTO E ACABAMENTO. AF_02/2022_PS (REF. SINAPI 103675) (M3)</t>
  </si>
  <si>
    <t>Observações: Composição criada com base no SINAPI 103675 adequando o tipo de concreto</t>
  </si>
  <si>
    <t>92761 ARMAÇÃO DE PILAR OU VIGA DE ESTRUTURA CONVENCIONAL DE CONCRETO ARMADO UTILIZANDO AÇO CA-50 DE 8,0 MM - MONTAGEM. AF_06/2022 (KG)</t>
  </si>
  <si>
    <t>JCA-22882654 LAJE PRÉ-MOLDADA UNIDIRECIONAL, BIAPOIADA, ENCHIMENTO EM EPS, VIGOTA TRELIÇADA, ALTURA TOTAL DA LAJE (ENCHIMENTO+CAPA) = (8+4). (M2)</t>
  </si>
  <si>
    <t>00003746</t>
  </si>
  <si>
    <t>LAJE PRE-MOLDADA TRELICADA (LAJOTAS + VIGOTAS) PARA PISO, UNIDIRECIONAL, SOBRECARGA DE 200 KG/M2, VAO ATE 6,00 M (SEM COLOCACAO)</t>
  </si>
  <si>
    <t>00039995</t>
  </si>
  <si>
    <t>POLIESTIRENO EXPANDIDO/EPS (ISOPOR), TIPO 2F, BLOCO</t>
  </si>
  <si>
    <t>92767</t>
  </si>
  <si>
    <t>ARMAÇÃO DE LAJE DE ESTRUTURA CONVENCIONAL DE CONCRETO ARMADO UTILIZANDO AÇO CA-60 DE 4,2 MM - MONTAGEM. AF_06/2022</t>
  </si>
  <si>
    <t>103674</t>
  </si>
  <si>
    <t>CONCRETAGEM DE VIGAS E LAJES, FCK=25 MPA, PARA LAJES PREMOLDADAS COM USO DE BOMBA - LANÇAMENTO, ADENSAMENTO E ACABAMENTO. AF_02/2022_PS</t>
  </si>
  <si>
    <t>92273</t>
  </si>
  <si>
    <t>FABRICAÇÃO DE ESCORAS DO TIPO PONTALETE, EM MADEIRA, PARA PÉ-DIREITO SIMPLES. AF_09/2020</t>
  </si>
  <si>
    <t>Observações: Composição criada com base no SINAPI 101951 adequando-se o tipo de treliça e acrescentando o EPS</t>
  </si>
  <si>
    <t>CP-1934-C2423 TELA METÁLICA AÇO GALVANIZADO, MALHA (13 X 13)MM2 (M2)</t>
  </si>
  <si>
    <t>I1621</t>
  </si>
  <si>
    <t>PERFIL BATENTE DE AÇO (14/24)X44MM CHAPA 20 (DIVISÓRIA)</t>
  </si>
  <si>
    <t>I1872</t>
  </si>
  <si>
    <t>SOLDA 50X50</t>
  </si>
  <si>
    <t>I2035</t>
  </si>
  <si>
    <t>TELA DE ARAME GALVANIZADO DE 2" (5 X 5 CM) FIO N.12 (2,77MM BWG)</t>
  </si>
  <si>
    <t>Observações: COPIA SEINFRA - CE - 026.1 COM DESONERAÇÃO (REF: 12/2018)16122</t>
  </si>
  <si>
    <t>C2903 PORTÃO DE TUBO DE AÇO GALVANIZADO DE 2" (1X2)m, INCL. PILARES DE SUSTENTAÇÃO (UN)</t>
  </si>
  <si>
    <t>I0467</t>
  </si>
  <si>
    <t>CANTONEIRA DE FERRO 1"x 3/16" (L X E) (1,73KG/M)</t>
  </si>
  <si>
    <t>I2338</t>
  </si>
  <si>
    <t>FERRO CHATO 1/2" x 3/16" (0,47KG/M)</t>
  </si>
  <si>
    <t>I2339</t>
  </si>
  <si>
    <t>FERRO CHATO 2" x 3/16" (1,90KG/M)</t>
  </si>
  <si>
    <t>I2364</t>
  </si>
  <si>
    <t>JOELHO FERRO GALVANIZADO 1"</t>
  </si>
  <si>
    <t>I2436</t>
  </si>
  <si>
    <t>TELA GALVANIZADA MALHA QUADRADA/LOSANGULAR 2" (5X5CM) FIO 10 (3,4MM)</t>
  </si>
  <si>
    <t>I2171</t>
  </si>
  <si>
    <t>TUBO AÇO GALVANIZADO DE 50MM (2')</t>
  </si>
  <si>
    <t>88317</t>
  </si>
  <si>
    <t>SOLDADOR COM ENCARGOS COMPLEMENTARES</t>
  </si>
  <si>
    <t>C0216</t>
  </si>
  <si>
    <t>ARMADURA CA-50A MÉDIA D= 6,3 A 10,0mm</t>
  </si>
  <si>
    <t>C0218</t>
  </si>
  <si>
    <t>ARMADURA CA-60 MÉDIA D= 6,4 A 9,5mm</t>
  </si>
  <si>
    <t>C0840</t>
  </si>
  <si>
    <t>CONCRETO P/VIBR., FCK 15 MPa COM AGREGADO ADQUIRIDO</t>
  </si>
  <si>
    <t>101161 ALVENARIA DE VEDAÇÃO COM ELEMENTO VAZADO DE CONCRETO (COBOGÓ) DE 7X50X50CM E ARGAMASSA DE ASSENTAMENTO COM PREPARO EM BETONEIRA. AF_05/2020 (M2)</t>
  </si>
  <si>
    <t>00000665</t>
  </si>
  <si>
    <t>ELEMENTO VAZADO DE CONCRETO, QUADRICULADO, 16 FUROS *50 X 50 X 7* CM</t>
  </si>
  <si>
    <t>100489</t>
  </si>
  <si>
    <t>ARGAMASSA TRAÇO 1:3 (EM VOLUME DE CIMENTO E AREIA MÉDIA ÚMIDA), PREPARO MECÂNICO COM BETONEIRA 600 L. AF_08/2019</t>
  </si>
  <si>
    <t>92543 TRAMA DE MADEIRA COMPOSTA POR TERÇAS PARA TELHADOS DE ATÉ 2 ÁGUAS PARA TELHA ONDULADA DE FIBROCIMENTO, METÁLICA, PLÁSTICA OU TERMOACÚSTICA, INCLUSO TRANSPORTE VERTICAL. AF_07/2019 (M2)</t>
  </si>
  <si>
    <t>94210 TELHAMENTO COM TELHA ONDULADA DE FIBROCIMENTO E = 6 MM, COM RECOBRIMENTO LATERAL DE 1 1/4 DE ONDA PARA TELHADO COM INCLINAÇÃO MÁXIMA DE 10°, COM ATÉ 2 ÁGUAS, INCLUSO IÇAMENTO. AF_07/2019 (M2)</t>
  </si>
  <si>
    <t>00001607</t>
  </si>
  <si>
    <t>CONJUNTO ARRUELAS DE VEDACAO 5/16" PARA TELHA FIBROCIMENTO (UMA ARRUELA METALICA E UMA ARRUELA PVC - CONICAS)</t>
  </si>
  <si>
    <t>CJ</t>
  </si>
  <si>
    <t>00004302</t>
  </si>
  <si>
    <t>PARAFUSO ZINCADO ROSCA SOBERBA, CABECA SEXTAVADA, 5/16" X 250 MM, PARA FIXACAO DE TELHA EM MADEIRA</t>
  </si>
  <si>
    <t>00007194</t>
  </si>
  <si>
    <t>TELHA DE FIBROCIMENTO ONDULADA E = 6 MM, DE 2,44 X 1,10 M (SEM AMIANTO)</t>
  </si>
  <si>
    <t>101966 CHAPIM SOBRE MUROS LINEARES, EM GRANITO OU MÁRMORE, L = 25 CM, ASSENTADO COM ARGAMASSA 1:6 COM ADITIVO. AF_11/2020 (M)</t>
  </si>
  <si>
    <t>00004825</t>
  </si>
  <si>
    <t>PEITORIL/ SOLEIRA EM MARMORE, POLIDO, BRANCO COMUM, L= *25* CM, E= *3* CM, CORTE RETO</t>
  </si>
  <si>
    <t>87283</t>
  </si>
  <si>
    <t>ARGAMASSA TRAÇO 1:6 (EM VOLUME DE CIMENTO E AREIA MÉDIA ÚMIDA) COM ADIÇÃO DE PLASTIFICANTE PARA EMBOÇO/MASSA ÚNICA/ASSENTAMENTO DE ALVENARIA DE VEDAÇÃO, PREPARO MECÂNICO COM BETONEIRA 400 L. AF_08/2019</t>
  </si>
  <si>
    <t>93012 ELETRODUTO RÍGIDO ROSCÁVEL, PVC, DN 110 MM (4"), PARA REDE ENTERRADA DE DISTRIBUIÇÃO DE ENERGIA ELÉTRICA - FORNECIMENTO E INSTALAÇÃO. AF_12/2021 (M)</t>
  </si>
  <si>
    <t>00002683</t>
  </si>
  <si>
    <t>ELETRODUTO DE PVC RIGIDO ROSCAVEL DE 4", SEM LUVA</t>
  </si>
  <si>
    <t>93017 LUVA PARA ELETRODUTO, PVC, ROSCÁVEL, DN 110 MM (4"), PARA REDE ENTERRADA DE DISTRIBUIÇÃO DE ENERGIA ELÉTRICA - FORNECIMENTO E INSTALAÇÃO. AF_12/2021 (UN)</t>
  </si>
  <si>
    <t>00001895</t>
  </si>
  <si>
    <t>LUVA EM PVC RIGIDO ROSCAVEL, DE 4", PARA ELETRODUTO</t>
  </si>
  <si>
    <t>93026 CURVA 90 GRAUS PARA ELETRODUTO, PVC, ROSCÁVEL, DN 110 MM (4"), PARA REDE ENTERRADA DE DISTRIBUIÇÃO DE ENERGIA ELÉTRICA - FORNECIMENTO E INSTALAÇÃO. AF_12/2021 (UN)</t>
  </si>
  <si>
    <t>00001878</t>
  </si>
  <si>
    <t>CURVA 90 GRAUS, LONGA, DE PVC RIGIDO ROSCAVEL, DE 4", PARA ELETRODUTO</t>
  </si>
  <si>
    <t>S09669 Perfilado, pré-zincado a fogo, perfurado 38 x 38 x 6000mm (un)</t>
  </si>
  <si>
    <t>I10047</t>
  </si>
  <si>
    <t>S12558 Junção interna tipo "X" para perfilado, ( ref.: Mopa ou similar) (un)</t>
  </si>
  <si>
    <t>I03629</t>
  </si>
  <si>
    <t>Junção interna tipo "X" para perfilado, ref. Mopa ou similar</t>
  </si>
  <si>
    <t>S11405 Junção interna tipo "I" para perfilado, ( ref.: Mopa ou similar) (un)</t>
  </si>
  <si>
    <t>I12352</t>
  </si>
  <si>
    <t>Junção interna tipo "I" para perfilado, ref. Mopa ou similar</t>
  </si>
  <si>
    <t>S00723 Fornecimento e instalação de saída horizontal para eletroduto 3/4" (ref. vl 33 valemam ou similar) (un)</t>
  </si>
  <si>
    <t>I02003</t>
  </si>
  <si>
    <t>Saída horizontal para eletroduto 3/4" (ref. vl 33 valemam ou similar)</t>
  </si>
  <si>
    <t>S07384 Fixação de eletrocalhas com vergalhão (Tirante) com rosca total ø 1/4"x1000mm (marvitec ref. 1431 ou similar) (m)</t>
  </si>
  <si>
    <t>I02234</t>
  </si>
  <si>
    <t>Vergalhão (Tirante) com rosca total ø 1/4"x1000mm (marvitec ref. 1431 ou similar)</t>
  </si>
  <si>
    <t>S12564 Caixa metálica com tomada 10A 250V para perfilado e fixação (un)</t>
  </si>
  <si>
    <t>I13369</t>
  </si>
  <si>
    <t>91953 INTERRUPTOR SIMPLES (1 MÓDULO), 10A/250V, INCLUINDO SUPORTE E PLACA - FORNECIMENTO E INSTALAÇÃO. AF_03/2023 (UN)</t>
  </si>
  <si>
    <t>91952</t>
  </si>
  <si>
    <t>INTERRUPTOR SIMPLES (1 MÓDULO), 10A/250V, SEM SUPORTE E SEM PLACA - FORNECIMENTO E INSTALAÇÃO. AF_03/2023</t>
  </si>
  <si>
    <t>UFSB-60262662 QUADRO DE DISTRIBUIÇÃO DE SOBREPOR, EM CHAPA DE AÇO, 600X600X250 MM, COM BARRAMENTO, PADRÃO DIN E DISJUNTOR COM CAIXA MOLDADA, EXCLUSIVE DISJUNTORES (UN)</t>
  </si>
  <si>
    <t>UFSB-13243165</t>
  </si>
  <si>
    <t>Observações: Composição criada com base no SINAPI 101878 adequando-se o componente e utilizando a MO do SINAPI</t>
  </si>
  <si>
    <t>S00660 Disjuntor tripolar tipo compacto e aberto 1250A - 50 ka instalado (un)</t>
  </si>
  <si>
    <t>I00825</t>
  </si>
  <si>
    <t>Disjuntor tripolar 1250 A - 5aka instalado</t>
  </si>
  <si>
    <t>S10326 Disjuntor termomagnetico tripolar 500 A, padrão DIN (Europeu - linha branca), 65KA (un)</t>
  </si>
  <si>
    <t>I11101</t>
  </si>
  <si>
    <t>Disjuntor termomagnético tripolar 500 A, padrão DIN (linha branca ), corrente de interrupção 65KA</t>
  </si>
  <si>
    <t>S09902 Fornecimento de molde de solda exotérmica tipo "X" para cabo 50 mm² (un)</t>
  </si>
  <si>
    <t>I10339</t>
  </si>
  <si>
    <t>Molde de solda exotérmica tipo "X" para cabo cobre nu 50 mm²</t>
  </si>
  <si>
    <t>UFSB-58149436 Molde de solda exotérmica conexão cabo-haste em T, bitola do cabo de 50mm² para haste de 5/8 e 3/4 (un)</t>
  </si>
  <si>
    <t>Observações:  COPIA ORSE - SE - 2025/04 (REF: 06/2025) 47140</t>
  </si>
  <si>
    <t>98546 IMPERMEABILIZAÇÃO DE SUPERFÍCIE COM MANTA ASFÁLTICA, UMA CAMADA, INCLUSIVE APLICAÇÃO DE PRIMER ASFÁLTICO, E=4MM. AF_09/2023 (M2)</t>
  </si>
  <si>
    <t>00004226</t>
  </si>
  <si>
    <t>GAS DE COZINHA - GLP</t>
  </si>
  <si>
    <t>00004015</t>
  </si>
  <si>
    <t>MANTA ASFALTICA ELASTOMERICA EM POLIESTER 4 MM, TIPO III, CLASSE B, ACABAMENTO PP (NBR 9952)</t>
  </si>
  <si>
    <t>00000511</t>
  </si>
  <si>
    <t>PRIMER PARA MANTA ASFALTICA A BASE DE ASFALTO MODIFICADO DILUIDO EM SOLVENTE, APLICACAO A FRIO</t>
  </si>
  <si>
    <t>87905 CHAPISCO APLICADO EM ALVENARIA (COM PRESENÇA DE VÃOS) E ESTRUTURAS DE CONCRETO DE FACHADA, COM COLHER DE PEDREIRO. ARGAMASSA TRAÇO 1:3 COM PREPARO EM BETONEIRA 400L. AF_10/2022 (M2)</t>
  </si>
  <si>
    <t>87777 EMBOÇO OU MASSA ÚNICA EM ARGAMASSA TRAÇO 1:2:8, PREPARO MANUAL, APLICADA MANUALMENTE EM PANOS DE FACHADA COM PRESENÇA DE VÃOS, ESPESSURA DE 25 MM. AF_08/2022 (M2)</t>
  </si>
  <si>
    <t>88489 PINTURA LÁTEX ACRÍLICA PREMIUM, APLICAÇÃO MANUAL EM PAREDES, DUAS DEMÃOS. AF_04/2023 (M2)</t>
  </si>
  <si>
    <t>00007356</t>
  </si>
  <si>
    <t>TINTA LATEX ACRILICA PREMIUM, COR BRANCO FOSCO</t>
  </si>
  <si>
    <t>102498 PINTURA DE MEIO-FIO COM TINTA BRANCA A BASE DE CAL (CAIAÇÃO). AF_05/2021 (M)</t>
  </si>
  <si>
    <t>00011161</t>
  </si>
  <si>
    <t>CAL HIDRATADA PARA PINTURA</t>
  </si>
  <si>
    <t>105029 CONTRAVERGA MOLDADA IN LOCO EM CONCRETO, ESPESSURA DE *15* CM. AF_03/2024 (M)</t>
  </si>
  <si>
    <t>105023 VERGA MOLDADA IN LOCO EM CONCRETO, ESPESSURA DE *15* CM. AF_03/2024 (M)</t>
  </si>
  <si>
    <t>94276 ASSENTAMENTO DE GUIA (MEIO-FIO) EM TRECHO CURVO, CONFECCIONADA EM CONCRETO PRÉ-FABRICADO, DIMENSÕES 100X15X13X20 CM (COMPRIMENTO X BASE INFERIOR X BASE SUPERIOR X ALTURA). AF_01/2024 (M)</t>
  </si>
  <si>
    <t>00041679</t>
  </si>
  <si>
    <t>MEIO-FIO OU GUIA DE CONCRETO PRE-MOLDADO, COMP 1 M, *20 X 12/15* CM (H X L1/L2)</t>
  </si>
  <si>
    <t>UFSB-86277112 FORNECIMENTO DE CONJUNTO DE PAINÉIS DE MÉDIA TENSÃO COM 6 COLUNAS INCLUINDO: 1 COLUNA DE ENTRADA DE CABOS, 1 COLUNA DE COMANDO SINALIZAÇÃO, 1 COLUNA DE DISJUNÇÃO, 1 COLUNA DE TRANSIÇÃO DE CABOS E 2 COLUNAS DE SAÍDA DE CABOS. (INCLUSO TRANSPORTE) (UN)</t>
  </si>
  <si>
    <t>UFSB-I-74804984</t>
  </si>
  <si>
    <t>CUSTO DE FRETE PARA UM PAINEL DE MÉDIA TENSÃO COM 6 COLUNAS</t>
  </si>
  <si>
    <t>UFSB-I-55249014</t>
  </si>
  <si>
    <t>FORNECIMENTO DE CONJUNTO DE PAINÉIS DE MÉDIA TENSÃO COM 6 COLUNAS INCLUINDO: 1 COLUNA DE ENTRADA DE CABOS, 1 COLUNA DE COMANDO SINALIZAÇÃO, 1 COLUNA DE DISJUNÇÃO, 1 COLUNA DE TRANSIÇÃO DE CABOS E 2 COLUNAS DE SAÍDA DE CABOS.</t>
  </si>
  <si>
    <t>UFSB-35703775 FORNECIMENTO DE GRUPO GERADOR TRIFÁSICO, 630 KVA, CARENADO, 380/220 V, 60 HZ (INCLUSO TRANSPORTE) (UN)</t>
  </si>
  <si>
    <t>UFSB-I-32316980</t>
  </si>
  <si>
    <t>GRUPO GERADOR TRIFÁSICO, 630 KVA, CARENADO, 380/220 V, 60 HZ</t>
  </si>
  <si>
    <t>UFSB-69172792</t>
  </si>
  <si>
    <t>TRANSPORTE DE GRUPO GERADOR TRIFÁSICO, 630 KVA - REF. CAJAMAR-SP / PORTO SEGURO-BA</t>
  </si>
  <si>
    <t>Observações: Cotação de preços realizada em Julho de 2025 para a obra das subestações do campus Sossigenes Costa</t>
  </si>
  <si>
    <t>UFSB-57735633 FORNECIMENTO DE TRANSFORMADOR TRIFÁSICO DE 1000 KVA, 13.8/0.38-0.22 KV, ISOLADO À SECO (INCLUSO TRANSPORTE) (UN)</t>
  </si>
  <si>
    <t>UFSB-I-83309741</t>
  </si>
  <si>
    <t>TRANSFORMADOR TRIFÁSICO DE 1000 KVA, 13.8/0.38-0.22 KV, ISOLADO À SECO</t>
  </si>
  <si>
    <t>UFSB-05729254</t>
  </si>
  <si>
    <t>TRANSPORTE DE TRANSFORMADOR TRIFÁSICO, 1000 KVA - REF. CAJAMAR-SP / PORTO SEGURO-BA</t>
  </si>
  <si>
    <t>JCA-65040323 SERVIÇOS DE INSTALAÇÃO DE GRUPO GERADOR DIESEL, COM CARENAGEM, POTENCIA STAND-BY ATÉ 700 KVA (UN)</t>
  </si>
  <si>
    <t>88279</t>
  </si>
  <si>
    <t>MONTADOR ELETROMECÂNICO COM ENCARGOS COMPLEMENTARES</t>
  </si>
  <si>
    <t xml:space="preserve">Observações: Composição criada com base no SEINFRA C3668 mantendo-se os coeficientes e utilizando a M.O. do SINAPI.
</t>
  </si>
  <si>
    <t>JCA-12164450 SERVIÇOS DE INSTALAÇÃO DE TRANSFORMADOR DE DISTRIBUIÇÃO, 1.000 KVA, TRIFÁSICO, 60 HZ, CLASSE 15 KV, A SECO (UN)</t>
  </si>
  <si>
    <t>Observações: Composição elaborada com base no ORSE 00311 (montagem de acessórios) e 11907 (montagem) com a utilização dos insumos SINAPI.
Sendo os coeficientes de montagem originais para um transformador de 750 KVA, adequamos em 30% a M.O. para adequação do esforço.</t>
  </si>
  <si>
    <t>98681 PISO CIMENTADO, TRAÇO 1:3 (CIMENTO E AREIA), ACABAMENTO RÚSTICO, ESPESSURA 2,0 CM, PREPARO MECÂNICO DA ARGAMASSA. AF_09/2020 (M2)</t>
  </si>
  <si>
    <t>87298</t>
  </si>
  <si>
    <t>ARGAMASSA TRAÇO 1:3 (EM VOLUME DE CIMENTO E AREIA MÉDIA ÚMIDA) PARA CONTRAPISO, PREPARO MECÂNICO COM BETONEIRA 400 L. AF_08/2019</t>
  </si>
  <si>
    <t>88238 AJUDANTE DE ARMADOR COM ENCARGOS COMPLEMENTARES (H)</t>
  </si>
  <si>
    <t>00037370</t>
  </si>
  <si>
    <t>ALIMENTACAO - HORISTA (COLETADO CAIXA - ENCARGOS COMPLEMENTARES)</t>
  </si>
  <si>
    <t>00043489</t>
  </si>
  <si>
    <t>EPI - FAMILIA PEDREIRO - HORISTA (ENCARGOS COMPLEMENTARES - COLETADO CAIXA)</t>
  </si>
  <si>
    <t>00037372</t>
  </si>
  <si>
    <t>EXAMES - HORISTA (COLETADO CAIXA - ENCARGOS COMPLEMENTARES)</t>
  </si>
  <si>
    <t>00043465</t>
  </si>
  <si>
    <t>FERRAMENTAS - FAMILIA PEDREIRO - HORISTA (ENCARGOS COMPLEMENTARES - COLETADO CAIXA)</t>
  </si>
  <si>
    <t>00037373</t>
  </si>
  <si>
    <t>SEGURO - HORISTA (COLETADO CAIXA - ENCARGOS COMPLEMENTARES)</t>
  </si>
  <si>
    <t>00037371</t>
  </si>
  <si>
    <t>TRANSPORTE - HORISTA (COLETADO CAIXA - ENCARGOS COMPLEMENTARES)</t>
  </si>
  <si>
    <t>00006114</t>
  </si>
  <si>
    <t>AJUDANTE DE ARMADOR (HORISTA)</t>
  </si>
  <si>
    <t>95308</t>
  </si>
  <si>
    <t>CURSO DE CAPACITAÇÃO PARA AJUDANTE DE ARMADOR (ENCARGOS COMPLEMENTARES) - HORISTA</t>
  </si>
  <si>
    <t>88239 AJUDANTE DE CARPINTEIRO COM ENCARGOS COMPLEMENTARES (H)</t>
  </si>
  <si>
    <t>00043483</t>
  </si>
  <si>
    <t>EPI - FAMILIA CARPINTEIRO DE FORMAS - HORISTA (ENCARGOS COMPLEMENTARES - COLETADO CAIXA)</t>
  </si>
  <si>
    <t>00043459</t>
  </si>
  <si>
    <t>FERRAMENTAS - FAMILIA CARPINTEIRO DE FORMAS - HORISTA (ENCARGOS COMPLEMENTARES - COLETADO CAIXA)</t>
  </si>
  <si>
    <t>00006117</t>
  </si>
  <si>
    <t>CARPINTEIRO AUXILIAR (HORISTA)</t>
  </si>
  <si>
    <t>95309</t>
  </si>
  <si>
    <t>CURSO DE CAPACITAÇÃO PARA AJUDANTE DE CARPINTEIRO (ENCARGOS COMPLEMENTARES) - HORISTA</t>
  </si>
  <si>
    <t>88243 AJUDANTE ESPECIALIZADO COM ENCARGOS COMPLEMENTARES (H)</t>
  </si>
  <si>
    <t>00043491</t>
  </si>
  <si>
    <t>EPI - FAMILIA SERVENTE - HORISTA (ENCARGOS COMPLEMENTARES - COLETADO CAIXA)</t>
  </si>
  <si>
    <t>00043467</t>
  </si>
  <si>
    <t>FERRAMENTAS - FAMILIA SERVENTE - HORISTA (ENCARGOS COMPLEMENTARES - COLETADO CAIXA)</t>
  </si>
  <si>
    <t>00000242</t>
  </si>
  <si>
    <t>AJUDANTE ESPECIALIZADO (HORISTA)</t>
  </si>
  <si>
    <t>95313</t>
  </si>
  <si>
    <t>CURSO DE CAPACITAÇÃO PARA AJUDANTE ESPECIALIZADO (ENCARGOS COMPLEMENTARES) - HORISTA</t>
  </si>
  <si>
    <t>87393 ARGAMASSA INDUSTRIALIZADA PARA CHAPISCO ROLADO, PREPARO COM MISTURADOR DE EIXO HORIZONTAL DE 300 KG. AF_08/2019 (M3)</t>
  </si>
  <si>
    <t>88392</t>
  </si>
  <si>
    <t>MISTURADOR DE ARGAMASSA, EIXO HORIZONTAL, CAPACIDADE DE MISTURA 300 KG, MOTOR ELÉTRICO POTÊNCIA 5 CV - CHI DIURNO. AF_05/2023</t>
  </si>
  <si>
    <t>88386</t>
  </si>
  <si>
    <t>MISTURADOR DE ARGAMASSA, EIXO HORIZONTAL, CAPACIDADE DE MISTURA 300 KG, MOTOR ELÉTRICO POTÊNCIA 5 CV - CHP DIURNO. AF_05/2023</t>
  </si>
  <si>
    <t>00037552</t>
  </si>
  <si>
    <t>ARGAMASSA INDUSTRIALIZADA PARA CHAPISCO ROLADO</t>
  </si>
  <si>
    <t>88627 ARGAMASSA TRAÇO 1:0,5:4,5 (EM VOLUME DE CIMENTO, CAL E AREIA MÉDIA ÚMIDA) PARA ASSENTAMENTO DE ALVENARIA, PREPARO MANUAL. AF_08/2019 (M3)</t>
  </si>
  <si>
    <t>00001106</t>
  </si>
  <si>
    <t>CAL HIDRATADA CH-I PARA ARGAMASSAS</t>
  </si>
  <si>
    <t>87367 ARGAMASSA TRAÇO 1:1:6 (EM VOLUME DE CIMENTO, CAL E AREIA MÉDIA ÚMIDA) PARA EMBOÇO/MASSA ÚNICA/ASSENTAMENTO DE ALVENARIA DE VEDAÇÃO, PREPARO MANUAL. AF_08/2019 (M3)</t>
  </si>
  <si>
    <t>87369 ARGAMASSA TRAÇO 1:2:8 (EM VOLUME DE CIMENTO, CAL E AREIA MÉDIA ÚMIDA) PARA EMBOÇO/MASSA ÚNICA/ASSENTAMENTO DE ALVENARIA DE VEDAÇÃO, PREPARO MANUAL. AF_08/2019 (M3)</t>
  </si>
  <si>
    <t>87292 ARGAMASSA TRAÇO 1:2:8 (EM VOLUME DE CIMENTO, CAL E AREIA MÉDIA ÚMIDA) PARA EMBOÇO/MASSA ÚNICA/ASSENTAMENTO DE ALVENARIA DE VEDAÇÃO, PREPARO MECÂNICO COM BETONEIRA 400 L. AF_08/2019 (M3)</t>
  </si>
  <si>
    <t>88831</t>
  </si>
  <si>
    <t>BETONEIRA CAPACIDADE NOMINAL DE 400 L, CAPACIDADE DE MISTURA 280 L, MOTOR ELÉTRICO TRIFÁSICO POTÊNCIA DE 2 CV, SEM CARREGADOR - CHI DIURNO. AF_05/2023</t>
  </si>
  <si>
    <t>88830</t>
  </si>
  <si>
    <t>BETONEIRA CAPACIDADE NOMINAL DE 400 L, CAPACIDADE DE MISTURA 280 L, MOTOR ELÉTRICO TRIFÁSICO POTÊNCIA DE 2 CV, SEM CARREGADOR - CHP DIURNO. AF_05/2023</t>
  </si>
  <si>
    <t>87294 ARGAMASSA TRAÇO 1:2:9 (EM VOLUME DE CIMENTO, CAL E AREIA MÉDIA ÚMIDA) PARA EMBOÇO/MASSA ÚNICA/ASSENTAMENTO DE ALVENARIA DE VEDAÇÃO, PREPARO MECÂNICO COM BETONEIRA 600 L. AF_08/2019 (M3)</t>
  </si>
  <si>
    <t>87337 ARGAMASSA TRAÇO 1:2:9 (EM VOLUME DE CIMENTO, CAL E AREIA MÉDIA ÚMIDA) PARA EMBOÇO/MASSA ÚNICA/ASSENTAMENTO DE ALVENARIA DE VEDAÇÃO, PREPARO MECÂNICO COM MISTURADOR DE EIXO HORIZONTAL DE 300 KG. AF_08/2019 (M3)</t>
  </si>
  <si>
    <t>87377 ARGAMASSA TRAÇO 1:3 (EM VOLUME DE CIMENTO E AREIA GROSSA ÚMIDA) PARA CHAPISCO CONVENCIONAL, PREPARO MANUAL. AF_08/2019 (M3)</t>
  </si>
  <si>
    <t>00000367</t>
  </si>
  <si>
    <t>AREIA GROSSA - POSTO JAZIDA/FORNECEDOR (RETIRADO NA JAZIDA, SEM TRANSPORTE)</t>
  </si>
  <si>
    <t>87313 ARGAMASSA TRAÇO 1:3 (EM VOLUME DE CIMENTO E AREIA GROSSA ÚMIDA) PARA CHAPISCO CONVENCIONAL, PREPARO MECÂNICO COM BETONEIRA 400 L. AF_08/2019 (M3)</t>
  </si>
  <si>
    <t>100475 ARGAMASSA TRAÇO 1:3 (EM VOLUME DE CIMENTO E AREIA MÉDIA ÚMIDA) COM ADIÇÃO DE IMPERMEABILIZANTE, PREPARO MECÂNICO COM BETONEIRA 400 L. AF_08/2019 (M3)</t>
  </si>
  <si>
    <t>00000123</t>
  </si>
  <si>
    <t>ADITIVO IMPERMEABILIZANTE DE PEGA NORMAL PARA ARGAMASSAS E CONCRETOS SEM ARMACAO, LIQUIDO E ISENTO DE CLORETOS</t>
  </si>
  <si>
    <t>87298 ARGAMASSA TRAÇO 1:3 (EM VOLUME DE CIMENTO E AREIA MÉDIA ÚMIDA) PARA CONTRAPISO, PREPARO MECÂNICO COM BETONEIRA 400 L. AF_08/2019 (M3)</t>
  </si>
  <si>
    <t>88629 ARGAMASSA TRAÇO 1:3 (EM VOLUME DE CIMENTO E AREIA MÉDIA ÚMIDA), PREPARO MANUAL. AF_08/2019 (M3)</t>
  </si>
  <si>
    <t>100489 ARGAMASSA TRAÇO 1:3 (EM VOLUME DE CIMENTO E AREIA MÉDIA ÚMIDA), PREPARO MECÂNICO COM BETONEIRA 600 L. AF_08/2019 (M3)</t>
  </si>
  <si>
    <t>87316 ARGAMASSA TRAÇO 1:4 (EM VOLUME DE CIMENTO E AREIA GROSSA ÚMIDA) PARA CHAPISCO CONVENCIONAL, PREPARO MECÂNICO COM BETONEIRA 400 L. AF_08/2019 (M3)</t>
  </si>
  <si>
    <t>87283 ARGAMASSA TRAÇO 1:6 (EM VOLUME DE CIMENTO E AREIA MÉDIA ÚMIDA) COM ADIÇÃO DE PLASTIFICANTE PARA EMBOÇO/MASSA ÚNICA/ASSENTAMENTO DE ALVENARIA DE VEDAÇÃO, PREPARO MECÂNICO COM BETONEIRA 400 L. AF_08/2019 (M3)</t>
  </si>
  <si>
    <t>00043617</t>
  </si>
  <si>
    <t>ADITIVO PLASTIFICANTE E ESTABILIZADOR PARA ARGAMASSAS DE ASSENTAMENTO E REBOCO, LIQUIDO E ISENTO DE CLORETOS</t>
  </si>
  <si>
    <t>88245 ARMADOR COM ENCARGOS COMPLEMENTARES (H)</t>
  </si>
  <si>
    <t>00000378</t>
  </si>
  <si>
    <t>ARMADOR (HORISTA)</t>
  </si>
  <si>
    <t>95314</t>
  </si>
  <si>
    <t>CURSO DE CAPACITAÇÃO PARA ARMADOR (ENCARGOS COMPLEMENTARES) - HORISTA</t>
  </si>
  <si>
    <t>C0216 ARMADURA CA-50A MÉDIA D= 6,3 A 10,0mm (KG)</t>
  </si>
  <si>
    <t>I0163</t>
  </si>
  <si>
    <t>AÇO CA-50</t>
  </si>
  <si>
    <t>I0103</t>
  </si>
  <si>
    <t>ARAME RECOZIDO N.18 BWG</t>
  </si>
  <si>
    <t>C0218 ARMADURA CA-60 MÉDIA D= 6,4 A 9,5mm (KG)</t>
  </si>
  <si>
    <t>I0169</t>
  </si>
  <si>
    <t>AÇO CA-60</t>
  </si>
  <si>
    <t>92767 ARMAÇÃO DE LAJE DE ESTRUTURA CONVENCIONAL DE CONCRETO ARMADO UTILIZANDO AÇO CA-60 DE 4,2 MM - MONTAGEM. AF_06/2022 (KG)</t>
  </si>
  <si>
    <t>92799</t>
  </si>
  <si>
    <t>CORTE E DOBRA DE AÇO CA-60, DIÂMETRO DE 4,2 MM. AF_06/2022</t>
  </si>
  <si>
    <t>92768 ARMAÇÃO DE LAJE DE ESTRUTURA CONVENCIONAL DE CONCRETO ARMADO UTILIZANDO AÇO CA-60 DE 5,0 MM - MONTAGEM. AF_06/2022 (KG)</t>
  </si>
  <si>
    <t>88247 AUXILIAR DE ELETRICISTA COM ENCARGOS COMPLEMENTARES (H)</t>
  </si>
  <si>
    <t>00043484</t>
  </si>
  <si>
    <t>EPI - FAMILIA ELETRICISTA - HORISTA (ENCARGOS COMPLEMENTARES - COLETADO CAIXA)</t>
  </si>
  <si>
    <t>00043460</t>
  </si>
  <si>
    <t>FERRAMENTAS - FAMILIA ELETRICISTA - HORISTA (ENCARGOS COMPLEMENTARES - COLETADO CAIXA)</t>
  </si>
  <si>
    <t>00000247</t>
  </si>
  <si>
    <t>AJUDANTE DE ELETRICISTA (HORISTA)</t>
  </si>
  <si>
    <t>95316</t>
  </si>
  <si>
    <t>CURSO DE CAPACITAÇÃO PARA AUXILIAR DE ELETRICISTA (ENCARGOS COMPLEMENTARES) - HORISTA</t>
  </si>
  <si>
    <t>88248 AUXILIAR DE ENCANADOR OU BOMBEIRO HIDRÁULICO COM ENCARGOS COMPLEMENTARES (H)</t>
  </si>
  <si>
    <t>00043485</t>
  </si>
  <si>
    <t>EPI - FAMILIA ENCANADOR - HORISTA (ENCARGOS COMPLEMENTARES - COLETADO CAIXA)</t>
  </si>
  <si>
    <t>00043461</t>
  </si>
  <si>
    <t>FERRAMENTAS - FAMILIA ENCANADOR - HORISTA (ENCARGOS COMPLEMENTARES - COLETADO CAIXA)</t>
  </si>
  <si>
    <t>00000246</t>
  </si>
  <si>
    <t>AUXILIAR DE ENCANADOR OU BOMBEIRO HIDRAULICO (HORISTA)</t>
  </si>
  <si>
    <t>95317</t>
  </si>
  <si>
    <t>CURSO DE CAPACITAÇÃO PARA AUXILIAR DE ENCANADOR OU BOMBEIRO HIDRÁULICO (ENCARGOS COMPLEMENTARES) - HORISTA</t>
  </si>
  <si>
    <t>88256 AZULEJISTA OU LADRILHEIRO COM ENCARGOS COMPLEMENTARES (H)</t>
  </si>
  <si>
    <t>00004760</t>
  </si>
  <si>
    <t>AZULEJISTA OU LADRILHEIRO (HORISTA)</t>
  </si>
  <si>
    <t>95324</t>
  </si>
  <si>
    <t>CURSO DE CAPACITAÇÃO PARA AZULEJISTA OU LADRILHEIRO (ENCARGOS COMPLEMENTARES) - HORISTA</t>
  </si>
  <si>
    <t>88831 BETONEIRA CAPACIDADE NOMINAL DE 400 L, CAPACIDADE DE MISTURA 280 L, MOTOR ELÉTRICO TRIFÁSICO POTÊNCIA DE 2 CV, SEM CARREGADOR - CHI DIURNO. AF_05/2023 (CHI)</t>
  </si>
  <si>
    <t>88826</t>
  </si>
  <si>
    <t>BETONEIRA CAPACIDADE NOMINAL DE 400 L, CAPACIDADE DE MISTURA 280 L, MOTOR ELÉTRICO TRIFÁSICO POTÊNCIA DE 2 CV, SEM CARREGADOR - DEPRECIAÇÃO. AF_05/2023</t>
  </si>
  <si>
    <t>88827</t>
  </si>
  <si>
    <t>BETONEIRA CAPACIDADE NOMINAL DE 400 L, CAPACIDADE DE MISTURA 280 L, MOTOR ELÉTRICO TRIFÁSICO POTÊNCIA DE 2 CV, SEM CARREGADOR - JUROS. AF_05/2023</t>
  </si>
  <si>
    <t>88830 BETONEIRA CAPACIDADE NOMINAL DE 400 L, CAPACIDADE DE MISTURA 280 L, MOTOR ELÉTRICO TRIFÁSICO POTÊNCIA DE 2 CV, SEM CARREGADOR - CHP DIURNO. AF_05/2023 (CHP)</t>
  </si>
  <si>
    <t>88828</t>
  </si>
  <si>
    <t>BETONEIRA CAPACIDADE NOMINAL DE 400 L, CAPACIDADE DE MISTURA 280 L, MOTOR ELÉTRICO TRIFÁSICO POTÊNCIA DE 2 CV, SEM CARREGADOR - MANUTENÇÃO. AF_05/2023</t>
  </si>
  <si>
    <t>88829</t>
  </si>
  <si>
    <t>BETONEIRA CAPACIDADE NOMINAL DE 400 L, CAPACIDADE DE MISTURA 280 L, MOTOR ELÉTRICO TRIFÁSICO POTÊNCIA DE 2 CV, SEM CARREGADOR - MATERIAIS NA OPERAÇÃO. AF_05/2023</t>
  </si>
  <si>
    <t>88826 BETONEIRA CAPACIDADE NOMINAL DE 400 L, CAPACIDADE DE MISTURA 280 L, MOTOR ELÉTRICO TRIFÁSICO POTÊNCIA DE 2 CV, SEM CARREGADOR - DEPRECIAÇÃO. AF_05/2023 (H)</t>
  </si>
  <si>
    <t>00010535</t>
  </si>
  <si>
    <t>BETONEIRA, CAPACIDADE NOMINAL 400 L, CAPACIDADE DE MISTURA 280 L, MOTOR ELETRICO TRIFASICO 220/380 V, POTENCIA 2 CV, SEM CARREGADOR</t>
  </si>
  <si>
    <t>88827 BETONEIRA CAPACIDADE NOMINAL DE 400 L, CAPACIDADE DE MISTURA 280 L, MOTOR ELÉTRICO TRIFÁSICO POTÊNCIA DE 2 CV, SEM CARREGADOR - JUROS. AF_05/2023 (H)</t>
  </si>
  <si>
    <t>88828 BETONEIRA CAPACIDADE NOMINAL DE 400 L, CAPACIDADE DE MISTURA 280 L, MOTOR ELÉTRICO TRIFÁSICO POTÊNCIA DE 2 CV, SEM CARREGADOR - MANUTENÇÃO. AF_05/2023 (H)</t>
  </si>
  <si>
    <t>88829 BETONEIRA CAPACIDADE NOMINAL DE 400 L, CAPACIDADE DE MISTURA 280 L, MOTOR ELÉTRICO TRIFÁSICO POTÊNCIA DE 2 CV, SEM CARREGADOR - MATERIAIS NA OPERAÇÃO. AF_05/2023 (H)</t>
  </si>
  <si>
    <t>Especiais</t>
  </si>
  <si>
    <t>00002705</t>
  </si>
  <si>
    <t>ENERGIA ELETRICA ATE 2000 KWH INDUSTRIAL, SEM DEMANDA</t>
  </si>
  <si>
    <t>KWH</t>
  </si>
  <si>
    <t>TOTAL Especiais:</t>
  </si>
  <si>
    <t>89226 BETONEIRA CAPACIDADE NOMINAL DE 600 L, CAPACIDADE DE MISTURA 360 L, MOTOR ELÉTRICO TRIFÁSICO POTÊNCIA DE 4 CV, SEM CARREGADOR - CHI DIURNO. AF_05/2023 (CHI)</t>
  </si>
  <si>
    <t>89221</t>
  </si>
  <si>
    <t>BETONEIRA CAPACIDADE NOMINAL DE 600 L, CAPACIDADE DE MISTURA 360 L, MOTOR ELÉTRICO TRIFÁSICO POTÊNCIA DE 4 CV, SEM CARREGADOR - DEPRECIAÇÃO. AF_05/2023</t>
  </si>
  <si>
    <t>89222</t>
  </si>
  <si>
    <t>BETONEIRA CAPACIDADE NOMINAL DE 600 L, CAPACIDADE DE MISTURA 360 L, MOTOR ELÉTRICO TRIFÁSICO POTÊNCIA DE 4 CV, SEM CARREGADOR - JUROS. AF_05/2023</t>
  </si>
  <si>
    <t>89225 BETONEIRA CAPACIDADE NOMINAL DE 600 L, CAPACIDADE DE MISTURA 360 L, MOTOR ELÉTRICO TRIFÁSICO POTÊNCIA DE 4 CV, SEM CARREGADOR - CHP DIURNO. AF_05/2023 (CHP)</t>
  </si>
  <si>
    <t>89223</t>
  </si>
  <si>
    <t>BETONEIRA CAPACIDADE NOMINAL DE 600 L, CAPACIDADE DE MISTURA 360 L, MOTOR ELÉTRICO TRIFÁSICO POTÊNCIA DE 4 CV, SEM CARREGADOR - MANUTENÇÃO. AF_05/2023</t>
  </si>
  <si>
    <t>89224</t>
  </si>
  <si>
    <t>BETONEIRA CAPACIDADE NOMINAL DE 600 L, CAPACIDADE DE MISTURA 360 L, MOTOR ELÉTRICO TRIFÁSICO POTÊNCIA DE 4 CV, SEM CARREGADOR - MATERIAIS NA OPERAÇÃO. AF_05/2023</t>
  </si>
  <si>
    <t>89221 BETONEIRA CAPACIDADE NOMINAL DE 600 L, CAPACIDADE DE MISTURA 360 L, MOTOR ELÉTRICO TRIFÁSICO POTÊNCIA DE 4 CV, SEM CARREGADOR - DEPRECIAÇÃO. AF_05/2023 (H)</t>
  </si>
  <si>
    <t>00036397</t>
  </si>
  <si>
    <t>BETONEIRA, CAPACIDADE NOMINAL 600 L, CAPACIDADE DE MISTURA 360 L, MOTOR ELETRICO TRIFASICO 220/380V, POTENCIA 4CV, SEM CARREGADOR</t>
  </si>
  <si>
    <t>89222 BETONEIRA CAPACIDADE NOMINAL DE 600 L, CAPACIDADE DE MISTURA 360 L, MOTOR ELÉTRICO TRIFÁSICO POTÊNCIA DE 4 CV, SEM CARREGADOR - JUROS. AF_05/2023 (H)</t>
  </si>
  <si>
    <t>89223 BETONEIRA CAPACIDADE NOMINAL DE 600 L, CAPACIDADE DE MISTURA 360 L, MOTOR ELÉTRICO TRIFÁSICO POTÊNCIA DE 4 CV, SEM CARREGADOR - MANUTENÇÃO. AF_05/2023 (H)</t>
  </si>
  <si>
    <t>89224 BETONEIRA CAPACIDADE NOMINAL DE 600 L, CAPACIDADE DE MISTURA 360 L, MOTOR ELÉTRICO TRIFÁSICO POTÊNCIA DE 4 CV, SEM CARREGADOR - MATERIAIS NA OPERAÇÃO. AF_05/2023 (H)</t>
  </si>
  <si>
    <t>I0682 BETONEIRA ELÉTRICA 580L (CHP) (H)</t>
  </si>
  <si>
    <t>Geral</t>
  </si>
  <si>
    <t>I2714</t>
  </si>
  <si>
    <t>MAO DE OBRA DE OPERAÇÃO BET.ELET.580L</t>
  </si>
  <si>
    <t>I2701</t>
  </si>
  <si>
    <t>DEPRECIAÇÃO</t>
  </si>
  <si>
    <t>I2702</t>
  </si>
  <si>
    <t>JUROS</t>
  </si>
  <si>
    <t>I2703</t>
  </si>
  <si>
    <t>MANUTENÇÃO</t>
  </si>
  <si>
    <t>TOTAL Geral:</t>
  </si>
  <si>
    <t>88260 CALCETEIRO COM ENCARGOS COMPLEMENTARES (H)</t>
  </si>
  <si>
    <t>00004759</t>
  </si>
  <si>
    <t>CALCETEIRO / RASTELEIRO (HORISTA)</t>
  </si>
  <si>
    <t>95328</t>
  </si>
  <si>
    <t>CURSO DE CAPACITAÇÃO PARA CALCETEIRO (ENCARGOS COMPLEMENTARES) - HORISTA</t>
  </si>
  <si>
    <t>91387 CAMINHÃO BASCULANTE 10 M3, TRUCADO CABINE SIMPLES, PESO BRUTO TOTAL 23.000 KG, CARGA ÚTIL MÁXIMA 15.935 KG, DISTÂNCIA ENTRE EIXOS 4,80 M, POTÊNCIA 230 CV INCLUSIVE CAÇAMBA METÁLICA - CHI DIURNO. AF_06/2014 (CHI)</t>
  </si>
  <si>
    <t>88281</t>
  </si>
  <si>
    <t>MOTORISTA DE BASCULANTE COM ENCARGOS COMPLEMENTARES</t>
  </si>
  <si>
    <t>91380</t>
  </si>
  <si>
    <t>CAMINHÃO BASCULANTE 10 M3, TRUCADO CABINE SIMPLES, PESO BRUTO TOTAL 23.000 KG, CARGA ÚTIL MÁXIMA 15.935 KG, DISTÂNCIA ENTRE EIXOS 4,80 M, POTÊNCIA 230 CV INCLUSIVE CAÇAMBA METÁLICA - DEPRECIAÇÃO. AF_06/2014</t>
  </si>
  <si>
    <t>91382</t>
  </si>
  <si>
    <t>CAMINHÃO BASCULANTE 10 M3, TRUCADO CABINE SIMPLES, PESO BRUTO TOTAL 23.000 KG, CARGA ÚTIL MÁXIMA 15.935 KG, DISTÂNCIA ENTRE EIXOS 4,80 M, POTÊNCIA 230 CV INCLUSIVE CAÇAMBA METÁLICA - IMPOSTOS E SEGUROS. AF_06/2014</t>
  </si>
  <si>
    <t>91381</t>
  </si>
  <si>
    <t>CAMINHÃO BASCULANTE 10 M3, TRUCADO CABINE SIMPLES, PESO BRUTO TOTAL 23.000 KG, CARGA ÚTIL MÁXIMA 15.935 KG, DISTÂNCIA ENTRE EIXOS 4,80 M, POTÊNCIA 230 CV INCLUSIVE CAÇAMBA METÁLICA - JUROS. AF_06/2014</t>
  </si>
  <si>
    <t>91386 CAMINHÃO BASCULANTE 10 M3, TRUCADO CABINE SIMPLES, PESO BRUTO TOTAL 23.000 KG, CARGA ÚTIL MÁXIMA 15.935 KG, DISTÂNCIA ENTRE EIXOS 4,80 M, POTÊNCIA 230 CV INCLUSIVE CAÇAMBA METÁLICA - CHP DIURNO. AF_06/2014 (CHP)</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</si>
  <si>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</si>
  <si>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</si>
  <si>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</si>
  <si>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</si>
  <si>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91380 CAMINHÃO BASCULANTE 10 M3, TRUCADO CABINE SIMPLES, PESO BRUTO TOTAL 23.000 KG, CARGA ÚTIL MÁXIMA 15.935 KG, DISTÂNCIA ENTRE EIXOS 4,80 M, POTÊNCIA 230 CV INCLUSIVE CAÇAMBA METÁLICA - DEPRECIAÇÃO. AF_06/2014 (H)</t>
  </si>
  <si>
    <t>00037734</t>
  </si>
  <si>
    <t>CACAMBA METALICA BASCULANTE COM CAPACIDADE DE 10 M3 (INCLUI MONTAGEM, NAO INCLUI CAMINHAO)</t>
  </si>
  <si>
    <t>00037758</t>
  </si>
  <si>
    <t>CAMINHAO TRUCADO, PESO BRUTO TOTAL 23000 KG, CARGA UTIL MAXIMA 15285 KG, DISTANCIA ENTRE EIXOS 4,80 M, POTENCIA 326 CV (INCLUI CABINE E CHASSI, NAO INCLUI CARROCERIA)</t>
  </si>
  <si>
    <t>91382 CAMINHÃO BASCULANTE 10 M3, TRUCADO CABINE SIMPLES, PESO BRUTO TOTAL 23.000 KG, CARGA ÚTIL MÁXIMA 15.935 KG, DISTÂNCIA ENTRE EIXOS 4,80 M, POTÊNCIA 230 CV INCLUSIVE CAÇAMBA METÁLICA - IMPOSTOS E SEGUROS. AF_06/2014 (H)</t>
  </si>
  <si>
    <t>91381 CAMINHÃO BASCULANTE 10 M3, TRUCADO CABINE SIMPLES, PESO BRUTO TOTAL 23.000 KG, CARGA ÚTIL MÁXIMA 15.935 KG, DISTÂNCIA ENTRE EIXOS 4,80 M, POTÊNCIA 230 CV INCLUSIVE CAÇAMBA METÁLICA - JUROS. AF_06/2014 (H)</t>
  </si>
  <si>
    <t>91383 CAMINHÃO BASCULANTE 10 M3, TRUCADO CABINE SIMPLES, PESO BRUTO TOTAL 23.000 KG, CARGA ÚTIL MÁXIMA 15.935 KG, DISTÂNCIA ENTRE EIXOS 4,80 M, POTÊNCIA 230 CV INCLUSIVE CAÇAMBA METÁLICA - MANUTENÇÃO. AF_06/2014 (H)</t>
  </si>
  <si>
    <t>91384 CAMINHÃO BASCULANTE 10 M3, TRUCADO CABINE SIMPLES, PESO BRUTO TOTAL 23.000 KG, CARGA ÚTIL MÁXIMA 15.935 KG, DISTÂNCIA ENTRE EIXOS 4,80 M, POTÊNCIA 230 CV INCLUSIVE CAÇAMBA METÁLICA - MATERIAIS NA OPERAÇÃO. AF_06/2014 (H)</t>
  </si>
  <si>
    <t>00004221</t>
  </si>
  <si>
    <t>OLEO DIESEL COMBUSTIVEL COMUM METROPOLITANO S-10 OU S-500</t>
  </si>
  <si>
    <t>5903 CAMINHÃO PIPA 10.000 L TRUCADO, PESO BRUTO TOTAL 23.000 KG, CARGA ÚTIL MÁXIMA 15.935 KG, DISTÂNCIA ENTRE EIXOS 4,8 M, POTÊNCIA 230 CV, INCLUSIVE TANQUE DE AÇO PARA TRANSPORTE DE ÁGUA - CHI DIURNO. AF_06/2014 (CHI)</t>
  </si>
  <si>
    <t>88282</t>
  </si>
  <si>
    <t>MOTORISTA DE CAMINHÃO COM ENCARGOS COMPLEMENTARES</t>
  </si>
  <si>
    <t>91396</t>
  </si>
  <si>
    <t>CAMINHÃO PIPA 10.000 L TRUCADO, PESO BRUTO TOTAL 23.000 KG, CARGA ÚTIL MÁXIMA 15.935 KG, DISTÂNCIA ENTRE EIXOS 4,8 M, POTÊNCIA 230 CV, INCLUSIVE TANQUE DE AÇO PARA TRANSPORTE DE ÁGUA - DEPRECIAÇÃO. AF_06/2014</t>
  </si>
  <si>
    <t>91398</t>
  </si>
  <si>
    <t>CAMINHÃO PIPA 10.000 L TRUCADO, PESO BRUTO TOTAL 23.000 KG, CARGA ÚTIL MÁXIMA 15.935 KG, DISTÂNCIA ENTRE EIXOS 4,8 M, POTÊNCIA 230 CV, INCLUSIVE TANQUE DE AÇO PARA TRANSPORTE DE ÁGUA - IMPOSTOS E SEGUROS. AF_06/2014</t>
  </si>
  <si>
    <t>91397</t>
  </si>
  <si>
    <t>CAMINHÃO PIPA 10.000 L TRUCADO, PESO BRUTO TOTAL 23.000 KG, CARGA ÚTIL MÁXIMA 15.935 KG, DISTÂNCIA ENTRE EIXOS 4,8 M, POTÊNCIA 230 CV, INCLUSIVE TANQUE DE AÇO PARA TRANSPORTE DE ÁGUA - JUROS. AF_06/2014</t>
  </si>
  <si>
    <t>5901 CAMINHÃO PIPA 10.000 L TRUCADO, PESO BRUTO TOTAL 23.000 KG, CARGA ÚTIL MÁXIMA 15.935 KG, DISTÂNCIA ENTRE EIXOS 4,8 M, POTÊNCIA 230 CV, INCLUSIVE TANQUE DE AÇO PARA TRANSPORTE DE ÁGUA - CHP DIURNO. AF_06/2014 (CHP)</t>
  </si>
  <si>
    <t>5763</t>
  </si>
  <si>
    <t>CAMINHÃO PIPA 10.000 L TRUCADO, PESO BRUTO TOTAL 23.000 KG, CARGA ÚTIL MÁXIMA 15.935 KG, DISTÂNCIA ENTRE EIXOS 4,8 M, POTÊNCIA 230 CV, INCLUSIVE TANQUE DE AÇO PARA TRANSPORTE DE ÁGUA - MANUTENÇÃO. AF_06/2014</t>
  </si>
  <si>
    <t>53831</t>
  </si>
  <si>
    <t>CAMINHÃO PIPA 10.000 L TRUCADO, PESO BRUTO TOTAL 23.000 KG, CARGA ÚTIL MÁXIMA 15.935 KG, DISTÂNCIA ENTRE EIXOS 4,8 M, POTÊNCIA 230 CV, INCLUSIVE TANQUE DE AÇO PARA TRANSPORTE DE ÁGUA - MATERIAIS NA OPERAÇÃO. AF_06/2014</t>
  </si>
  <si>
    <t>91396 CAMINHÃO PIPA 10.000 L TRUCADO, PESO BRUTO TOTAL 23.000 KG, CARGA ÚTIL MÁXIMA 15.935 KG, DISTÂNCIA ENTRE EIXOS 4,8 M, POTÊNCIA 230 CV, INCLUSIVE TANQUE DE AÇO PARA TRANSPORTE DE ÁGUA - DEPRECIAÇÃO. AF_06/2014 (H)</t>
  </si>
  <si>
    <t>00037736</t>
  </si>
  <si>
    <t>TANQUE DE ACO CARBONO NAO REVESTIDO, PARA TRANSPORTE DE AGUA COM CAPACIDADE DE 10 M3, COM BOMBA CENTRIFUGA POR TOMADA DE FORCA, VAZAO MAXIMA *75* M3/H (INCLUI MONTAGEM, NAO INCLUI CAMINHAO)</t>
  </si>
  <si>
    <t>91398 CAMINHÃO PIPA 10.000 L TRUCADO, PESO BRUTO TOTAL 23.000 KG, CARGA ÚTIL MÁXIMA 15.935 KG, DISTÂNCIA ENTRE EIXOS 4,8 M, POTÊNCIA 230 CV, INCLUSIVE TANQUE DE AÇO PARA TRANSPORTE DE ÁGUA - IMPOSTOS E SEGUROS. AF_06/2014 (H)</t>
  </si>
  <si>
    <t>91397 CAMINHÃO PIPA 10.000 L TRUCADO, PESO BRUTO TOTAL 23.000 KG, CARGA ÚTIL MÁXIMA 15.935 KG, DISTÂNCIA ENTRE EIXOS 4,8 M, POTÊNCIA 230 CV, INCLUSIVE TANQUE DE AÇO PARA TRANSPORTE DE ÁGUA - JUROS. AF_06/2014 (H)</t>
  </si>
  <si>
    <t>5763 CAMINHÃO PIPA 10.000 L TRUCADO, PESO BRUTO TOTAL 23.000 KG, CARGA ÚTIL MÁXIMA 15.935 KG, DISTÂNCIA ENTRE EIXOS 4,8 M, POTÊNCIA 230 CV, INCLUSIVE TANQUE DE AÇO PARA TRANSPORTE DE ÁGUA - MANUTENÇÃO. AF_06/2014 (H)</t>
  </si>
  <si>
    <t>53831 CAMINHÃO PIPA 10.000 L TRUCADO, PESO BRUTO TOTAL 23.000 KG, CARGA ÚTIL MÁXIMA 15.935 KG, DISTÂNCIA ENTRE EIXOS 4,8 M, POTÊNCIA 230 CV, INCLUSIVE TANQUE DE AÇO PARA TRANSPORTE DE ÁGUA - MATERIAIS NA OPERAÇÃO. AF_06/2014 (H)</t>
  </si>
  <si>
    <t>5826 CAMINHÃO TOCO, PBT 16.000 KG, CARGA ÚTIL MÁX. 10.685 KG, DIST. ENTRE EIXOS 4,8 M, POTÊNCIA 189 CV, INCLUSIVE CARROCERIA FIXA ABERTA DE MADEIRA P/ TRANSPORTE GERAL DE CARGA SECA, DIMEN. APROX. 2,5 X 7,00 X 0,50 M - CHI DIURNO. AF_06/2014 (CHI)</t>
  </si>
  <si>
    <t>89264</t>
  </si>
  <si>
    <t>CAMINHÃO TOCO, PBT 16.000 KG, CARGA ÚTIL MÁX. 10.685 KG, DIST. ENTRE EIXOS 4,8 M, POTÊNCIA 189 CV, INCLUSIVE CARROCERIA FIXA ABERTA DE MADEIRA P/ TRANSPORTE GERAL DE CARGA SECA, DIMEN. APROX. 2,5 X 7,00 X 0,50 M - DEPRECIAÇÃO. AF_06/2014</t>
  </si>
  <si>
    <t>89266</t>
  </si>
  <si>
    <t>CAMINHÃO TOCO, PBT 16.000 KG, CARGA ÚTIL MÁX. 10.685 KG, DIST. ENTRE EIXOS 4,8 M, POTÊNCIA 189 CV, INCLUSIVE CARROCERIA FIXA ABERTA DE MADEIRA P/ TRANSPORTE GERAL DE CARGA SECA, DIMEN. APROX. 2,5 X 7,00 X 0,50 M - IMPOSTOS E SEGUROS. AF_06/2014</t>
  </si>
  <si>
    <t>89265</t>
  </si>
  <si>
    <t>CAMINHÃO TOCO, PBT 16.000 KG, CARGA ÚTIL MÁX. 10.685 KG, DIST. ENTRE EIXOS 4,8 M, POTÊNCIA 189 CV, INCLUSIVE CARROCERIA FIXA ABERTA DE MADEIRA P/ TRANSPORTE GERAL DE CARGA SECA, DIMEN. APROX. 2,5 X 7,00 X 0,50 M - JUROS. AF_06/2014</t>
  </si>
  <si>
    <t>5824 CAMINHÃO TOCO, PBT 16.000 KG, CARGA ÚTIL MÁX. 10.685 KG, DIST. ENTRE EIXOS 4,8 M, POTÊNCIA 189 CV, INCLUSIVE CARROCERIA FIXA ABERTA DE MADEIRA P/ TRANSPORTE GERAL DE CARGA SECA, DIMEN. APROX. 2,5 X 7,00 X 0,50 M - CHP DIURNO. AF_06/2014 (CHP)</t>
  </si>
  <si>
    <t>5705</t>
  </si>
  <si>
    <t>CAMINHÃO TOCO, PBT 16.000 KG, CARGA ÚTIL MÁX. 10.685 KG, DIST. ENTRE EIXOS 4,8 M, POTÊNCIA 189 CV, INCLUSIVE CARROCERIA FIXA ABERTA DE MADEIRA P/ TRANSPORTE GERAL DE CARGA SECA, DIMEN. APROX. 2,5 X 7,00 X 0,50 M - MANUTENÇÃO. AF_06/2014</t>
  </si>
  <si>
    <t>53797</t>
  </si>
  <si>
    <t>CAMINHÃO TOCO, PBT 16.000 KG, CARGA ÚTIL MÁX. 10.685 KG, DIST. ENTRE EIXOS 4,8 M, POTÊNCIA 189 CV, INCLUSIVE CARROCERIA FIXA ABERTA DE MADEIRA P/ TRANSPORTE GERAL DE CARGA SECA, DIMEN. APROX. 2,5 X 7,00 X 0,50 M - MATERIAIS NA OPERAÇÃO. AF_06/2014</t>
  </si>
  <si>
    <t>89264 CAMINHÃO TOCO, PBT 16.000 KG, CARGA ÚTIL MÁX. 10.685 KG, DIST. ENTRE EIXOS 4,8 M, POTÊNCIA 189 CV, INCLUSIVE CARROCERIA FIXA ABERTA DE MADEIRA P/ TRANSPORTE GERAL DE CARGA SECA, DIMEN. APROX. 2,5 X 7,00 X 0,50 M - DEPRECIAÇÃO. AF_06/2014 (H)</t>
  </si>
  <si>
    <t>00037752</t>
  </si>
  <si>
    <t>CAMINHAO TOCO, PESO BRUTO TOTAL 16000 KG, CARGA UTIL MAXIMA 11030 KG, DISTANCIA ENTRE EIXOS 5,41 M, POTENCIA 185 CV (INCLUI CABINE E CHASSI, NAO INCLUI CARROCERIA)</t>
  </si>
  <si>
    <t>00037731</t>
  </si>
  <si>
    <t>CARROCERIA FIXA ABERTA DE MADEIRA PARA TRANSPORTE GERAL DE CARGA SECA DIMENSOES APROXIMADAS 2,5 X 7,00 X 0,50 M (INCLUI MONTAGEM, NAO INCLUI CAMINHAO)</t>
  </si>
  <si>
    <t>89266 CAMINHÃO TOCO, PBT 16.000 KG, CARGA ÚTIL MÁX. 10.685 KG, DIST. ENTRE EIXOS 4,8 M, POTÊNCIA 189 CV, INCLUSIVE CARROCERIA FIXA ABERTA DE MADEIRA P/ TRANSPORTE GERAL DE CARGA SECA, DIMEN. APROX. 2,5 X 7,00 X 0,50 M - IMPOSTOS E SEGUROS. AF_06/2014 (H)</t>
  </si>
  <si>
    <t>89265 CAMINHÃO TOCO, PBT 16.000 KG, CARGA ÚTIL MÁX. 10.685 KG, DIST. ENTRE EIXOS 4,8 M, POTÊNCIA 189 CV, INCLUSIVE CARROCERIA FIXA ABERTA DE MADEIRA P/ TRANSPORTE GERAL DE CARGA SECA, DIMEN. APROX. 2,5 X 7,00 X 0,50 M - JUROS. AF_06/2014 (H)</t>
  </si>
  <si>
    <t>5705 CAMINHÃO TOCO, PBT 16.000 KG, CARGA ÚTIL MÁX. 10.685 KG, DIST. ENTRE EIXOS 4,8 M, POTÊNCIA 189 CV, INCLUSIVE CARROCERIA FIXA ABERTA DE MADEIRA P/ TRANSPORTE GERAL DE CARGA SECA, DIMEN. APROX. 2,5 X 7,00 X 0,50 M - MANUTENÇÃO. AF_06/2014 (H)</t>
  </si>
  <si>
    <t>53797 CAMINHÃO TOCO, PBT 16.000 KG, CARGA ÚTIL MÁX. 10.685 KG, DIST. ENTRE EIXOS 4,8 M, POTÊNCIA 189 CV, INCLUSIVE CARROCERIA FIXA ABERTA DE MADEIRA P/ TRANSPORTE GERAL DE CARGA SECA, DIMEN. APROX. 2,5 X 7,00 X 0,50 M - MATERIAIS NA OPERAÇÃO. AF_06/2014 (H)</t>
  </si>
  <si>
    <t>88261 CARPINTEIRO DE ESQUADRIAS COM ENCARGOS COMPLEMENTARES (H)</t>
  </si>
  <si>
    <t>00001214</t>
  </si>
  <si>
    <t>CARPINTEIRO DE ESQUADRIAS (HORISTA)</t>
  </si>
  <si>
    <t>95329</t>
  </si>
  <si>
    <t>CURSO DE CAPACITAÇÃO PARA CARPINTEIRO DE ESQUADRIA (ENCARGOS COMPLEMENTARES) - HORISTA</t>
  </si>
  <si>
    <t>88262 CARPINTEIRO DE FORMAS COM ENCARGOS COMPLEMENTARES (H)</t>
  </si>
  <si>
    <t>00001213</t>
  </si>
  <si>
    <t>CARPINTEIRO DE FORMAS PARA CONCRETO (HORISTA)</t>
  </si>
  <si>
    <t>95330</t>
  </si>
  <si>
    <t>CURSO DE CAPACITAÇÃO PARA CARPINTEIRO DE FÔRMAS (ENCARGOS COMPLEMENTARES) - HORISTA</t>
  </si>
  <si>
    <t>91534 COMPACTADOR DE SOLOS DE PERCUSSÃO (SOQUETE) COM MOTOR A GASOLINA 4 TEMPOS, POTÊNCIA 4 CV - CHI DIURNO. AF_08/2015 (CHI)</t>
  </si>
  <si>
    <t>88297</t>
  </si>
  <si>
    <t>OPERADOR DE MÁQUINAS E EQUIPAMENTOS COM ENCARGOS COMPLEMENTARES</t>
  </si>
  <si>
    <t>91529</t>
  </si>
  <si>
    <t>COMPACTADOR DE SOLOS DE PERCUSSÃO (SOQUETE) COM MOTOR A GASOLINA 4 TEMPOS, POTÊNCIA 4 CV - DEPRECIAÇÃO. AF_08/2015</t>
  </si>
  <si>
    <t>91530</t>
  </si>
  <si>
    <t>COMPACTADOR DE SOLOS DE PERCUSSÃO (SOQUETE) COM MOTOR A GASOLINA 4 TEMPOS, POTÊNCIA 4 CV - JUROS. AF_08/2015</t>
  </si>
  <si>
    <t>91533 COMPACTADOR DE SOLOS DE PERCUSSÃO (SOQUETE) COM MOTOR A GASOLINA 4 TEMPOS, POTÊNCIA 4 CV - CHP DIURNO. AF_08/2015 (CHP)</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</si>
  <si>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</si>
  <si>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</si>
  <si>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</si>
  <si>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</si>
  <si>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91529 COMPACTADOR DE SOLOS DE PERCUSSÃO (SOQUETE) COM MOTOR A GASOLINA 4 TEMPOS, POTÊNCIA 4 CV - DEPRECIAÇÃO. AF_08/2015 (H)</t>
  </si>
  <si>
    <t>00013458</t>
  </si>
  <si>
    <t>COMPACTADOR DE SOLOS DE PERCURSAO (SOQUETE) COM MOTOR A GASOLINA 4 TEMPOS DE 4 HP (4 CV)</t>
  </si>
  <si>
    <t>91530 COMPACTADOR DE SOLOS DE PERCUSSÃO (SOQUETE) COM MOTOR A GASOLINA 4 TEMPOS, POTÊNCIA 4 CV - JUROS. AF_08/2015 (H)</t>
  </si>
  <si>
    <t>91531 COMPACTADOR DE SOLOS DE PERCUSSÃO (SOQUETE) COM MOTOR A GASOLINA 4 TEMPOS, POTÊNCIA 4 CV - MANUTENÇÃO. AF_08/2015 (H)</t>
  </si>
  <si>
    <t>91532 COMPACTADOR DE SOLOS DE PERCUSSÃO (SOQUETE) COM MOTOR A GASOLINA 4 TEMPOS, POTÊNCIA 4 CV - MATERIAIS NA OPERAÇÃO. AF_08/2015 (H)</t>
  </si>
  <si>
    <t>00004222</t>
  </si>
  <si>
    <t>GASOLINA COMUM</t>
  </si>
  <si>
    <t>103674 CONCRETAGEM DE VIGAS E LAJES, FCK=25 MPA, PARA LAJES PREMOLDADAS COM USO DE BOMBA - LANÇAMENTO, ADENSAMENTO E ACABAMENTO. AF_02/2022_PS (M3)</t>
  </si>
  <si>
    <t>94964 CONCRETO FCK = 20MPA, TRAÇO 1:2,7:3 (EM MASSA SECA DE CIMENTO/ AREIA MÉDIA/ BRITA 1) - PREPARO MECÂNICO COM BETONEIRA 400 L. AF_05/2021 (M3)</t>
  </si>
  <si>
    <t>94970 CONCRETO FCK = 20MPA, TRAÇO 1:2,7:3 (EM MASSA SECA DE CIMENTO/ AREIA MÉDIA/ BRITA 1) - PREPARO MECÂNICO COM BETONEIRA 600 L. AF_05/2021 (M3)</t>
  </si>
  <si>
    <t>94972 CONCRETO FCK = 30MPA, TRAÇO 1:2,1:2,5 (EM MASSA SECA DE CIMENTO/ AREIA MÉDIA/ BRITA 1) - PREPARO MECÂNICO COM BETONEIRA 600 L. AF_05/2021 (M3)</t>
  </si>
  <si>
    <t>94974 CONCRETO MAGRO PARA LASTRO, TRAÇO 1:4,5:4,5 (EM MASSA SECA DE CIMENTO/ AREIA MÉDIA/ BRITA 1) - PREPARO MANUAL. AF_05/2021 (M3)</t>
  </si>
  <si>
    <t>94962 CONCRETO MAGRO PARA LASTRO, TRAÇO 1:4,5:4,5 (EM MASSA SECA DE CIMENTO/ AREIA MÉDIA/ BRITA 1) - PREPARO MECÂNICO COM BETONEIRA 400 L. AF_05/2021 (M3)</t>
  </si>
  <si>
    <t>94968 CONCRETO MAGRO PARA LASTRO, TRAÇO 1:4,5:4,5 (EM MASSA SECA DE CIMENTO/ AREIA MÉDIA/ BRITA 1) - PREPARO MECÂNICO COM BETONEIRA 600 L. AF_05/2021 (M3)</t>
  </si>
  <si>
    <t>C0840 CONCRETO P/VIBR., FCK 15 MPa COM AGREGADO ADQUIRIDO (M3)</t>
  </si>
  <si>
    <t>I0682</t>
  </si>
  <si>
    <t>BETONEIRA ELÉTRICA 580L (CHP)</t>
  </si>
  <si>
    <t>I0109</t>
  </si>
  <si>
    <t>AREIA MEDIA</t>
  </si>
  <si>
    <t>I0805</t>
  </si>
  <si>
    <t>CIMENTO PORTLAND</t>
  </si>
  <si>
    <t>I1605</t>
  </si>
  <si>
    <t>PEDRISCO</t>
  </si>
  <si>
    <t>92803 CORTE E DOBRA DE AÇO CA-50, DIÂMETRO DE 10,0 MM. AF_06/2022 (KG)</t>
  </si>
  <si>
    <t>00000034</t>
  </si>
  <si>
    <t>ACO CA-50, 10,0 MM, VERGALHAO</t>
  </si>
  <si>
    <t>92804 CORTE E DOBRA DE AÇO CA-50, DIÂMETRO DE 12,5 MM. AF_06/2022 (KG)</t>
  </si>
  <si>
    <t>00043055</t>
  </si>
  <si>
    <t>ACO CA-50, 12,5 MM OU 16,0 MM, VERGALHAO</t>
  </si>
  <si>
    <t>92805 CORTE E DOBRA DE AÇO CA-50, DIÂMETRO DE 16,0 MM. AF_06/2022 (KG)</t>
  </si>
  <si>
    <t>92806 CORTE E DOBRA DE AÇO CA-50, DIÂMETRO DE 20,0 MM. AF_06/2022 (KG)</t>
  </si>
  <si>
    <t>00043056</t>
  </si>
  <si>
    <t>ACO CA-50, 20,0 MM OU 25,0 MM, VERGALHAO</t>
  </si>
  <si>
    <t>92801 CORTE E DOBRA DE AÇO CA-50, DIÂMETRO DE 6,3 MM. AF_06/2022 (KG)</t>
  </si>
  <si>
    <t>00000032</t>
  </si>
  <si>
    <t>ACO CA-50, 6,3 MM, VERGALHAO</t>
  </si>
  <si>
    <t>92802 CORTE E DOBRA DE AÇO CA-50, DIÂMETRO DE 8,0 MM. AF_06/2022 (KG)</t>
  </si>
  <si>
    <t>00000033</t>
  </si>
  <si>
    <t>ACO CA-50, 8,0 MM, VERGALHAO</t>
  </si>
  <si>
    <t>92799 CORTE E DOBRA DE AÇO CA-60, DIÂMETRO DE 4,2 MM. AF_06/2022 (KG)</t>
  </si>
  <si>
    <t>00043059</t>
  </si>
  <si>
    <t>ACO CA-60, 4,2 MM, OU 5,0 MM, OU 6,0 MM, OU 7,0 MM, VERGALHAO</t>
  </si>
  <si>
    <t>92800 CORTE E DOBRA DE AÇO CA-60, DIÂMETRO DE 5,0 MM. AF_06/2022 (KG)</t>
  </si>
  <si>
    <t>95308 CURSO DE CAPACITAÇÃO PARA AJUDANTE DE ARMADOR (ENCARGOS COMPLEMENTARES) - HORISTA (H)</t>
  </si>
  <si>
    <t>95309 CURSO DE CAPACITAÇÃO PARA AJUDANTE DE CARPINTEIRO (ENCARGOS COMPLEMENTARES) - HORISTA (H)</t>
  </si>
  <si>
    <t>95313 CURSO DE CAPACITAÇÃO PARA AJUDANTE ESPECIALIZADO (ENCARGOS COMPLEMENTARES) - HORISTA (H)</t>
  </si>
  <si>
    <t>95413 CURSO DE CAPACITAÇÃO PARA ALMOXARIFE (ENCARGOS COMPLEMENTARES) - MENSALISTA (MES)</t>
  </si>
  <si>
    <t>95314 CURSO DE CAPACITAÇÃO PARA ARMADOR (ENCARGOS COMPLEMENTARES) - HORISTA (H)</t>
  </si>
  <si>
    <t>95316 CURSO DE CAPACITAÇÃO PARA AUXILIAR DE ELETRICISTA (ENCARGOS COMPLEMENTARES) - HORISTA (H)</t>
  </si>
  <si>
    <t>95317 CURSO DE CAPACITAÇÃO PARA AUXILIAR DE ENCANADOR OU BOMBEIRO HIDRÁULICO (ENCARGOS COMPLEMENTARES) - HORISTA (H)</t>
  </si>
  <si>
    <t>95324 CURSO DE CAPACITAÇÃO PARA AZULEJISTA OU LADRILHEIRO (ENCARGOS COMPLEMENTARES) - HORISTA (H)</t>
  </si>
  <si>
    <t>95328 CURSO DE CAPACITAÇÃO PARA CALCETEIRO (ENCARGOS COMPLEMENTARES) - HORISTA (H)</t>
  </si>
  <si>
    <t>95329 CURSO DE CAPACITAÇÃO PARA CARPINTEIRO DE ESQUADRIA (ENCARGOS COMPLEMENTARES) - HORISTA (H)</t>
  </si>
  <si>
    <t>95330 CURSO DE CAPACITAÇÃO PARA CARPINTEIRO DE FÔRMAS (ENCARGOS COMPLEMENTARES) - HORISTA (H)</t>
  </si>
  <si>
    <t>95332 CURSO DE CAPACITAÇÃO PARA ELETRICISTA (ENCARGOS COMPLEMENTARES) - HORISTA (H)</t>
  </si>
  <si>
    <t>00002436</t>
  </si>
  <si>
    <t>ELETRICISTA (HORISTA)</t>
  </si>
  <si>
    <t>95335 CURSO DE CAPACITAÇÃO PARA ENCANADOR OU BOMBEIRO HIDRÁULICO (ENCARGOS COMPLEMENTARES) - HORISTA (H)</t>
  </si>
  <si>
    <t>00002696</t>
  </si>
  <si>
    <t>ENCANADOR OU BOMBEIRO HIDRAULICO (HORISTA)</t>
  </si>
  <si>
    <t>95422 CURSO DE CAPACITAÇÃO PARA ENCARREGADO GERAL DE OBRAS (ENCARGOS COMPLEMENTARES) - MENSALISTA (MES)</t>
  </si>
  <si>
    <t>95417 CURSO DE CAPACITAÇÃO PARA ENGENHEIRO CIVIL DE OBRA PLENO (ENCARGOS COMPLEMENTARES) - MENSALISTA (MES)</t>
  </si>
  <si>
    <t>95337 CURSO DE CAPACITAÇÃO PARA GESSEIRO (ENCARGOS COMPLEMENTARES) - HORISTA (H)</t>
  </si>
  <si>
    <t>00012872</t>
  </si>
  <si>
    <t>GESSEIRO (HORISTA)</t>
  </si>
  <si>
    <t>95338 CURSO DE CAPACITAÇÃO PARA IMPERMEABILIZADOR (ENCARGOS COMPLEMENTARES) - HORISTA (H)</t>
  </si>
  <si>
    <t>00012873</t>
  </si>
  <si>
    <t>IMPERMEABILIZADOR (HORISTA)</t>
  </si>
  <si>
    <t>95341 CURSO DE CAPACITAÇÃO PARA MARMORISTA/GRANITEIRO (ENCARGOS COMPLEMENTARES) - HORISTA (H)</t>
  </si>
  <si>
    <t>00004755</t>
  </si>
  <si>
    <t>MARMORISTA / GRANITEIRO (HORISTA)</t>
  </si>
  <si>
    <t>95423 CURSO DE CAPACITAÇÃO PARA MESTRE DE OBRAS (ENCARGOS COMPLEMENTARES) - MENSALISTA (MES)</t>
  </si>
  <si>
    <t>95345 CURSO DE CAPACITAÇÃO PARA MONTADOR ELETROMECÂNICO (ENCARGOS COMPLEMENTARES) - HORISTA (H)</t>
  </si>
  <si>
    <t>00002437</t>
  </si>
  <si>
    <t>MONTADOR DE MAQUINAS (HORISTA)</t>
  </si>
  <si>
    <t>95346 CURSO DE CAPACITAÇÃO PARA MOTORISTA DE BASCULANTE (ENCARGOS COMPLEMENTARES) - HORISTA (H)</t>
  </si>
  <si>
    <t>00020020</t>
  </si>
  <si>
    <t>MOTORISTA DE CAMINHAO-BASCULANTE (HORISTA)</t>
  </si>
  <si>
    <t>95347 CURSO DE CAPACITAÇÃO PARA MOTORISTA DE CAMINHÃO (ENCARGOS COMPLEMENTARES) - HORISTA (H)</t>
  </si>
  <si>
    <t>00004093</t>
  </si>
  <si>
    <t>MOTORISTA DE CAMINHAO (HORISTA)</t>
  </si>
  <si>
    <t>95351 CURSO DE CAPACITAÇÃO PARA MOTORISTA OPERADOR DE MUNCK (ENCARGOS COMPLEMENTARES) - HORISTA (H)</t>
  </si>
  <si>
    <t>00004096</t>
  </si>
  <si>
    <t>MOTORISTA OPERADOR DE CAMINHAO COM MUNCK (HORISTA)</t>
  </si>
  <si>
    <t>95354 CURSO DE CAPACITAÇÃO PARA OPERADOR DE BETONEIRA (CAMINHÃO) (ENCARGOS COMPLEMENTARES) - HORISTA (H)</t>
  </si>
  <si>
    <t>00004243</t>
  </si>
  <si>
    <t>MOTORISTA DE CAMINHAO BETONEIRA (HORISTA)</t>
  </si>
  <si>
    <t>95389 CURSO DE CAPACITAÇÃO PARA OPERADOR DE BETONEIRA ESTACIONÁRIA/MISTURADOR (ENCARGOS COMPLEMENTARES) - HORISTA (H)</t>
  </si>
  <si>
    <t>00037666</t>
  </si>
  <si>
    <t>OPERADOR DE BETONEIRA ESTACIONARIA / MISTURADOR (HORISTA)</t>
  </si>
  <si>
    <t>95357 CURSO DE CAPACITAÇÃO PARA OPERADOR DE ESCAVADEIRA (ENCARGOS COMPLEMENTARES) - HORISTA (H)</t>
  </si>
  <si>
    <t>00004234</t>
  </si>
  <si>
    <t>OPERADOR DE ESCAVADEIRA (HORISTA)</t>
  </si>
  <si>
    <t>95358 CURSO DE CAPACITAÇÃO PARA OPERADOR DE GUINCHO (ENCARGOS COMPLEMENTARES) - HORISTA (H)</t>
  </si>
  <si>
    <t>00004253</t>
  </si>
  <si>
    <t>OPERADOR DE GUINCHO OU GUINCHEIRO (HORISTA)</t>
  </si>
  <si>
    <t>95361 CURSO DE CAPACITAÇÃO PARA OPERADOR DE MARTELETE OU MARTELETEIRO (ENCARGOS COMPLEMENTARES) - HORISTA (H)</t>
  </si>
  <si>
    <t>00004257</t>
  </si>
  <si>
    <t>OPERADOR DE MARTELETE OU MARTELETEIRO (HORISTA)</t>
  </si>
  <si>
    <t>95360 CURSO DE CAPACITAÇÃO PARA OPERADOR DE MÁQUINAS E EQUIPAMENTOS (ENCARGOS COMPLEMENTARES) - HORISTA (H)</t>
  </si>
  <si>
    <t>00004230</t>
  </si>
  <si>
    <t>OPERADOR DE MAQUINAS E TRATORES DIVERSOS - TERRAPLANAGEM (HORISTA)</t>
  </si>
  <si>
    <t>95364 CURSO DE CAPACITAÇÃO PARA OPERADOR DE PÁ CARREGADEIRA (ENCARGOS COMPLEMENTARES) - HORISTA (H)</t>
  </si>
  <si>
    <t>00004248</t>
  </si>
  <si>
    <t>OPERADOR DE PA CARREGADEIRA (HORISTA)</t>
  </si>
  <si>
    <t>95371 CURSO DE CAPACITAÇÃO PARA PEDREIRO (ENCARGOS COMPLEMENTARES) - HORISTA (H)</t>
  </si>
  <si>
    <t>00004750</t>
  </si>
  <si>
    <t>PEDREIRO (HORISTA)</t>
  </si>
  <si>
    <t>95372 CURSO DE CAPACITAÇÃO PARA PINTOR (ENCARGOS COMPLEMENTARES) - HORISTA (H)</t>
  </si>
  <si>
    <t>00004783</t>
  </si>
  <si>
    <t>PINTOR (HORISTA)</t>
  </si>
  <si>
    <t>95377 CURSO DE CAPACITAÇÃO PARA SERRALHEIRO (ENCARGOS COMPLEMENTARES) - HORISTA (H)</t>
  </si>
  <si>
    <t>00006110</t>
  </si>
  <si>
    <t>SERRALHEIRO (HORISTA)</t>
  </si>
  <si>
    <t>95378 CURSO DE CAPACITAÇÃO PARA SERVENTE (ENCARGOS COMPLEMENTARES) - HORISTA (H)</t>
  </si>
  <si>
    <t>00006111</t>
  </si>
  <si>
    <t>SERVENTE DE OBRAS (HORISTA)</t>
  </si>
  <si>
    <t>95379 CURSO DE CAPACITAÇÃO PARA SOLDADOR (ENCARGOS COMPLEMENTARES) - HORISTA (H)</t>
  </si>
  <si>
    <t>00006160</t>
  </si>
  <si>
    <t>SOLDADOR (HORISTA)</t>
  </si>
  <si>
    <t>95385 CURSO DE CAPACITAÇÃO PARA TELHADISTA (ENCARGOS COMPLEMENTARES) - HORISTA (H)</t>
  </si>
  <si>
    <t>00012869</t>
  </si>
  <si>
    <t>TELHADOR / TELHADISTA (HORISTA)</t>
  </si>
  <si>
    <t>95387 CURSO DE CAPACITAÇÃO PARA VIDRACEIRO (ENCARGOS COMPLEMENTARES) - HORISTA (H)</t>
  </si>
  <si>
    <t>00010489</t>
  </si>
  <si>
    <t>VIDRACEIRO (HORISTA)</t>
  </si>
  <si>
    <t>101372 CURSO DE CAPACITAÇÃO PARA VIGIA DIURNO (ENCARGOS COMPLEMENTARES) - MENSALISTA (MES)</t>
  </si>
  <si>
    <t>88264 ELETRICISTA COM ENCARGOS COMPLEMENTARES (H)</t>
  </si>
  <si>
    <t>95332</t>
  </si>
  <si>
    <t>CURSO DE CAPACITAÇÃO PARA ELETRICISTA (ENCARGOS COMPLEMENTARES) - HORISTA</t>
  </si>
  <si>
    <t>88267 ENCANADOR OU BOMBEIRO HIDRÁULICO COM ENCARGOS COMPLEMENTARES (H)</t>
  </si>
  <si>
    <t>95335</t>
  </si>
  <si>
    <t>CURSO DE CAPACITAÇÃO PARA ENCANADOR OU BOMBEIRO HIDRÁULICO (ENCARGOS COMPLEMENTARES) - HORISTA</t>
  </si>
  <si>
    <t>86887 ENGATE FLEXÍVEL EM INOX, 1/2 X 40CM - FORNECIMENTO E INSTALAÇÃO. AF_01/2020 (UN)</t>
  </si>
  <si>
    <t>00011684</t>
  </si>
  <si>
    <t>ENGATE / RABICHO FLEXIVEL INOX 1/2" X 40 CM</t>
  </si>
  <si>
    <t>5632 ESCAVADEIRA HIDRÁULICA SOBRE ESTEIRAS, CAÇAMBA 0,80 M3, PESO OPERACIONAL 17 T, POTENCIA BRUTA 111 HP - CHI DIURNO. AF_06/2014 (CHI)</t>
  </si>
  <si>
    <t>88294</t>
  </si>
  <si>
    <t>OPERADOR DE ESCAVADEIRA COM ENCARGOS COMPLEMENTARES</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</si>
  <si>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</si>
  <si>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</si>
  <si>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</si>
  <si>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</si>
  <si>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5631 ESCAVADEIRA HIDRÁULICA SOBRE ESTEIRAS, CAÇAMBA 0,80 M3, PESO OPERACIONAL 17 T, POTENCIA BRUTA 111 HP - CHP DIURNO. AF_06/2014 (CHP)</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</si>
  <si>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</si>
  <si>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</si>
  <si>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</si>
  <si>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</si>
  <si>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5627 ESCAVADEIRA HIDRÁULICA SOBRE ESTEIRAS, CAÇAMBA 0,80 M3, PESO OPERACIONAL 17 T, POTENCIA BRUTA 111 HP - DEPRECIAÇÃO. AF_06/2014 (H)</t>
  </si>
  <si>
    <t>00010685</t>
  </si>
  <si>
    <t>ESCAVADEIRA HIDRAULICA SOBRE ESTEIRAS, CACAMBA 0,80M3, PESO OPERACIONAL 17T, POTENCIA BRUTA 111HP</t>
  </si>
  <si>
    <t>5628 ESCAVADEIRA HIDRÁULICA SOBRE ESTEIRAS, CAÇAMBA 0,80 M3, PESO OPERACIONAL 17 T, POTENCIA BRUTA 111 HP - JUROS. AF_06/2014 (H)</t>
  </si>
  <si>
    <t>5629 ESCAVADEIRA HIDRÁULICA SOBRE ESTEIRAS, CAÇAMBA 0,80 M3, PESO OPERACIONAL 17 T, POTENCIA BRUTA 111 HP - MANUTENÇÃO. AF_06/2014 (H)</t>
  </si>
  <si>
    <t>5630 ESCAVADEIRA HIDRÁULICA SOBRE ESTEIRAS, CAÇAMBA 0,80 M3, PESO OPERACIONAL 17 T, POTENCIA BRUTA 111 HP - MATERIAIS NA OPERAÇÃO. AF_06/2014 (H)</t>
  </si>
  <si>
    <t>88908 ESCAVADEIRA HIDRÁULICA SOBRE ESTEIRAS, CAÇAMBA 1,20 M3, PESO OPERACIONAL 21 T, POTÊNCIA BRUTA 155 HP - CHI DIURNO. AF_06/2014 (CHI)</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</si>
  <si>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</si>
  <si>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</si>
  <si>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</si>
  <si>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</si>
  <si>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88907 ESCAVADEIRA HIDRÁULICA SOBRE ESTEIRAS, CAÇAMBA 1,20 M3, PESO OPERACIONAL 21 T, POTÊNCIA BRUTA 155 HP - CHP DIURNO. AF_06/2014 (CHP)</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</si>
  <si>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</si>
  <si>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</si>
  <si>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</si>
  <si>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</si>
  <si>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88900 ESCAVADEIRA HIDRÁULICA SOBRE ESTEIRAS, CAÇAMBA 1,20 M3, PESO OPERACIONAL 21 T, POTÊNCIA BRUTA 155 HP - DEPRECIAÇÃO. AF_06/2014 (H)</t>
  </si>
  <si>
    <t>00014525</t>
  </si>
  <si>
    <t>ESCAVADEIRA HIDRAULICA SOBRE ESTEIRAS COM CACAMBA DE 1,20 M3, PESO OPERACIONAL 21 T, POTENCIA BRUTA 155 HP</t>
  </si>
  <si>
    <t>88902 ESCAVADEIRA HIDRÁULICA SOBRE ESTEIRAS, CAÇAMBA 1,20 M3, PESO OPERACIONAL 21 T, POTÊNCIA BRUTA 155 HP - JUROS. AF_06/2014 (H)</t>
  </si>
  <si>
    <t>88903 ESCAVADEIRA HIDRÁULICA SOBRE ESTEIRAS, CAÇAMBA 1,20 M3, PESO OPERACIONAL 21 T, POTÊNCIA BRUTA 155 HP - MANUTENÇÃO. AF_06/2014 (H)</t>
  </si>
  <si>
    <t>88904 ESCAVADEIRA HIDRÁULICA SOBRE ESTEIRAS, CAÇAMBA 1,20 M3, PESO OPERACIONAL 21 T, POTÊNCIA BRUTA 155 HP - MATERIAIS NA OPERAÇÃO. AF_06/2014 (H)</t>
  </si>
  <si>
    <t>92273 FABRICAÇÃO DE ESCORAS DO TIPO PONTALETE, EM MADEIRA, PARA PÉ-DIREITO SIMPLES. AF_09/2020 (M)</t>
  </si>
  <si>
    <t>92268 FABRICAÇÃO DE FÔRMA PARA LAJES, EM CHAPA DE MADEIRA COMPENSADA PLASTIFICADA, E = 18 MM. AF_09/2020 (M2)</t>
  </si>
  <si>
    <t>00001345</t>
  </si>
  <si>
    <t>CHAPA/PAINEL DE MADEIRA COMPENSADA PLASTIFICADA (MADEIRITE PLASTIFICADO) PARA FORMA DE CONCRETO, DE 2200 X 1100 MM, E = *17* MM</t>
  </si>
  <si>
    <t>92267 FABRICAÇÃO DE FÔRMA PARA LAJES, EM CHAPA DE MADEIRA COMPENSADA RESINADA, E = 17 MM. AF_09/2020 (M2)</t>
  </si>
  <si>
    <t>00001358</t>
  </si>
  <si>
    <t>CHAPA/PAINEL DE MADEIRA COMPENSADA RESINADA (MADEIRITE RESINADO ROSA) PARA FORMA DE CONCRETO, DE 2200 X 1100 MM, E = 17 MM</t>
  </si>
  <si>
    <t>92263 FABRICAÇÃO DE FÔRMA PARA PILARES E ESTRUTURAS SIMILARES, EM CHAPA DE MADEIRA COMPENSADA RESINADA, E = 17 MM. AF_09/2020 (M2)</t>
  </si>
  <si>
    <t>92270 FABRICAÇÃO DE FÔRMA PARA VIGAS, COM MADEIRA SERRADA, E = 25 MM. AF_09/2020 (M2)</t>
  </si>
  <si>
    <t>00006189</t>
  </si>
  <si>
    <t>TABUA NAO APARELHADA *2,5 X 30* CM, EM MACARANDUBA/MASSARANDUBA, ANGELIM OU EQUIVALENTE DA REGIAO - BRUTA</t>
  </si>
  <si>
    <t>92265 FABRICAÇÃO DE FÔRMA PARA VIGAS, EM CHAPA DE MADEIRA COMPENSADA RESINADA, E = 17 MM. AF_09/2020 (M2)</t>
  </si>
  <si>
    <t>S91170S Fixação de tubos horizontais de pvc água, pvc esgoto, pvc água pluvial, cpvc, ppr, cobre ou aço, diâmetros menores ou iguais a 40 mm, com abraçadeira metálica rígida tipo u perfil 1 1/4", fixada em perfilado em laje. af_09/2023_ps (m)</t>
  </si>
  <si>
    <t>00000392</t>
  </si>
  <si>
    <t>ABRACADEIRA EM ACO PARA AMARRACAO DE ELETRODUTOS, TIPO D, COM 1/2" E PARAFUSO DE FIXACAO</t>
  </si>
  <si>
    <t>S91173S Fixação de tubos verticais de pvc água, pvc esgoto, pvc água pluvial, cpvc, ppr, cobre ou aço, diâmetros menores ou iguais a 40 mm, com abraçadeira metálica rígida tipo u perfil 1 1/4", fixada em perfilado em parede. af_09/2023_ps (m)</t>
  </si>
  <si>
    <t>88269 GESSEIRO COM ENCARGOS COMPLEMENTARES (H)</t>
  </si>
  <si>
    <t>95337</t>
  </si>
  <si>
    <t>CURSO DE CAPACITAÇÃO PARA GESSEIRO (ENCARGOS COMPLEMENTARES) - HORISTA</t>
  </si>
  <si>
    <t>93282 GUINCHO ELÉTRICO DE COLUNA, CAPACIDADE 400 KG, COM MOTO FREIO, MOTOR TRIFÁSICO DE 1,25 CV - CHI DIURNO. AF_03/2016 (CHI)</t>
  </si>
  <si>
    <t>88295</t>
  </si>
  <si>
    <t>OPERADOR DE GUINCHO COM ENCARGOS COMPLEMENTARES</t>
  </si>
  <si>
    <t>93277</t>
  </si>
  <si>
    <t>GUINCHO ELÉTRICO DE COLUNA, CAPACIDADE 400 KG, COM MOTO FREIO, MOTOR TRIFÁSICO DE 1,25 CV - DEPRECIAÇÃO. AF_03/2016</t>
  </si>
  <si>
    <t>93278</t>
  </si>
  <si>
    <t>GUINCHO ELÉTRICO DE COLUNA, CAPACIDADE 400 KG, COM MOTO FREIO, MOTOR TRIFÁSICO DE 1,25 CV - JUROS. AF_03/2016</t>
  </si>
  <si>
    <t>93281 GUINCHO ELÉTRICO DE COLUNA, CAPACIDADE 400 KG, COM MOTO FREIO, MOTOR TRIFÁSICO DE 1,25 CV - CHP DIURNO. AF_03/2016 (CHP)</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</si>
  <si>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</si>
  <si>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</si>
  <si>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</si>
  <si>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</si>
  <si>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93277 GUINCHO ELÉTRICO DE COLUNA, CAPACIDADE 400 KG, COM MOTO FREIO, MOTOR TRIFÁSICO DE 1,25 CV - DEPRECIAÇÃO. AF_03/2016 (H)</t>
  </si>
  <si>
    <t>00036487</t>
  </si>
  <si>
    <t>GUINCHO ELETRICO DE COLUNA, CAPACIDADE 400 KG, COM MOTO FREIO, MOTOR TRIFASICO DE 1,25 CV</t>
  </si>
  <si>
    <t>93278 GUINCHO ELÉTRICO DE COLUNA, CAPACIDADE 400 KG, COM MOTO FREIO, MOTOR TRIFÁSICO DE 1,25 CV - JUROS. AF_03/2016 (H)</t>
  </si>
  <si>
    <t>93279 GUINCHO ELÉTRICO DE COLUNA, CAPACIDADE 400 KG, COM MOTO FREIO, MOTOR TRIFÁSICO DE 1,25 CV - MANUTENÇÃO. AF_03/2016 (H)</t>
  </si>
  <si>
    <t>93280 GUINCHO ELÉTRICO DE COLUNA, CAPACIDADE 400 KG, COM MOTO FREIO, MOTOR TRIFÁSICO DE 1,25 CV - MATERIAIS NA OPERAÇÃO. AF_03/2016 (H)</t>
  </si>
  <si>
    <t>5930 GUINDAUTO HIDRÁULICO, CAPACIDADE MÁXIMA DE CARGA 6200 KG, MOMENTO MÁXIMO DE CARGA 11,7 TM, ALCANCE MÁXIMO HORIZONTAL 9,70 M, INCLUSIVE CAMINHÃO TOCO PBT 16.000 KG, POTÊNCIA DE 189 CV - CHI DIURNO. AF_06/2014 (CHI)</t>
  </si>
  <si>
    <t>88286</t>
  </si>
  <si>
    <t>MOTORISTA OPERADOR DE MUNCK COM ENCARGOS COMPLEMENTARES</t>
  </si>
  <si>
    <t>89259</t>
  </si>
  <si>
    <t>GUINDAUTO HIDRÁULICO, CAPACIDADE MÁXIMA DE CARGA 6200 KG, MOMENTO MÁXIMO DE CARGA 11,7 TM, ALCANCE MÁXIMO HORIZONTAL 9,70 M, INCLUSIVE CAMINHÃO TOCO PBT 16.000 KG, POTÊNCIA DE 189 CV - DEPRECIAÇÃO. AF_06/2014</t>
  </si>
  <si>
    <t>91466</t>
  </si>
  <si>
    <t>GUINDAUTO HIDRÁULICO, CAPACIDADE MÁXIMA DE CARGA 6200 KG, MOMENTO MÁXIMO DE CARGA 11,7 TM, ALCANCE MÁXIMO HORIZONTAL 9,70 M, INCLUSIVE CAMINHÃO TOCO PBT 16.000 KG, POTÊNCIA DE 189 CV - IMPOSTOS E SEGUROS. AF_08/2015</t>
  </si>
  <si>
    <t>89260</t>
  </si>
  <si>
    <t>GUINDAUTO HIDRÁULICO, CAPACIDADE MÁXIMA DE CARGA 6200 KG, MOMENTO MÁXIMO DE CARGA 11,7 TM, ALCANCE MÁXIMO HORIZONTAL 9,70 M, INCLUSIVE CAMINHÃO TOCO PBT 16.000 KG, POTÊNCIA DE 189 CV - JUROS. AF_06/2014</t>
  </si>
  <si>
    <t>5928 GUINDAUTO HIDRÁULICO, CAPACIDADE MÁXIMA DE CARGA 6200 KG, MOMENTO MÁXIMO DE CARGA 11,7 TM, ALCANCE MÁXIMO HORIZONTAL 9,70 M, INCLUSIVE CAMINHÃO TOCO PBT 16.000 KG, POTÊNCIA DE 189 CV - CHP DIURNO. AF_06/2014 (CHP)</t>
  </si>
  <si>
    <t>89262</t>
  </si>
  <si>
    <t>GUINDAUTO HIDRÁULICO, CAPACIDADE MÁXIMA DE CARGA 6200 KG, MOMENTO MÁXIMO DE CARGA 11,7 TM, ALCANCE MÁXIMO HORIZONTAL 9,70 M, INCLUSIVE CAMINHÃO TOCO PBT 16.000 KG, POTÊNCIA DE 189 CV - MANUTENÇÃO. AF_06/2014</t>
  </si>
  <si>
    <t>91467</t>
  </si>
  <si>
    <t>GUINDAUTO HIDRÁULICO, CAPACIDADE MÁXIMA DE CARGA 6200 KG, MOMENTO MÁXIMO DE CARGA 11,7 TM, ALCANCE MÁXIMO HORIZONTAL 9,70 M, INCLUSIVE CAMINHÃO TOCO PBT 16.000 KG, POTÊNCIA DE 189 CV - MATERIAIS NA OPERAÇÃO. AF_08/2015</t>
  </si>
  <si>
    <t>89259 GUINDAUTO HIDRÁULICO, CAPACIDADE MÁXIMA DE CARGA 6200 KG, MOMENTO MÁXIMO DE CARGA 11,7 TM, ALCANCE MÁXIMO HORIZONTAL 9,70 M, INCLUSIVE CAMINHÃO TOCO PBT 16.000 KG, POTÊNCIA DE 189 CV - DEPRECIAÇÃO. AF_06/2014 (H)</t>
  </si>
  <si>
    <t>00003363</t>
  </si>
  <si>
    <t>GUINDAUTO HIDRAULICO, CAPACIDADE MAXIMA DE CARGA 6200 KG, MOMENTO MAXIMO DE CARGA 11,7 TM, ALCANCE MAXIMO HORIZONTAL 9,70 M, PARA MONTAGEM SOBRE CHASSI DE CAMINHAO PBT MINIMO 13000 KG (INCLUI MONTAGEM, NAO INCLUI CAMINHAO)</t>
  </si>
  <si>
    <t>91466 GUINDAUTO HIDRÁULICO, CAPACIDADE MÁXIMA DE CARGA 6200 KG, MOMENTO MÁXIMO DE CARGA 11,7 TM, ALCANCE MÁXIMO HORIZONTAL 9,70 M, INCLUSIVE CAMINHÃO TOCO PBT 16.000 KG, POTÊNCIA DE 189 CV - IMPOSTOS E SEGUROS. AF_08/2015 (H)</t>
  </si>
  <si>
    <t>89260 GUINDAUTO HIDRÁULICO, CAPACIDADE MÁXIMA DE CARGA 6200 KG, MOMENTO MÁXIMO DE CARGA 11,7 TM, ALCANCE MÁXIMO HORIZONTAL 9,70 M, INCLUSIVE CAMINHÃO TOCO PBT 16.000 KG, POTÊNCIA DE 189 CV - JUROS. AF_06/2014 (H)</t>
  </si>
  <si>
    <t>89262 GUINDAUTO HIDRÁULICO, CAPACIDADE MÁXIMA DE CARGA 6200 KG, MOMENTO MÁXIMO DE CARGA 11,7 TM, ALCANCE MÁXIMO HORIZONTAL 9,70 M, INCLUSIVE CAMINHÃO TOCO PBT 16.000 KG, POTÊNCIA DE 189 CV - MANUTENÇÃO. AF_06/2014 (H)</t>
  </si>
  <si>
    <t>91467 GUINDAUTO HIDRÁULICO, CAPACIDADE MÁXIMA DE CARGA 6200 KG, MOMENTO MÁXIMO DE CARGA 11,7 TM, ALCANCE MÁXIMO HORIZONTAL 9,70 M, INCLUSIVE CAMINHÃO TOCO PBT 16.000 KG, POTÊNCIA DE 189 CV - MATERIAIS NA OPERAÇÃO. AF_08/2015 (H)</t>
  </si>
  <si>
    <t>88270 IMPERMEABILIZADOR COM ENCARGOS COMPLEMENTARES (H)</t>
  </si>
  <si>
    <t>95338</t>
  </si>
  <si>
    <t>CURSO DE CAPACITAÇÃO PARA IMPERMEABILIZADOR (ENCARGOS COMPLEMENTARES) - HORISTA</t>
  </si>
  <si>
    <t>92022 INTERRUPTOR SIMPLES (1 MÓDULO) COM 1 TOMADA DE EMBUTIR 2P+T 10 A, SEM SUPORTE E SEM PLACA - FORNECIMENTO E INSTALAÇÃO. AF_03/2023 (UN)</t>
  </si>
  <si>
    <t>00038112</t>
  </si>
  <si>
    <t>INTERRUPTOR SIMPLES 10A, 250V (APENAS MODULO)</t>
  </si>
  <si>
    <t>00038101</t>
  </si>
  <si>
    <t>TOMADA 2P+T 10A, 250V (APENAS MODULO)</t>
  </si>
  <si>
    <t>91952 INTERRUPTOR SIMPLES (1 MÓDULO), 10A/250V, SEM SUPORTE E SEM PLACA - FORNECIMENTO E INSTALAÇÃO. AF_03/2023 (UN)</t>
  </si>
  <si>
    <t>I2714 MAO DE OBRA DE OPERAÇÃO BET.ELET.580L (H)</t>
  </si>
  <si>
    <t>88291</t>
  </si>
  <si>
    <t>OPERADOR DE BETONEIRA (CAMINHÃO) COM ENCARGOS COMPLEMENTARES</t>
  </si>
  <si>
    <t>88274 MARMORISTA/GRANITEIRO COM ENCARGOS COMPLEMENTARES (H)</t>
  </si>
  <si>
    <t>95341</t>
  </si>
  <si>
    <t>CURSO DE CAPACITAÇÃO PARA MARMORISTA/GRANITEIRO (ENCARGOS COMPLEMENTARES) - HORISTA</t>
  </si>
  <si>
    <t>102274 MARTELO DEMOLIDOR ELÉTRICO, COM POTÊNCIA DE 2.000 W, 1.000 IMPACTOS POR MINUTO, PESO DE 30 KG - CHI DIURNO. AF_01/2021 (CHI)</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</si>
  <si>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</si>
  <si>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</si>
  <si>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</si>
  <si>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</si>
  <si>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102275 MARTELO DEMOLIDOR ELÉTRICO, COM POTÊNCIA DE 2.000 W, 1.000 IMPACTOS POR MINUTO, PESO DE 30 KG - CHP DIURNO. AF_01/2021 (CHP)</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</si>
  <si>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</si>
  <si>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</si>
  <si>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</si>
  <si>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</si>
  <si>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102270 MARTELO DEMOLIDOR ELÉTRICO, COM POTÊNCIA DE 2.000 W, 1.000 IMPACTOS POR MINUTO, PESO DE 30 KG - DEPRECIAÇÃO. AF_01/2021 (H)</t>
  </si>
  <si>
    <t>00040703</t>
  </si>
  <si>
    <t>MARTELO DEMOLIDOR ELETRICO, COM POTENCIA DE 2.000 W, FREQUENCIA DE 1.000 IMPACTOS POR MINUTO, FORCA DE IMPACTO ENTRE 60 E 65 J, PESO DE 30 KG</t>
  </si>
  <si>
    <t>102271 MARTELO DEMOLIDOR ELÉTRICO, COM POTÊNCIA DE 2.000 W, 1.000 IMPACTOS POR MINUTO, PESO DE 30 KG - JUROS. AF_01/2021 (H)</t>
  </si>
  <si>
    <t>102272 MARTELO DEMOLIDOR ELÉTRICO, COM POTÊNCIA DE 2.000 W, 1.000 IMPACTOS POR MINUTO, PESO DE 30 KG - MANUTENÇÃO. AF_01/2021 (H)</t>
  </si>
  <si>
    <t>102273 MARTELO DEMOLIDOR ELÉTRICO, COM POTÊNCIA DE 2.000 W, 1.000 IMPACTOS POR MINUTO, PESO DE 30 KG - MATERIAIS NA OPERAÇÃO. AF_01/2021 (H)</t>
  </si>
  <si>
    <t>90693 MINICARREGADEIRA SOBRE RODAS, POTÊNCIA LÍQUIDA DE 47 HP, CAPACIDADE NOMINAL DE OPERAÇÃO DE 646 KG - CHI DIURNO. AF_06/2015 (CHI)</t>
  </si>
  <si>
    <t>88301</t>
  </si>
  <si>
    <t>OPERADOR DE PÁ CARREGADEIRA COM ENCARGOS COMPLEMENTARES</t>
  </si>
  <si>
    <t>90688</t>
  </si>
  <si>
    <t>MINICARREGADEIRA SOBRE RODAS, POTÊNCIA LÍQUIDA DE 47 HP, CAPACIDADE NOMINAL DE OPERAÇÃO DE 646 KG - DEPRECIAÇÃO. AF_06/2015</t>
  </si>
  <si>
    <t>90689</t>
  </si>
  <si>
    <t>MINICARREGADEIRA SOBRE RODAS, POTÊNCIA LÍQUIDA DE 47 HP, CAPACIDADE NOMINAL DE OPERAÇÃO DE 646 KG - JUROS. AF_06/2015</t>
  </si>
  <si>
    <t>90692 MINICARREGADEIRA SOBRE RODAS, POTÊNCIA LÍQUIDA DE 47 HP, CAPACIDADE NOMINAL DE OPERAÇÃO DE 646 KG - CHP DIURNO. AF_06/2015 (CHP)</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</si>
  <si>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</si>
  <si>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</si>
  <si>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</si>
  <si>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</si>
  <si>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90688 MINICARREGADEIRA SOBRE RODAS, POTÊNCIA LÍQUIDA DE 47 HP, CAPACIDADE NOMINAL DE OPERAÇÃO DE 646 KG - DEPRECIAÇÃO. AF_06/2015 (H)</t>
  </si>
  <si>
    <t>00037514</t>
  </si>
  <si>
    <t>MINICARREGADEIRA SOBRE RODAS, POTENCIA LIQUIDA DE *47* HP, CAPACIDADE NOMINAL DE OPERACAO DE *646* KG</t>
  </si>
  <si>
    <t>90689 MINICARREGADEIRA SOBRE RODAS, POTÊNCIA LÍQUIDA DE 47 HP, CAPACIDADE NOMINAL DE OPERAÇÃO DE 646 KG - JUROS. AF_06/2015 (H)</t>
  </si>
  <si>
    <t>90690 MINICARREGADEIRA SOBRE RODAS, POTÊNCIA LÍQUIDA DE 47 HP, CAPACIDADE NOMINAL DE OPERAÇÃO DE 646 KG - MANUTENÇÃO. AF_06/2015 (H)</t>
  </si>
  <si>
    <t>90691 MINICARREGADEIRA SOBRE RODAS, POTÊNCIA LÍQUIDA DE 47 HP, CAPACIDADE NOMINAL DE OPERAÇÃO DE 646 KG - MATERIAIS NA OPERAÇÃO. AF_06/2015 (H)</t>
  </si>
  <si>
    <t>88392 MISTURADOR DE ARGAMASSA, EIXO HORIZONTAL, CAPACIDADE DE MISTURA 300 KG, MOTOR ELÉTRICO POTÊNCIA 5 CV - CHI DIURNO. AF_05/2023 (CHI)</t>
  </si>
  <si>
    <t>88387</t>
  </si>
  <si>
    <t>MISTURADOR DE ARGAMASSA, EIXO HORIZONTAL, CAPACIDADE DE MISTURA 300 KG, MOTOR ELÉTRICO POTÊNCIA 5 CV - DEPRECIAÇÃO. AF_05/2023</t>
  </si>
  <si>
    <t>88389</t>
  </si>
  <si>
    <t>MISTURADOR DE ARGAMASSA, EIXO HORIZONTAL, CAPACIDADE DE MISTURA 300 KG, MOTOR ELÉTRICO POTÊNCIA 5 CV - JUROS. AF_05/2023</t>
  </si>
  <si>
    <t>88386 MISTURADOR DE ARGAMASSA, EIXO HORIZONTAL, CAPACIDADE DE MISTURA 300 KG, MOTOR ELÉTRICO POTÊNCIA 5 CV - CHP DIURNO. AF_05/2023 (CHP)</t>
  </si>
  <si>
    <t>88390</t>
  </si>
  <si>
    <t>MISTURADOR DE ARGAMASSA, EIXO HORIZONTAL, CAPACIDADE DE MISTURA 300 KG, MOTOR ELÉTRICO POTÊNCIA 5 CV - MANUTENÇÃO. AF_05/2023</t>
  </si>
  <si>
    <t>88391</t>
  </si>
  <si>
    <t>MISTURADOR DE ARGAMASSA, EIXO HORIZONTAL, CAPACIDADE DE MISTURA 300 KG, MOTOR ELÉTRICO POTÊNCIA 5 CV - MATERIAIS NA OPERAÇÃO. AF_05/2023</t>
  </si>
  <si>
    <t>88387 MISTURADOR DE ARGAMASSA, EIXO HORIZONTAL, CAPACIDADE DE MISTURA 300 KG, MOTOR ELÉTRICO POTÊNCIA 5 CV - DEPRECIAÇÃO. AF_05/2023 (H)</t>
  </si>
  <si>
    <t>00037544</t>
  </si>
  <si>
    <t>MISTURADOR DE ARGAMASSA, EIXO HORIZONTAL, CAPACIDADE DE MISTURA 300 KG, MOTOR ELETRICO TRIFASICO 220/380 V, POTENCIA 5 CV</t>
  </si>
  <si>
    <t>88389 MISTURADOR DE ARGAMASSA, EIXO HORIZONTAL, CAPACIDADE DE MISTURA 300 KG, MOTOR ELÉTRICO POTÊNCIA 5 CV - JUROS. AF_05/2023 (H)</t>
  </si>
  <si>
    <t>88390 MISTURADOR DE ARGAMASSA, EIXO HORIZONTAL, CAPACIDADE DE MISTURA 300 KG, MOTOR ELÉTRICO POTÊNCIA 5 CV - MANUTENÇÃO. AF_05/2023 (H)</t>
  </si>
  <si>
    <t>88391 MISTURADOR DE ARGAMASSA, EIXO HORIZONTAL, CAPACIDADE DE MISTURA 300 KG, MOTOR ELÉTRICO POTÊNCIA 5 CV - MATERIAIS NA OPERAÇÃO. AF_05/2023 (H)</t>
  </si>
  <si>
    <t>88279 MONTADOR ELETROMECÂNICO COM ENCARGOS COMPLEMENTARES (H)</t>
  </si>
  <si>
    <t>95345</t>
  </si>
  <si>
    <t>CURSO DE CAPACITAÇÃO PARA MONTADOR ELETROMECÂNICO (ENCARGOS COMPLEMENTARES) - HORISTA</t>
  </si>
  <si>
    <t>92526 MONTAGEM E DESMONTAGEM DE FÔRMA DE LAJE MACIÇA, PÉ-DIREITO SIMPLES, EM CHAPA DE MADEIRA COMPENSADA PLASTIFICADA, 10 UTILIZAÇÕES. AF_09/2020 (M2)</t>
  </si>
  <si>
    <t>00010749</t>
  </si>
  <si>
    <t>LOCACAO DE ESCORA METALICA TELESCOPICA, COM ALTURA REGULAVEL DE *1,80* A *3,20* M, COM CAPACIDADE DE CARGA DE NO MINIMO 1000 KGF (10 KN), INCLUSO TRIPE E FORCADO</t>
  </si>
  <si>
    <t>92268</t>
  </si>
  <si>
    <t>FABRICAÇÃO DE FÔRMA PARA LAJES, EM CHAPA DE MADEIRA COMPENSADA PLASTIFICADA, E = 18 MM. AF_09/2020</t>
  </si>
  <si>
    <t>88281 MOTORISTA DE BASCULANTE COM ENCARGOS COMPLEMENTARES (H)</t>
  </si>
  <si>
    <t>00043488</t>
  </si>
  <si>
    <t>EPI - FAMILIA OPERADOR ESCAVADEIRA - HORISTA (ENCARGOS COMPLEMENTARES - COLETADO CAIXA)</t>
  </si>
  <si>
    <t>00043464</t>
  </si>
  <si>
    <t>FERRAMENTAS - FAMILIA OPERADOR ESCAVADEIRA - HORISTA (ENCARGOS COMPLEMENTARES - COLETADO CAIXA)</t>
  </si>
  <si>
    <t>95346</t>
  </si>
  <si>
    <t>CURSO DE CAPACITAÇÃO PARA MOTORISTA DE BASCULANTE (ENCARGOS COMPLEMENTARES) - HORISTA</t>
  </si>
  <si>
    <t>88282 MOTORISTA DE CAMINHÃO COM ENCARGOS COMPLEMENTARES (H)</t>
  </si>
  <si>
    <t>95347</t>
  </si>
  <si>
    <t>CURSO DE CAPACITAÇÃO PARA MOTORISTA DE CAMINHÃO (ENCARGOS COMPLEMENTARES) - HORISTA</t>
  </si>
  <si>
    <t>88286 MOTORISTA OPERADOR DE MUNCK COM ENCARGOS COMPLEMENTARES (H)</t>
  </si>
  <si>
    <t>95351</t>
  </si>
  <si>
    <t>CURSO DE CAPACITAÇÃO PARA MOTORISTA OPERADOR DE MUNCK (ENCARGOS COMPLEMENTARES) - HORISTA</t>
  </si>
  <si>
    <t>88291 OPERADOR DE BETONEIRA (CAMINHÃO) COM ENCARGOS COMPLEMENTARES (H)</t>
  </si>
  <si>
    <t>95354</t>
  </si>
  <si>
    <t>CURSO DE CAPACITAÇÃO PARA OPERADOR DE BETONEIRA (CAMINHÃO) (ENCARGOS COMPLEMENTARES) - HORISTA</t>
  </si>
  <si>
    <t>88377 OPERADOR DE BETONEIRA ESTACIONÁRIA/MISTURADOR COM ENCARGOS COMPLEMENTARES (H)</t>
  </si>
  <si>
    <t>95389</t>
  </si>
  <si>
    <t>CURSO DE CAPACITAÇÃO PARA OPERADOR DE BETONEIRA ESTACIONÁRIA/MISTURADOR (ENCARGOS COMPLEMENTARES) - HORISTA</t>
  </si>
  <si>
    <t>88294 OPERADOR DE ESCAVADEIRA COM ENCARGOS COMPLEMENTARES (H)</t>
  </si>
  <si>
    <t>95357</t>
  </si>
  <si>
    <t>CURSO DE CAPACITAÇÃO PARA OPERADOR DE ESCAVADEIRA (ENCARGOS COMPLEMENTARES) - HORISTA</t>
  </si>
  <si>
    <t>88295 OPERADOR DE GUINCHO COM ENCARGOS COMPLEMENTARES (H)</t>
  </si>
  <si>
    <t>95358</t>
  </si>
  <si>
    <t>CURSO DE CAPACITAÇÃO PARA OPERADOR DE GUINCHO (ENCARGOS COMPLEMENTARES) - HORISTA</t>
  </si>
  <si>
    <t>88298 OPERADOR DE MARTELETE OU MARTELETEIRO COM ENCARGOS COMPLEMENTARES (H)</t>
  </si>
  <si>
    <t>95361</t>
  </si>
  <si>
    <t>CURSO DE CAPACITAÇÃO PARA OPERADOR DE MARTELETE OU MARTELETEIRO (ENCARGOS COMPLEMENTARES) - HORISTA</t>
  </si>
  <si>
    <t>88297 OPERADOR DE MÁQUINAS E EQUIPAMENTOS COM ENCARGOS COMPLEMENTARES (H)</t>
  </si>
  <si>
    <t>95360</t>
  </si>
  <si>
    <t>CURSO DE CAPACITAÇÃO PARA OPERADOR DE MÁQUINAS E EQUIPAMENTOS (ENCARGOS COMPLEMENTARES) - HORISTA</t>
  </si>
  <si>
    <t>88301 OPERADOR DE PÁ CARREGADEIRA COM ENCARGOS COMPLEMENTARES (H)</t>
  </si>
  <si>
    <t>95364</t>
  </si>
  <si>
    <t>CURSO DE CAPACITAÇÃO PARA OPERADOR DE PÁ CARREGADEIRA (ENCARGOS COMPLEMENTARES) - HORISTA</t>
  </si>
  <si>
    <t>88309 PEDREIRO COM ENCARGOS COMPLEMENTARES (H)</t>
  </si>
  <si>
    <t>95371</t>
  </si>
  <si>
    <t>CURSO DE CAPACITAÇÃO PARA PEDREIRO (ENCARGOS COMPLEMENTARES) - HORISTA</t>
  </si>
  <si>
    <t>97736 PEÇA RETANGULAR PRÉ-MOLDADA, VOLUME DE CONCRETO ACIMA DE 100 LITROS, TAXA DE AÇO APROXIMADA DE 30KG/M³. AF_03/2024 (M3)</t>
  </si>
  <si>
    <t>88261</t>
  </si>
  <si>
    <t>CARPINTEIRO DE ESQUADRIAS COM ENCARGOS COMPLEMENTARES</t>
  </si>
  <si>
    <t>92768</t>
  </si>
  <si>
    <t>ARMAÇÃO DE LAJE DE ESTRUTURA CONVENCIONAL DE CONCRETO ARMADO UTILIZANDO AÇO CA-60 DE 5,0 MM - MONTAGEM. AF_06/2022</t>
  </si>
  <si>
    <t>94972</t>
  </si>
  <si>
    <t>CONCRETO FCK = 30MPA, TRAÇO 1:2,1:2,5 (EM MASSA SECA DE CIMENTO/ AREIA MÉDIA/ BRITA 1) - PREPARO MECÂNICO COM BETONEIRA 600 L. AF_05/2021</t>
  </si>
  <si>
    <t>97735 PEÇA RETANGULAR PRÉ-MOLDADA, VOLUME DE CONCRETO DE 30 A 100 LITROS, TAXA DE AÇO APROXIMADA DE 30KG/M³. AF_03/2024 (M3)</t>
  </si>
  <si>
    <t>88310 PINTOR COM ENCARGOS COMPLEMENTARES (H)</t>
  </si>
  <si>
    <t>00043490</t>
  </si>
  <si>
    <t>EPI - FAMILIA PINTOR - HORISTA (ENCARGOS COMPLEMENTARES - COLETADO CAIXA)</t>
  </si>
  <si>
    <t>00043466</t>
  </si>
  <si>
    <t>FERRAMENTAS - FAMILIA PINTOR - HORISTA (ENCARGOS COMPLEMENTARES - COLETADO CAIXA)</t>
  </si>
  <si>
    <t>95372</t>
  </si>
  <si>
    <t>CURSO DE CAPACITAÇÃO PARA PINTOR (ENCARGOS COMPLEMENTARES) - HORISTA</t>
  </si>
  <si>
    <t>91278 PLACA VIBRATÓRIA REVERSÍVEL COM MOTOR 4 TEMPOS A GASOLINA, FORÇA CENTRÍFUGA DE 25 KN (2500 KGF), POTÊNCIA 5,5 CV - CHI DIURNO. AF_08/2015 (CHI)</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</si>
  <si>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</si>
  <si>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</si>
  <si>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</si>
  <si>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</si>
  <si>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91277 PLACA VIBRATÓRIA REVERSÍVEL COM MOTOR 4 TEMPOS A GASOLINA, FORÇA CENTRÍFUGA DE 25 KN (2500 KGF), POTÊNCIA 5,5 CV - CHP DIURNO. AF_08/2015 (CHP)</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</si>
  <si>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</si>
  <si>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</si>
  <si>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</si>
  <si>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</si>
  <si>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91273 PLACA VIBRATÓRIA REVERSÍVEL COM MOTOR 4 TEMPOS A GASOLINA, FORÇA CENTRÍFUGA DE 25 KN (2500 KGF), POTÊNCIA 5,5 CV - DEPRECIAÇÃO. AF_08/2015 (H)</t>
  </si>
  <si>
    <t>00001442</t>
  </si>
  <si>
    <t>COMPACTADOR DE SOLO TIPO PLACA VIBRATORIA REVERSIVEL, A GASOLINA 4 TEMPOS, PESO 125 A 150 KG, FORCA CENTRIF. 2500 A 2800 KGF, LARG. TRABALHO 400 A 450 MM, FREQ. VIBRACAO 4300 A 4500 RPM, VELOC. TRABALHO 15 A 20 M/MIN, POT. 5,5 A 6,0 HP</t>
  </si>
  <si>
    <t>91274 PLACA VIBRATÓRIA REVERSÍVEL COM MOTOR 4 TEMPOS A GASOLINA, FORÇA CENTRÍFUGA DE 25 KN (2500 KGF), POTÊNCIA 5,5 CV - JUROS. AF_08/2015 (H)</t>
  </si>
  <si>
    <t>91275 PLACA VIBRATÓRIA REVERSÍVEL COM MOTOR 4 TEMPOS A GASOLINA, FORÇA CENTRÍFUGA DE 25 KN (2500 KGF), POTÊNCIA 5,5 CV - MANUTENÇÃO. AF_08/2015 (H)</t>
  </si>
  <si>
    <t>91276 PLACA VIBRATÓRIA REVERSÍVEL COM MOTOR 4 TEMPOS A GASOLINA, FORÇA CENTRÍFUGA DE 25 KN (2500 KGF), POTÊNCIA 5,5 CV - MATERIAIS NA OPERAÇÃO. AF_08/2015 (H)</t>
  </si>
  <si>
    <t>95277 POLIDORA DE PISO (POLITRIZ), PESO DE 100KG, DIÂMETRO 450 MM, MOTOR ELÉTRICO, POTÊNCIA 4 HP - CHI DIURNO. AF_05/2023 (CHI)</t>
  </si>
  <si>
    <t>95272</t>
  </si>
  <si>
    <t>POLIDORA DE PISO (POLITRIZ), PESO DE 100KG, DIÂMETRO 450 MM, MOTOR ELÉTRICO, POTÊNCIA 4 HP - DEPRECIAÇÃO. AF_05/2023</t>
  </si>
  <si>
    <t>95273</t>
  </si>
  <si>
    <t>POLIDORA DE PISO (POLITRIZ), PESO DE 100KG, DIÂMETRO 450 MM, MOTOR ELÉTRICO, POTÊNCIA 4 HP - JUROS. AF_05/2023</t>
  </si>
  <si>
    <t>95276 POLIDORA DE PISO (POLITRIZ), PESO DE 100KG, DIÂMETRO 450 MM, MOTOR ELÉTRICO, POTÊNCIA 4 HP - CHP DIURNO. AF_05/2023 (CHP)</t>
  </si>
  <si>
    <t>95274</t>
  </si>
  <si>
    <t>POLIDORA DE PISO (POLITRIZ), PESO DE 100KG, DIÂMETRO 450 MM, MOTOR ELÉTRICO, POTÊNCIA 4 HP - MANUTENÇÃO. AF_05/2023</t>
  </si>
  <si>
    <t>95275</t>
  </si>
  <si>
    <t>POLIDORA DE PISO (POLITRIZ), PESO DE 100KG, DIÂMETRO 450 MM, MOTOR ELÉTRICO, POTÊNCIA 4 HP - MATERIAIS NA OPERAÇÃO. AF_05/2023</t>
  </si>
  <si>
    <t>95272 POLIDORA DE PISO (POLITRIZ), PESO DE 100KG, DIÂMETRO 450 MM, MOTOR ELÉTRICO, POTÊNCIA 4 HP - DEPRECIAÇÃO. AF_05/2023 (H)</t>
  </si>
  <si>
    <t>00013954</t>
  </si>
  <si>
    <t>POLIDORA DE PISO (POLITRIZ) ELETRICA, MOTOR MONOFASICO DE 4 HP, PESO DE 100 KG, DIAMETRO DO TRABALHO DE 450 MM</t>
  </si>
  <si>
    <t>95273 POLIDORA DE PISO (POLITRIZ), PESO DE 100KG, DIÂMETRO 450 MM, MOTOR ELÉTRICO, POTÊNCIA 4 HP - JUROS. AF_05/2023 (H)</t>
  </si>
  <si>
    <t>95274 POLIDORA DE PISO (POLITRIZ), PESO DE 100KG, DIÂMETRO 450 MM, MOTOR ELÉTRICO, POTÊNCIA 4 HP - MANUTENÇÃO. AF_05/2023 (H)</t>
  </si>
  <si>
    <t>95275 POLIDORA DE PISO (POLITRIZ), PESO DE 100KG, DIÂMETRO 450 MM, MOTOR ELÉTRICO, POTÊNCIA 4 HP - MATERIAIS NA OPERAÇÃO. AF_05/2023 (H)</t>
  </si>
  <si>
    <t>101616 PREPARO DE FUNDO DE VALA COM LARGURA MENOR QUE 1,5 M (ACERTO DO SOLO NATURAL). AF_08/2020 (M2)</t>
  </si>
  <si>
    <t>91534</t>
  </si>
  <si>
    <t>COMPACTADOR DE SOLOS DE PERCUSSÃO (SOQUETE) COM MOTOR A GASOLINA 4 TEMPOS, POTÊNCIA 4 CV - CHI DIURNO. AF_08/2015</t>
  </si>
  <si>
    <t>101618 PREPARO DE FUNDO DE VALA COM LARGURA MENOR QUE 1,5 M, COM CAMADA DE AREIA, LANÇAMENTO MANUAL. AF_08/2020 (M3)</t>
  </si>
  <si>
    <t>101623 PREPARO DE FUNDO DE VALA COM LARGURA MENOR QUE 1,5 M, COM CAMADA DE BRITA, LANÇAMENTO MECANIZADO. AF_08/2020 (M3)</t>
  </si>
  <si>
    <t>00004720</t>
  </si>
  <si>
    <t>PEDRA BRITADA N. 0, OU PEDRISCO (4,8 A 9,5 MM) POSTO PEDREIRA/FORNECEDOR, SEM FRETE</t>
  </si>
  <si>
    <t>5679 RETROESCAVADEIRA SOBRE RODAS COM CARREGADEIRA, TRAÇÃO 4X4, POTÊNCIA LÍQ. 88 HP, CAÇAMBA CARREG. CAP. MÍN. 1 M3, CAÇAMBA RETRO CAP. 0,26 M3, PESO OPERACIONAL MÍN. 6.674 KG, PROFUNDIDADE ESCAVAÇÃO MÁX. 4,37 M - CHI DIURNO. AF_06/2014 (CHI)</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</si>
  <si>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</si>
  <si>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</si>
  <si>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</si>
  <si>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</si>
  <si>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5678 RETROESCAVADEIRA SOBRE RODAS COM CARREGADEIRA, TRAÇÃO 4X4, POTÊNCIA LÍQ. 88 HP, CAÇAMBA CARREG. CAP. MÍN. 1 M3, CAÇAMBA RETRO CAP. 0,26 M3, PESO OPERACIONAL MÍN. 6.674 KG, PROFUNDIDADE ESCAVAÇÃO MÁX. 4,37 M - CHP DIURNO. AF_06/2014 (CHP)</t>
  </si>
  <si>
    <t>5664</t>
  </si>
  <si>
    <t>RETROESCAVADEIRA SOBRE RODAS COM CARREGADEIRA, TRAÇÃO 4X4, POTÊNCIA LÍQ. 88 HP, CAÇAMBA CARREG. CAP. MÍN. 1 M3, CAÇAMBA RETRO CAP. 0,26 M3, PESO OPERACIONAL MÍN. 6.674 KG, PROFUNDIDADE ESCAVAÇÃO MÁX. 4,37 M - MANUTENÇÃO.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</si>
  <si>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</si>
  <si>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</si>
  <si>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88857 RETROESCAVADEIRA SOBRE RODAS COM CARREGADEIRA, TRAÇÃO 4X4, POTÊNCIA LÍQ. 88 HP, CAÇAMBA CARREG. CAP. MÍN. 1 M3, CAÇAMBA RETRO CAP. 0,26 M3, PESO OPERACIONAL MÍN. 6.674 KG, PROFUNDIDADE ESCAVAÇÃO MÁX. 4,37 M - DEPRECIAÇÃO. AF_06/2014 (H)</t>
  </si>
  <si>
    <t>00036531</t>
  </si>
  <si>
    <t>RETROESCAVADEIRA SOBRE RODAS COM CARREGADEIRA, TRACAO 4 X 4, POTENCIA LIQUIDA 88 HP, PESO OPERACIONAL MINIMO DE 6674 KG, CAPACIDADE DA CARREGADEIRA DE 1,00 M3 E DA RETROESCAVADEIRA MINIMA DE 0,26 M3, PROFUNDIDADE DE ESCAVACAO MAXIMA DE 4,37 M</t>
  </si>
  <si>
    <t>88858 RETROESCAVADEIRA SOBRE RODAS COM CARREGADEIRA, TRAÇÃO 4X4, POTÊNCIA LÍQ. 88 HP, CAÇAMBA CARREG. CAP. MÍN. 1 M3, CAÇAMBA RETRO CAP. 0,26 M3, PESO OPERACIONAL MÍN. 6.674 KG, PROFUNDIDADE ESCAVAÇÃO MÁX. 4,37 M - JUROS. AF_06/2014 (H)</t>
  </si>
  <si>
    <t>5664 RETROESCAVADEIRA SOBRE RODAS COM CARREGADEIRA, TRAÇÃO 4X4, POTÊNCIA LÍQ. 88 HP, CAÇAMBA CARREG. CAP. MÍN. 1 M3, CAÇAMBA RETRO CAP. 0,26 M3, PESO OPERACIONAL MÍN. 6.674 KG, PROFUNDIDADE ESCAVAÇÃO MÁX. 4,37 M - MANUTENÇÃO. AF_06/2014 (H)</t>
  </si>
  <si>
    <t>53786 RETROESCAVADEIRA SOBRE RODAS COM CARREGADEIRA, TRAÇÃO 4X4, POTÊNCIA LÍQ. 88 HP, CAÇAMBA CARREG. CAP. MÍN. 1 M3, CAÇAMBA RETRO CAP. 0,26 M3, PESO OPERACIONAL MÍN. 6.674 KG, PROFUNDIDADE ESCAVAÇÃO MÁX. 4,37 M - MATERIAIS NA OPERAÇÃO. AF_06/2014 (H)</t>
  </si>
  <si>
    <t>91693 SERRA CIRCULAR DE BANCADA COM MOTOR ELÉTRICO POTÊNCIA DE 5HP, COM COIFA PARA DISCO 10" - CHI DIURNO. AF_08/2015 (CHI)</t>
  </si>
  <si>
    <t>91688</t>
  </si>
  <si>
    <t>SERRA CIRCULAR DE BANCADA COM MOTOR ELÉTRICO POTÊNCIA DE 5HP, COM COIFA PARA DISCO 10" - DEPRECIAÇÃO. AF_08/2015</t>
  </si>
  <si>
    <t>91689</t>
  </si>
  <si>
    <t>SERRA CIRCULAR DE BANCADA COM MOTOR ELÉTRICO POTÊNCIA DE 5HP, COM COIFA PARA DISCO 10" - JUROS. AF_08/2015</t>
  </si>
  <si>
    <t>91692 SERRA CIRCULAR DE BANCADA COM MOTOR ELÉTRICO POTÊNCIA DE 5HP, COM COIFA PARA DISCO 10" - CHP DIURNO. AF_08/2015 (CHP)</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</si>
  <si>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</si>
  <si>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</si>
  <si>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</si>
  <si>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</si>
  <si>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91688 SERRA CIRCULAR DE BANCADA COM MOTOR ELÉTRICO POTÊNCIA DE 5HP, COM COIFA PARA DISCO 10" - DEPRECIAÇÃO. AF_08/2015 (H)</t>
  </si>
  <si>
    <t>00014618</t>
  </si>
  <si>
    <t>SERRA CIRCULAR DE BANCADA COM MOTOR ELETRICO, POTENCIA DE *1600* W, PARA DISCO DE DIAMETRO DE 10" (250 MM)</t>
  </si>
  <si>
    <t>91689 SERRA CIRCULAR DE BANCADA COM MOTOR ELÉTRICO POTÊNCIA DE 5HP, COM COIFA PARA DISCO 10" - JUROS. AF_08/2015 (H)</t>
  </si>
  <si>
    <t>91690 SERRA CIRCULAR DE BANCADA COM MOTOR ELÉTRICO POTÊNCIA DE 5HP, COM COIFA PARA DISCO 10" - MANUTENÇÃO. AF_08/2015 (H)</t>
  </si>
  <si>
    <t>91691 SERRA CIRCULAR DE BANCADA COM MOTOR ELÉTRICO POTÊNCIA DE 5HP, COM COIFA PARA DISCO 10" - MATERIAIS NA OPERAÇÃO. AF_08/2015 (H)</t>
  </si>
  <si>
    <t>88315 SERRALHEIRO COM ENCARGOS COMPLEMENTARES (H)</t>
  </si>
  <si>
    <t>95377</t>
  </si>
  <si>
    <t>CURSO DE CAPACITAÇÃO PARA SERRALHEIRO (ENCARGOS COMPLEMENTARES) - HORISTA</t>
  </si>
  <si>
    <t>88316 SERVENTE COM ENCARGOS COMPLEMENTARES (H)</t>
  </si>
  <si>
    <t>95378</t>
  </si>
  <si>
    <t>CURSO DE CAPACITAÇÃO PARA SERVENTE (ENCARGOS COMPLEMENTARES) - HORISTA</t>
  </si>
  <si>
    <t>88317 SOLDADOR COM ENCARGOS COMPLEMENTARES (H)</t>
  </si>
  <si>
    <t>00043492</t>
  </si>
  <si>
    <t>EPI - FAMILIA SOLDADOR - HORISTA (ENCARGOS COMPLEMENTARES - COLETADO CAIXA)</t>
  </si>
  <si>
    <t>00043468</t>
  </si>
  <si>
    <t>FERRAMENTAS - FAMILIA SOLDADOR - HORISTA (ENCARGOS COMPLEMENTARES - COLETADO CAIXA)</t>
  </si>
  <si>
    <t>95379</t>
  </si>
  <si>
    <t>CURSO DE CAPACITAÇÃO PARA SOLDADOR (ENCARGOS COMPLEMENTARES) - HORISTA</t>
  </si>
  <si>
    <t>91946 SUPORTE PARAFUSADO COM PLACA DE ENCAIXE 4" X 2" MÉDIO (1,30 M DO PISO) PARA PONTO ELÉTRICO - FORNECIMENTO E INSTALAÇÃO. AF_03/2023 (UN)</t>
  </si>
  <si>
    <t>00038094</t>
  </si>
  <si>
    <t>ESPELHO / PLACA DE 3 POSTOS 4" X 2", PARA INSTALACAO DE TOMADAS E INTERRUPTORES</t>
  </si>
  <si>
    <t>00038099</t>
  </si>
  <si>
    <t>SUPORTE DE FIXACAO PARA ESPELHO / PLACA 4" X 2", PARA 3 MODULOS, PARA INSTALACAO DE TOMADAS E INTERRUPTORES (SOMENTE SUPORTE)</t>
  </si>
  <si>
    <t>88323 TELHADISTA COM ENCARGOS COMPLEMENTARES (H)</t>
  </si>
  <si>
    <t>95385</t>
  </si>
  <si>
    <t>CURSO DE CAPACITAÇÃO PARA TELHADISTA (ENCARGOS COMPLEMENTARES) - HORISTA</t>
  </si>
  <si>
    <t>100948 TRANSPORTE COM CAMINHÃO CARROCERIA 9T, EM VIA URBANA PAVIMENTADA, ADICIONAL PARA DMT EXCEDENTE A 30 KM (UNIDADE: TXKM). AF_07/2020 (TXKM)</t>
  </si>
  <si>
    <t>5826</t>
  </si>
  <si>
    <t>CAMINHÃO TOCO, PBT 16.000 KG, CARGA ÚTIL MÁX. 10.685 KG, DIST. ENTRE EIXOS 4,8 M, POTÊNCIA 189 CV, INCLUSIVE CARROCERIA FIXA ABERTA DE MADEIRA P/ TRANSPORTE GERAL DE CARGA SECA, DIMEN. APROX. 2,5 X 7,00 X 0,50 M - CHI DIURNO. AF_06/2014</t>
  </si>
  <si>
    <t>5824</t>
  </si>
  <si>
    <t>CAMINHÃO TOCO, PBT 16.000 KG, CARGA ÚTIL MÁX. 10.685 KG, DIST. ENTRE EIXOS 4,8 M, POTÊNCIA 189 CV, INCLUSIVE CARROCERIA FIXA ABERTA DE MADEIRA P/ TRANSPORTE GERAL DE CARGA SECA, DIMEN. APROX. 2,5 X 7,00 X 0,50 M - CHP DIURNO. AF_06/2014</t>
  </si>
  <si>
    <t>100947 TRANSPORTE COM CAMINHÃO CARROCERIA 9T, EM VIA URBANA PAVIMENTADA, DMT ATÉ 30KM (UNIDADE: TXKM). AF_07/2020 (TXKM)</t>
  </si>
  <si>
    <t>UFSB-69172792 TRANSPORTE DE GRUPO GERADOR TRIFÁSICO, 630 KVA - REF. CAJAMAR-SP / PORTO SEGURO-BA (UN)</t>
  </si>
  <si>
    <t>100948</t>
  </si>
  <si>
    <t>TRANSPORTE COM CAMINHÃO CARROCERIA 9T, EM VIA URBANA PAVIMENTADA, ADICIONAL PARA DMT EXCEDENTE A 30 KM (UNIDADE: TXKM). AF_07/2020</t>
  </si>
  <si>
    <t>TXKM</t>
  </si>
  <si>
    <t>100947</t>
  </si>
  <si>
    <t>TRANSPORTE COM CAMINHÃO CARROCERIA 9T, EM VIA URBANA PAVIMENTADA, DMT ATÉ 30KM (UNIDADE: TXKM). AF_07/2020</t>
  </si>
  <si>
    <t>Observações: Preço considera o transporte do equipamento para o campus da UFSB em Porto Seguro - 1.515Km
ref.: Cajamar/SP
Peso estimado do equipamento: 5,4T</t>
  </si>
  <si>
    <t>UFSB-05729254 TRANSPORTE DE TRANSFORMADOR TRIFÁSICO, 1000 KVA - REF. CAJAMAR-SP / PORTO SEGURO-BA (UN)</t>
  </si>
  <si>
    <t>Observações: Preço considera o transporte do equipamento para o campus da UFSB em Porto Seguro - 1.515Km
Peso estimado do equipamento: 2,0T</t>
  </si>
  <si>
    <t>UFSB-51074101 TRANSPORTE DE TRANSFORMADOR, 500 KVA - REF. CAJAMAR-SP / PORTO SEGURO-BA (UN)</t>
  </si>
  <si>
    <t>Observações: Preço considera o transporte do equipamento para o campus da UFSB em Porto Seguro - 1.515Km
Peso estimado do equipamento: 1,2T</t>
  </si>
  <si>
    <t>86888 VASO SANITÁRIO SIFONADO COM CAIXA ACOPLADA LOUÇA BRANCA - FORNECIMENTO E INSTALAÇÃO. AF_01/2020 (UN)</t>
  </si>
  <si>
    <t>00006138</t>
  </si>
  <si>
    <t>ANEL DE VEDACAO, PVC FLEXIVEL, 100 MM, PARA SAIDA DE BACIA / VASO SANITARIO</t>
  </si>
  <si>
    <t>00010422</t>
  </si>
  <si>
    <t>BACIA SANITARIA (VASO) COM CAIXA ACOPLADA, SIFAO APARENTE, DE LOUCA BRANCA (SEM ASSENTO)</t>
  </si>
  <si>
    <t>00004384</t>
  </si>
  <si>
    <t>PARAFUSO NIQUELADO COM ACABAMENTO CROMADO PARA FIXAR PECA SANITARIA, INCLUI PORCA CEGA, ARRUELA E BUCHA DE NYLON TAMANHO S-10</t>
  </si>
  <si>
    <t>90587 VIBRADOR DE IMERSÃO, DIÂMETRO DE PONTEIRA 45MM, MOTOR ELÉTRICO TRIFÁSICO POTÊNCIA DE 2 CV - CHI DIURNO. AF_06/2015 (CHI)</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</si>
  <si>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</si>
  <si>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</si>
  <si>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</si>
  <si>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</si>
  <si>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90586 VIBRADOR DE IMERSÃO, DIÂMETRO DE PONTEIRA 45MM, MOTOR ELÉTRICO TRIFÁSICO POTÊNCIA DE 2 CV - CHP DIURNO. AF_06/2015 (CHP)</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</si>
  <si>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</si>
  <si>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</si>
  <si>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</si>
  <si>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</si>
  <si>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90582 VIBRADOR DE IMERSÃO, DIÂMETRO DE PONTEIRA 45MM, MOTOR ELÉTRICO TRIFÁSICO POTÊNCIA DE 2 CV - DEPRECIAÇÃO. AF_06/2015 (H)</t>
  </si>
  <si>
    <t>00013896</t>
  </si>
  <si>
    <t>VIBRADOR DE IMERSAO, DIAMETRO DA PONTEIRA DE *45* MM, COM MOTOR ELETRICO TRIFASICO DE 2 HP (2 CV)</t>
  </si>
  <si>
    <t>90583 VIBRADOR DE IMERSÃO, DIÂMETRO DE PONTEIRA 45MM, MOTOR ELÉTRICO TRIFÁSICO POTÊNCIA DE 2 CV - JUROS. AF_06/2015 (H)</t>
  </si>
  <si>
    <t>90584 VIBRADOR DE IMERSÃO, DIÂMETRO DE PONTEIRA 45MM, MOTOR ELÉTRICO TRIFÁSICO POTÊNCIA DE 2 CV - MANUTENÇÃO. AF_06/2015 (H)</t>
  </si>
  <si>
    <t>90585 VIBRADOR DE IMERSÃO, DIÂMETRO DE PONTEIRA 45MM, MOTOR ELÉTRICO TRIFÁSICO POTÊNCIA DE 2 CV - MATERIAIS NA OPERAÇÃO. AF_06/2015 (H)</t>
  </si>
  <si>
    <t>88325 VIDRACEIRO COM ENCARGOS COMPLEMENTARES (H)</t>
  </si>
  <si>
    <t>95387</t>
  </si>
  <si>
    <t>CURSO DE CAPACITAÇÃO PARA VIDRACEIRO (ENCARGOS COMPLEMENTARES) - HORISTA</t>
  </si>
  <si>
    <t xml:space="preserve">
</t>
  </si>
  <si>
    <t>TIPO</t>
  </si>
  <si>
    <t>UNIDADE</t>
  </si>
  <si>
    <t>PREÇO TOTAL</t>
  </si>
  <si>
    <t>%</t>
  </si>
  <si>
    <t>ACUMUL. %</t>
  </si>
  <si>
    <t>CL</t>
  </si>
  <si>
    <t>FORNECIMENTO DE CONJUNTO DE PAINÉIS DE MÉDIA TENSÃO COM 10 COLUNAS INCLUINDO: 1 COLUNA DE ENTRADA DE CABOS, 1 COLUNA DE COMANDO E MEDIÇÃO, 1 COLUNA DE DISJUNÇÃO, 1 COLUNA DE TRANSIÇÃO DE CABOS E 5 COLUNAS DE SAÍDA DE CABOS. (INCLUSO TRANSPORTE)</t>
  </si>
  <si>
    <t>Composições</t>
  </si>
  <si>
    <t>FORNECIMENTO DE CONJUNTO DE PAINÉIS DE MÉDIA TENSÃO COM 7 COLUNAS INCLUINDO: 1 COLUNA DE ENTRADA DE CABOS, 1 COLUNA DE COMANDO SINALIZAÇÃO, 1 COLUNA DE DISJUNÇÃO, 1 COLUNA DE TRANSIÇÃO DE CABOS E 3 COLUNAS DE SAÍDA DE CABOS. (INCLUSO TRANSPORTE)</t>
  </si>
  <si>
    <t>FORNECIMENTO DE GRUPO GERADOR TRIFÁSICO, 630 KVA, CARENADO, 380/220 V, 60 HZ (INCLUSO TRANSPORTE)</t>
  </si>
  <si>
    <t>FORNECIMENTO DE CONJUNTO DE PAINÉIS DE MÉDIA TENSÃO COM 6 COLUNAS INCLUINDO: 1 COLUNA DE ENTRADA DE CABOS, 1 COLUNA DE COMANDO SINALIZAÇÃO, 1 COLUNA DE DISJUNÇÃO, 1 COLUNA DE TRANSIÇÃO DE CABOS E 2 COLUNAS DE SAÍDA DE CABOS. (INCLUSO TRANSPORTE)</t>
  </si>
  <si>
    <t>FORNECIMENTO DE TRANSFORMADOR TRIFÁSICO DE 1000 KVA, 13.8/0.38-0.22 KV, ISOLADO À SECO (INCLUSO TRANSPORTE)</t>
  </si>
  <si>
    <t>FORNECIMENTO DE TRANSFORMADOR DE FORCA, 500 kVA, 3∅, 13.8/0,38-0,22 KV, À SECO (INCLUSO TRANSPORTE)</t>
  </si>
  <si>
    <t>Transformador trifasico 75 kva, at 13800v, bt 380/220 v, fornecimento</t>
  </si>
  <si>
    <t>Outros:</t>
  </si>
  <si>
    <t>Valor total do Orçamento:</t>
  </si>
  <si>
    <t>Cavalo mecânico com semirreboque com capacidade de 20 t - 276 kW (PRODUTIVO)</t>
  </si>
  <si>
    <t>SICRO</t>
  </si>
  <si>
    <t>UNXMES</t>
  </si>
  <si>
    <t>Veículo leve - 53 kW (sem motorista) (IMPRODUTIVO)</t>
  </si>
  <si>
    <t>Veículo tipo van furgão com capacidade de 1,38 t - 100 kW (PRODUTIVO)</t>
  </si>
  <si>
    <t>Cavalo mecânico com semirreboque com capacidade de 20 t - 276 kW (IMPRODUTIVO)</t>
  </si>
  <si>
    <t>Caminhão basculante com capacidade de 10 m³ - 210 kW (IMPRODUTIVO)</t>
  </si>
  <si>
    <t>Caminhão tanque com capacidade de 10.000 l - 188 kW (PRODUTIVO)</t>
  </si>
  <si>
    <t>Caminhão basculante com capacidade de 10 m³ - 210 kW (PRODUTIVO)</t>
  </si>
  <si>
    <t>Veículo leve - 53 kW (sem motorista) (PRODUTIVO)</t>
  </si>
  <si>
    <t>Veículo tipo van furgão com capacidade de 1,38 t - 100 kW (IMPRODUTIVO)</t>
  </si>
  <si>
    <t>Caminhão tanque com capacidade de 10.000 l - 188 kW (IMPRODUTIVO)</t>
  </si>
  <si>
    <t>VALOR (R$)</t>
  </si>
  <si>
    <t>MÊS 1</t>
  </si>
  <si>
    <t>MÊS 2</t>
  </si>
  <si>
    <t>MÊS 3</t>
  </si>
  <si>
    <t>MÊS 4</t>
  </si>
  <si>
    <t>MÊS 5</t>
  </si>
  <si>
    <t>Total parcela</t>
  </si>
  <si>
    <t>COD</t>
  </si>
  <si>
    <t>B</t>
  </si>
  <si>
    <t>BENEFICIO</t>
  </si>
  <si>
    <t>B1</t>
  </si>
  <si>
    <t>Lucro</t>
  </si>
  <si>
    <t>A</t>
  </si>
  <si>
    <t>DESPESAS FINANCEIRAS</t>
  </si>
  <si>
    <t>A4</t>
  </si>
  <si>
    <t>Administração Central</t>
  </si>
  <si>
    <t>A1</t>
  </si>
  <si>
    <t xml:space="preserve">Seguro e Garantia </t>
  </si>
  <si>
    <t>A2</t>
  </si>
  <si>
    <t>Riscos e Imprevistos</t>
  </si>
  <si>
    <t>A3</t>
  </si>
  <si>
    <t>Despesas Financeiras</t>
  </si>
  <si>
    <t>C</t>
  </si>
  <si>
    <t>IMPOSTOS</t>
  </si>
  <si>
    <t>C1</t>
  </si>
  <si>
    <t>PIS / PASEP</t>
  </si>
  <si>
    <t>C2</t>
  </si>
  <si>
    <t>COFINS</t>
  </si>
  <si>
    <t>C3</t>
  </si>
  <si>
    <t>ISS</t>
  </si>
  <si>
    <t>C4</t>
  </si>
  <si>
    <t>CONTRIBUIÇÃO PREVIDENCIÁRIA SOBRE RECEITA BRUTA - 2025</t>
  </si>
  <si>
    <t>BDI = 27,31%</t>
  </si>
  <si>
    <t>BDI = 15,95%</t>
  </si>
  <si>
    <t>HORISTA %</t>
  </si>
  <si>
    <t>MENSALISTA %</t>
  </si>
  <si>
    <t>GRUPO A</t>
  </si>
  <si>
    <t xml:space="preserve">INSS </t>
  </si>
  <si>
    <t xml:space="preserve">SESI </t>
  </si>
  <si>
    <t xml:space="preserve">SENAI </t>
  </si>
  <si>
    <t xml:space="preserve">INCRA </t>
  </si>
  <si>
    <t>A5</t>
  </si>
  <si>
    <t xml:space="preserve">SEBRAE </t>
  </si>
  <si>
    <t>A6</t>
  </si>
  <si>
    <t xml:space="preserve">Salário Educação </t>
  </si>
  <si>
    <t>A7</t>
  </si>
  <si>
    <t xml:space="preserve">Seguro Contra Acidentes de Trabalho </t>
  </si>
  <si>
    <t>A8</t>
  </si>
  <si>
    <t xml:space="preserve">FGTS </t>
  </si>
  <si>
    <t>A9</t>
  </si>
  <si>
    <t xml:space="preserve">SECONCI </t>
  </si>
  <si>
    <t>GRUPO B</t>
  </si>
  <si>
    <t xml:space="preserve">Repouso Semanal Remunerado </t>
  </si>
  <si>
    <t>B2</t>
  </si>
  <si>
    <t xml:space="preserve">Feriados </t>
  </si>
  <si>
    <t>B3</t>
  </si>
  <si>
    <t xml:space="preserve">Auxílio - Enfermidade </t>
  </si>
  <si>
    <t>B4</t>
  </si>
  <si>
    <t xml:space="preserve">13º Salário </t>
  </si>
  <si>
    <t>B5</t>
  </si>
  <si>
    <t xml:space="preserve">Licença Paternidade </t>
  </si>
  <si>
    <t>B6</t>
  </si>
  <si>
    <t xml:space="preserve">Faltas Justificadas </t>
  </si>
  <si>
    <t>B7</t>
  </si>
  <si>
    <t xml:space="preserve">Dias de Chuvas </t>
  </si>
  <si>
    <t>B8</t>
  </si>
  <si>
    <t xml:space="preserve">Auxílio Acidente de Trabalho </t>
  </si>
  <si>
    <t>B9</t>
  </si>
  <si>
    <t xml:space="preserve">Férias Gozadas </t>
  </si>
  <si>
    <t>B10</t>
  </si>
  <si>
    <t xml:space="preserve">Salário Maternidade </t>
  </si>
  <si>
    <t>GRUPO C</t>
  </si>
  <si>
    <t xml:space="preserve">Aviso Prévio Indenizado </t>
  </si>
  <si>
    <t xml:space="preserve">Aviso Prévio Trabalhado </t>
  </si>
  <si>
    <t xml:space="preserve">Férias Indenizadas </t>
  </si>
  <si>
    <t xml:space="preserve">Depósito Rescisão Sem Justa Causa </t>
  </si>
  <si>
    <t>C5</t>
  </si>
  <si>
    <t xml:space="preserve">Indenização Adicional </t>
  </si>
  <si>
    <t>D</t>
  </si>
  <si>
    <t>GRUPO D</t>
  </si>
  <si>
    <t>D1</t>
  </si>
  <si>
    <t xml:space="preserve">Reincidência de Grupo A sobre Grupo B </t>
  </si>
  <si>
    <t>D2</t>
  </si>
  <si>
    <t xml:space="preserve">Reincidência de Grupo A sobre Aviso Prévio Trabalhado e Reincidência do FGTS sobre Aviso Prévio Indenizado </t>
  </si>
  <si>
    <t>A + B + C + D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</si>
</sst>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0.00000000"/>
    <numFmt numFmtId="165" formatCode="#,##0.0000"/>
    <numFmt numFmtId="166" formatCode="#,##0.00000000000000"/>
    <numFmt numFmtId="167" formatCode="#,##0.0000000000000"/>
    <numFmt numFmtId="168" formatCode="#,##0.000000000000000"/>
    <numFmt numFmtId="169" formatCode="#,##0.00000000000"/>
    <numFmt numFmtId="170" formatCode="#,##0.0000000000000000"/>
    <numFmt numFmtId="171" formatCode="#,##0.000"/>
    <numFmt numFmtId="172" formatCode="#,##0.000000000000000000"/>
    <numFmt numFmtId="173" formatCode="#,##0.000000000"/>
    <numFmt numFmtId="174" formatCode="#,##0.000000"/>
    <numFmt numFmtId="175" formatCode="#,##0.00000"/>
    <numFmt numFmtId="176" formatCode="#,##0.000000000000"/>
    <numFmt numFmtId="177" formatCode="#,##0.00%"/>
    <numFmt numFmtId="178" formatCode="###,###,##0.00"/>
  </numFmts>
  <fonts count="13">
    <font>
      <sz val="11"/>
      <color theme="1"/>
      <name val="Aptos Narrow"/>
      <family val="2"/>
      <scheme val="minor"/>
    </font>
    <font>
      <b/>
      <sz val="6"/>
      <color rgb="FF000000"/>
      <name val="Arial"/>
      <family val="2"/>
    </font>
    <font>
      <sz val="6"/>
      <color rgb="FF000000"/>
      <name val="Arial"/>
      <family val="2"/>
    </font>
    <font>
      <b/>
      <sz val="5"/>
      <color rgb="FF000000"/>
      <name val="Arial"/>
      <family val="2"/>
    </font>
    <font>
      <b/>
      <sz val="7"/>
      <color rgb="FF000000"/>
      <name val="Arial"/>
      <family val="2"/>
    </font>
    <font>
      <sz val="9"/>
      <color rgb="FF000000"/>
      <name val="SansSerif"/>
      <family val="2"/>
    </font>
    <font>
      <b/>
      <sz val="5"/>
      <color rgb="FF000000"/>
      <name val="SansSerif"/>
      <family val="2"/>
    </font>
    <font>
      <sz val="6"/>
      <color rgb="FF000000"/>
      <name val="SansSerif"/>
      <family val="2"/>
    </font>
    <font>
      <sz val="5"/>
      <color rgb="FF000000"/>
      <name val="Arial"/>
      <family val="2"/>
    </font>
    <font>
      <sz val="5.5"/>
      <color rgb="FF000000"/>
      <name val="SansSerif"/>
      <family val="2"/>
    </font>
    <font>
      <sz val="7"/>
      <color rgb="FF000000"/>
      <name val="Arial"/>
      <family val="2"/>
    </font>
    <font>
      <sz val="7"/>
      <color rgb="FF000000"/>
      <name val="SansSerif"/>
      <family val="2"/>
    </font>
    <font>
      <b/>
      <sz val="9"/>
      <color rgb="FF000000"/>
      <name val="Arial"/>
      <family val="2"/>
    </font>
  </fonts>
  <fills count="91">
    <fill>
      <patternFill patternType="none"/>
    </fill>
    <fill>
      <patternFill patternType="gray125"/>
    </fill>
    <fill>
      <patternFill patternType="none"/>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FFFFFF"/>
      </patternFill>
    </fill>
    <fill>
      <patternFill patternType="none"/>
    </fill>
    <fill>
      <patternFill patternType="none"/>
    </fill>
    <fill>
      <patternFill patternType="none"/>
    </fill>
    <fill>
      <patternFill patternType="none"/>
    </fill>
    <fill>
      <patternFill patternType="none"/>
    </fill>
    <fill>
      <patternFill patternType="solid">
        <fgColor rgb="FFCCCCCC"/>
      </patternFill>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CCCCCC"/>
      </patternFill>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none"/>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DFDFDF"/>
      </patternFill>
    </fill>
    <fill>
      <patternFill patternType="solid">
        <fgColor rgb="FFDFDFDF"/>
      </patternFill>
    </fill>
    <fill>
      <patternFill patternType="none"/>
    </fill>
    <fill>
      <patternFill patternType="none"/>
    </fill>
    <fill>
      <patternFill patternType="none"/>
    </fill>
    <fill>
      <patternFill patternType="none"/>
    </fill>
    <fill>
      <patternFill patternType="none"/>
    </fill>
    <fill>
      <patternFill patternType="solid">
        <fgColor rgb="FFDFDFDF"/>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DFDFDF"/>
      </patternFill>
    </fill>
    <fill>
      <patternFill patternType="solid">
        <fgColor rgb="FFDFDFDF"/>
      </patternFill>
    </fill>
    <fill>
      <patternFill patternType="solid">
        <fgColor rgb="FFDFDFDF"/>
      </patternFill>
    </fill>
    <fill>
      <patternFill patternType="solid">
        <fgColor rgb="FFDFDFDF"/>
      </patternFill>
    </fill>
    <fill>
      <patternFill patternType="solid">
        <fgColor rgb="FFDFDFDF"/>
      </patternFill>
    </fill>
    <fill>
      <patternFill patternType="solid">
        <fgColor rgb="FFDFDFDF"/>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s>
  <borders count="1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s>
  <cellStyleXfs count="1">
    <xf numFmtId="0" fontId="0" fillId="0" borderId="0"/>
  </cellStyleXfs>
  <cellXfs count="102">
    <xf numFmtId="0" fontId="0" fillId="0" borderId="0" xfId="0"/>
    <xf numFmtId="0" fontId="0" fillId="2" borderId="1" xfId="0" applyFill="1" applyBorder="1" applyAlignment="1" applyProtection="1">
      <alignment wrapText="1"/>
      <protection locked="0"/>
    </xf>
    <xf numFmtId="0" fontId="1" fillId="3" borderId="2" xfId="0" applyFont="1" applyFill="1" applyBorder="1" applyAlignment="1">
      <alignment horizontal="center" vertical="center" wrapText="1"/>
    </xf>
    <xf numFmtId="0" fontId="1" fillId="4" borderId="2" xfId="0" applyFont="1" applyFill="1" applyBorder="1" applyAlignment="1">
      <alignment horizontal="left" vertical="center" wrapText="1"/>
    </xf>
    <xf numFmtId="4" fontId="1" fillId="5" borderId="2" xfId="0" applyNumberFormat="1" applyFont="1" applyFill="1" applyBorder="1" applyAlignment="1">
      <alignment horizontal="right" vertical="center" wrapText="1"/>
    </xf>
    <xf numFmtId="0" fontId="2" fillId="6" borderId="2" xfId="0" applyFont="1" applyFill="1" applyBorder="1" applyAlignment="1">
      <alignment horizontal="left" vertical="center" wrapText="1"/>
    </xf>
    <xf numFmtId="0" fontId="2" fillId="7" borderId="2" xfId="0" applyFont="1" applyFill="1" applyBorder="1" applyAlignment="1">
      <alignment horizontal="center" vertical="center" wrapText="1"/>
    </xf>
    <xf numFmtId="4" fontId="2" fillId="8" borderId="2" xfId="0" applyNumberFormat="1" applyFont="1" applyFill="1" applyBorder="1" applyAlignment="1">
      <alignment horizontal="right" vertical="center" wrapText="1"/>
    </xf>
    <xf numFmtId="0" fontId="0" fillId="9" borderId="0" xfId="0" applyFill="1" applyAlignment="1" applyProtection="1">
      <alignment wrapText="1"/>
      <protection locked="0"/>
    </xf>
    <xf numFmtId="0" fontId="1" fillId="13" borderId="1" xfId="0" applyFont="1" applyFill="1" applyBorder="1" applyAlignment="1">
      <alignment horizontal="left" vertical="center" wrapText="1"/>
    </xf>
    <xf numFmtId="4" fontId="1" fillId="14" borderId="1" xfId="0" applyNumberFormat="1" applyFont="1" applyFill="1" applyBorder="1" applyAlignment="1">
      <alignment horizontal="right" vertical="center" wrapText="1"/>
    </xf>
    <xf numFmtId="0" fontId="3" fillId="15" borderId="1" xfId="0" applyFont="1" applyFill="1" applyBorder="1" applyAlignment="1">
      <alignment horizontal="right" vertical="center" wrapText="1"/>
    </xf>
    <xf numFmtId="0" fontId="3" fillId="19" borderId="2" xfId="0" applyFont="1" applyFill="1" applyBorder="1" applyAlignment="1">
      <alignment horizontal="center" vertical="center" wrapText="1"/>
    </xf>
    <xf numFmtId="0" fontId="7" fillId="20" borderId="2" xfId="0" applyFont="1" applyFill="1" applyBorder="1" applyAlignment="1">
      <alignment horizontal="center" vertical="top" wrapText="1"/>
    </xf>
    <xf numFmtId="0" fontId="7" fillId="21" borderId="2" xfId="0" applyFont="1" applyFill="1" applyBorder="1" applyAlignment="1">
      <alignment horizontal="justify" vertical="top" wrapText="1"/>
    </xf>
    <xf numFmtId="164" fontId="7" fillId="22" borderId="2" xfId="0" applyNumberFormat="1" applyFont="1" applyFill="1" applyBorder="1" applyAlignment="1">
      <alignment horizontal="right" vertical="top" wrapText="1"/>
    </xf>
    <xf numFmtId="4" fontId="7" fillId="23" borderId="2" xfId="0" applyNumberFormat="1" applyFont="1" applyFill="1" applyBorder="1" applyAlignment="1">
      <alignment horizontal="right" vertical="top" wrapText="1"/>
    </xf>
    <xf numFmtId="4" fontId="6" fillId="25" borderId="2" xfId="0" applyNumberFormat="1" applyFont="1" applyFill="1" applyBorder="1" applyAlignment="1">
      <alignment horizontal="right" vertical="top" wrapText="1"/>
    </xf>
    <xf numFmtId="165" fontId="2" fillId="31" borderId="2" xfId="0" applyNumberFormat="1" applyFont="1" applyFill="1" applyBorder="1" applyAlignment="1">
      <alignment horizontal="center" vertical="center" wrapText="1"/>
    </xf>
    <xf numFmtId="165" fontId="2" fillId="32" borderId="2" xfId="0" applyNumberFormat="1" applyFont="1" applyFill="1" applyBorder="1" applyAlignment="1">
      <alignment horizontal="right" vertical="center" wrapText="1"/>
    </xf>
    <xf numFmtId="165" fontId="1" fillId="33" borderId="2" xfId="0" applyNumberFormat="1" applyFont="1" applyFill="1" applyBorder="1" applyAlignment="1">
      <alignment horizontal="right" vertical="center" wrapText="1"/>
    </xf>
    <xf numFmtId="165" fontId="7" fillId="34" borderId="2" xfId="0" applyNumberFormat="1" applyFont="1" applyFill="1" applyBorder="1" applyAlignment="1">
      <alignment horizontal="right" vertical="top" wrapText="1"/>
    </xf>
    <xf numFmtId="165" fontId="6" fillId="35" borderId="2" xfId="0" applyNumberFormat="1" applyFont="1" applyFill="1" applyBorder="1" applyAlignment="1">
      <alignment horizontal="right" vertical="top" wrapText="1"/>
    </xf>
    <xf numFmtId="164" fontId="9" fillId="36" borderId="2" xfId="0" applyNumberFormat="1" applyFont="1" applyFill="1" applyBorder="1" applyAlignment="1">
      <alignment horizontal="right" vertical="top" wrapText="1"/>
    </xf>
    <xf numFmtId="0" fontId="1" fillId="37" borderId="2" xfId="0" applyFont="1" applyFill="1" applyBorder="1" applyAlignment="1">
      <alignment horizontal="center" vertical="center" wrapText="1"/>
    </xf>
    <xf numFmtId="0" fontId="1" fillId="38" borderId="2" xfId="0" applyFont="1" applyFill="1" applyBorder="1" applyAlignment="1">
      <alignment horizontal="left" vertical="center" wrapText="1"/>
    </xf>
    <xf numFmtId="0" fontId="2" fillId="39" borderId="1" xfId="0" applyFont="1" applyFill="1" applyBorder="1" applyAlignment="1">
      <alignment horizontal="center" vertical="top" wrapText="1"/>
    </xf>
    <xf numFmtId="0" fontId="2" fillId="40" borderId="1" xfId="0" applyFont="1" applyFill="1" applyBorder="1" applyAlignment="1">
      <alignment horizontal="left" vertical="top" wrapText="1"/>
    </xf>
    <xf numFmtId="4" fontId="2" fillId="41" borderId="1" xfId="0" applyNumberFormat="1" applyFont="1" applyFill="1" applyBorder="1" applyAlignment="1">
      <alignment horizontal="right" vertical="top" wrapText="1"/>
    </xf>
    <xf numFmtId="4" fontId="2" fillId="42" borderId="1" xfId="0" applyNumberFormat="1" applyFont="1" applyFill="1" applyBorder="1" applyAlignment="1">
      <alignment horizontal="center" vertical="top" wrapText="1"/>
    </xf>
    <xf numFmtId="166" fontId="2" fillId="44" borderId="1" xfId="0" applyNumberFormat="1" applyFont="1" applyFill="1" applyBorder="1" applyAlignment="1">
      <alignment horizontal="right" vertical="top" wrapText="1"/>
    </xf>
    <xf numFmtId="167" fontId="2" fillId="45" borderId="1" xfId="0" applyNumberFormat="1" applyFont="1" applyFill="1" applyBorder="1" applyAlignment="1">
      <alignment horizontal="right" vertical="top" wrapText="1"/>
    </xf>
    <xf numFmtId="168" fontId="2" fillId="46" borderId="1" xfId="0" applyNumberFormat="1" applyFont="1" applyFill="1" applyBorder="1" applyAlignment="1">
      <alignment horizontal="right" vertical="top" wrapText="1"/>
    </xf>
    <xf numFmtId="165" fontId="2" fillId="47" borderId="1" xfId="0" applyNumberFormat="1" applyFont="1" applyFill="1" applyBorder="1" applyAlignment="1">
      <alignment horizontal="right" vertical="top" wrapText="1"/>
    </xf>
    <xf numFmtId="169" fontId="2" fillId="48" borderId="1" xfId="0" applyNumberFormat="1" applyFont="1" applyFill="1" applyBorder="1" applyAlignment="1">
      <alignment horizontal="right" vertical="top" wrapText="1"/>
    </xf>
    <xf numFmtId="170" fontId="2" fillId="49" borderId="1" xfId="0" applyNumberFormat="1" applyFont="1" applyFill="1" applyBorder="1" applyAlignment="1">
      <alignment horizontal="right" vertical="top" wrapText="1"/>
    </xf>
    <xf numFmtId="171" fontId="2" fillId="50" borderId="1" xfId="0" applyNumberFormat="1" applyFont="1" applyFill="1" applyBorder="1" applyAlignment="1">
      <alignment horizontal="right" vertical="top" wrapText="1"/>
    </xf>
    <xf numFmtId="172" fontId="2" fillId="51" borderId="1" xfId="0" applyNumberFormat="1" applyFont="1" applyFill="1" applyBorder="1" applyAlignment="1">
      <alignment horizontal="right" vertical="top" wrapText="1"/>
    </xf>
    <xf numFmtId="164" fontId="2" fillId="52" borderId="1" xfId="0" applyNumberFormat="1" applyFont="1" applyFill="1" applyBorder="1" applyAlignment="1">
      <alignment horizontal="right" vertical="top" wrapText="1"/>
    </xf>
    <xf numFmtId="173" fontId="2" fillId="53" borderId="1" xfId="0" applyNumberFormat="1" applyFont="1" applyFill="1" applyBorder="1" applyAlignment="1">
      <alignment horizontal="right" vertical="top" wrapText="1"/>
    </xf>
    <xf numFmtId="174" fontId="2" fillId="54" borderId="1" xfId="0" applyNumberFormat="1" applyFont="1" applyFill="1" applyBorder="1" applyAlignment="1">
      <alignment horizontal="right" vertical="top" wrapText="1"/>
    </xf>
    <xf numFmtId="175" fontId="2" fillId="55" borderId="1" xfId="0" applyNumberFormat="1" applyFont="1" applyFill="1" applyBorder="1" applyAlignment="1">
      <alignment horizontal="right" vertical="top" wrapText="1"/>
    </xf>
    <xf numFmtId="176" fontId="2" fillId="56" borderId="1" xfId="0" applyNumberFormat="1" applyFont="1" applyFill="1" applyBorder="1" applyAlignment="1">
      <alignment horizontal="right" vertical="top" wrapText="1"/>
    </xf>
    <xf numFmtId="0" fontId="5" fillId="57" borderId="2" xfId="0" applyFont="1" applyFill="1" applyBorder="1" applyAlignment="1">
      <alignment horizontal="center" vertical="center" wrapText="1"/>
    </xf>
    <xf numFmtId="0" fontId="11" fillId="58" borderId="2" xfId="0" applyFont="1" applyFill="1" applyBorder="1" applyAlignment="1">
      <alignment horizontal="center" vertical="center" wrapText="1"/>
    </xf>
    <xf numFmtId="177" fontId="8" fillId="62" borderId="4" xfId="0" applyNumberFormat="1" applyFont="1" applyFill="1" applyBorder="1" applyAlignment="1">
      <alignment horizontal="right" vertical="center" wrapText="1"/>
    </xf>
    <xf numFmtId="177" fontId="3" fillId="63" borderId="4" xfId="0" applyNumberFormat="1" applyFont="1" applyFill="1" applyBorder="1" applyAlignment="1">
      <alignment horizontal="right" vertical="center" wrapText="1"/>
    </xf>
    <xf numFmtId="4" fontId="10" fillId="64" borderId="2" xfId="0" applyNumberFormat="1" applyFont="1" applyFill="1" applyBorder="1" applyAlignment="1">
      <alignment horizontal="right" vertical="center" wrapText="1"/>
    </xf>
    <xf numFmtId="4" fontId="4" fillId="65" borderId="2" xfId="0" applyNumberFormat="1" applyFont="1" applyFill="1" applyBorder="1" applyAlignment="1">
      <alignment horizontal="right" vertical="center" wrapText="1"/>
    </xf>
    <xf numFmtId="0" fontId="0" fillId="66" borderId="4" xfId="0" applyFill="1" applyBorder="1" applyAlignment="1" applyProtection="1">
      <alignment wrapText="1"/>
      <protection locked="0"/>
    </xf>
    <xf numFmtId="0" fontId="0" fillId="67" borderId="3" xfId="0" applyFill="1" applyBorder="1" applyAlignment="1" applyProtection="1">
      <alignment wrapText="1"/>
      <protection locked="0"/>
    </xf>
    <xf numFmtId="0" fontId="0" fillId="68" borderId="5" xfId="0" applyFill="1" applyBorder="1" applyAlignment="1" applyProtection="1">
      <alignment wrapText="1"/>
      <protection locked="0"/>
    </xf>
    <xf numFmtId="0" fontId="0" fillId="69" borderId="6" xfId="0" applyFill="1" applyBorder="1" applyAlignment="1" applyProtection="1">
      <alignment wrapText="1"/>
      <protection locked="0"/>
    </xf>
    <xf numFmtId="0" fontId="0" fillId="70" borderId="7" xfId="0" applyFill="1" applyBorder="1" applyAlignment="1" applyProtection="1">
      <alignment wrapText="1"/>
      <protection locked="0"/>
    </xf>
    <xf numFmtId="0" fontId="0" fillId="71" borderId="8" xfId="0" applyFill="1" applyBorder="1" applyAlignment="1" applyProtection="1">
      <alignment wrapText="1"/>
      <protection locked="0"/>
    </xf>
    <xf numFmtId="0" fontId="0" fillId="72" borderId="3" xfId="0" applyFill="1" applyBorder="1" applyAlignment="1" applyProtection="1">
      <alignment wrapText="1"/>
      <protection locked="0"/>
    </xf>
    <xf numFmtId="0" fontId="0" fillId="73" borderId="9" xfId="0" applyFill="1" applyBorder="1" applyAlignment="1" applyProtection="1">
      <alignment wrapText="1"/>
      <protection locked="0"/>
    </xf>
    <xf numFmtId="4" fontId="10" fillId="75" borderId="4" xfId="0" applyNumberFormat="1" applyFont="1" applyFill="1" applyBorder="1" applyAlignment="1">
      <alignment horizontal="right" vertical="center" wrapText="1"/>
    </xf>
    <xf numFmtId="0" fontId="0" fillId="76" borderId="7" xfId="0" applyFill="1" applyBorder="1" applyAlignment="1" applyProtection="1">
      <alignment wrapText="1"/>
      <protection locked="0"/>
    </xf>
    <xf numFmtId="0" fontId="0" fillId="77" borderId="11" xfId="0" applyFill="1" applyBorder="1" applyAlignment="1" applyProtection="1">
      <alignment wrapText="1"/>
      <protection locked="0"/>
    </xf>
    <xf numFmtId="0" fontId="4" fillId="78" borderId="2" xfId="0" applyFont="1" applyFill="1" applyBorder="1" applyAlignment="1">
      <alignment horizontal="center" vertical="center" wrapText="1"/>
    </xf>
    <xf numFmtId="0" fontId="4" fillId="79" borderId="2" xfId="0" applyFont="1" applyFill="1" applyBorder="1" applyAlignment="1">
      <alignment horizontal="center" vertical="top" wrapText="1"/>
    </xf>
    <xf numFmtId="0" fontId="4" fillId="80" borderId="2" xfId="0" applyFont="1" applyFill="1" applyBorder="1" applyAlignment="1">
      <alignment horizontal="left" vertical="top" wrapText="1"/>
    </xf>
    <xf numFmtId="0" fontId="10" fillId="81" borderId="2" xfId="0" applyFont="1" applyFill="1" applyBorder="1" applyAlignment="1">
      <alignment horizontal="center" vertical="top" wrapText="1"/>
    </xf>
    <xf numFmtId="0" fontId="10" fillId="82" borderId="2" xfId="0" applyFont="1" applyFill="1" applyBorder="1" applyAlignment="1">
      <alignment horizontal="left" vertical="top" wrapText="1"/>
    </xf>
    <xf numFmtId="4" fontId="10" fillId="83" borderId="2" xfId="0" applyNumberFormat="1" applyFont="1" applyFill="1" applyBorder="1" applyAlignment="1">
      <alignment horizontal="right" vertical="top" wrapText="1"/>
    </xf>
    <xf numFmtId="0" fontId="4" fillId="84" borderId="2" xfId="0" applyFont="1" applyFill="1" applyBorder="1" applyAlignment="1">
      <alignment horizontal="right" vertical="center" wrapText="1"/>
    </xf>
    <xf numFmtId="4" fontId="4" fillId="85" borderId="2" xfId="0" applyNumberFormat="1" applyFont="1" applyFill="1" applyBorder="1" applyAlignment="1">
      <alignment horizontal="right" vertical="top" wrapText="1"/>
    </xf>
    <xf numFmtId="0" fontId="12" fillId="89" borderId="1" xfId="0" applyFont="1" applyFill="1" applyBorder="1" applyAlignment="1">
      <alignment horizontal="right" vertical="center" wrapText="1"/>
    </xf>
    <xf numFmtId="0" fontId="3" fillId="10" borderId="2" xfId="0" applyFont="1" applyFill="1" applyBorder="1" applyAlignment="1">
      <alignment horizontal="right" vertical="center" wrapText="1"/>
    </xf>
    <xf numFmtId="0" fontId="4" fillId="11" borderId="1" xfId="0" applyFont="1" applyFill="1" applyBorder="1" applyAlignment="1">
      <alignment horizontal="right" vertical="center" wrapText="1"/>
    </xf>
    <xf numFmtId="0" fontId="1" fillId="4" borderId="2" xfId="0" applyFont="1" applyFill="1" applyBorder="1" applyAlignment="1">
      <alignment horizontal="left" vertical="center" wrapText="1"/>
    </xf>
    <xf numFmtId="0" fontId="0" fillId="2" borderId="1" xfId="0" applyFill="1" applyBorder="1" applyAlignment="1" applyProtection="1">
      <alignment wrapText="1"/>
      <protection locked="0"/>
    </xf>
    <xf numFmtId="0" fontId="1" fillId="3" borderId="2" xfId="0" applyFont="1" applyFill="1" applyBorder="1" applyAlignment="1">
      <alignment horizontal="center" vertical="center" wrapText="1"/>
    </xf>
    <xf numFmtId="0" fontId="1" fillId="13" borderId="1" xfId="0" applyFont="1" applyFill="1" applyBorder="1" applyAlignment="1">
      <alignment horizontal="left" vertical="center" wrapText="1"/>
    </xf>
    <xf numFmtId="0" fontId="0" fillId="12" borderId="1" xfId="0" applyFill="1" applyBorder="1" applyAlignment="1" applyProtection="1">
      <alignment wrapText="1"/>
      <protection locked="0"/>
    </xf>
    <xf numFmtId="0" fontId="6" fillId="18" borderId="2" xfId="0" applyFont="1" applyFill="1" applyBorder="1" applyAlignment="1">
      <alignment horizontal="left" vertical="center" wrapText="1"/>
    </xf>
    <xf numFmtId="0" fontId="3" fillId="19" borderId="2" xfId="0" applyFont="1" applyFill="1" applyBorder="1" applyAlignment="1">
      <alignment horizontal="center" vertical="center" wrapText="1"/>
    </xf>
    <xf numFmtId="0" fontId="7" fillId="20" borderId="2" xfId="0" applyFont="1" applyFill="1" applyBorder="1" applyAlignment="1">
      <alignment horizontal="center" vertical="top" wrapText="1"/>
    </xf>
    <xf numFmtId="0" fontId="6" fillId="24" borderId="2" xfId="0" applyFont="1" applyFill="1" applyBorder="1" applyAlignment="1">
      <alignment horizontal="right" vertical="top" wrapText="1"/>
    </xf>
    <xf numFmtId="0" fontId="1" fillId="26" borderId="2" xfId="0" applyFont="1" applyFill="1" applyBorder="1" applyAlignment="1">
      <alignment horizontal="right" vertical="center" wrapText="1"/>
    </xf>
    <xf numFmtId="0" fontId="4" fillId="17" borderId="2" xfId="0" applyFont="1" applyFill="1" applyBorder="1" applyAlignment="1">
      <alignment horizontal="left" vertical="center" wrapText="1"/>
    </xf>
    <xf numFmtId="0" fontId="8" fillId="27" borderId="1" xfId="0" applyFont="1" applyFill="1" applyBorder="1" applyAlignment="1">
      <alignment horizontal="left" vertical="top" wrapText="1"/>
    </xf>
    <xf numFmtId="0" fontId="5" fillId="16" borderId="1" xfId="0" applyFont="1" applyFill="1" applyBorder="1" applyAlignment="1">
      <alignment horizontal="left" vertical="top" wrapText="1"/>
    </xf>
    <xf numFmtId="164" fontId="2" fillId="30" borderId="2" xfId="0" applyNumberFormat="1" applyFont="1" applyFill="1" applyBorder="1" applyAlignment="1">
      <alignment horizontal="center" vertical="center" wrapText="1"/>
    </xf>
    <xf numFmtId="0" fontId="1" fillId="28" borderId="3" xfId="0" applyFont="1" applyFill="1" applyBorder="1" applyAlignment="1">
      <alignment horizontal="left" vertical="center" wrapText="1"/>
    </xf>
    <xf numFmtId="0" fontId="3" fillId="29" borderId="4" xfId="0" applyFont="1" applyFill="1" applyBorder="1" applyAlignment="1">
      <alignment horizontal="center" vertical="center" wrapText="1"/>
    </xf>
    <xf numFmtId="4" fontId="10" fillId="43" borderId="1" xfId="0" applyNumberFormat="1" applyFont="1" applyFill="1" applyBorder="1" applyAlignment="1">
      <alignment horizontal="right" vertical="center" wrapText="1"/>
    </xf>
    <xf numFmtId="4" fontId="7" fillId="74" borderId="10" xfId="0" applyNumberFormat="1" applyFont="1" applyFill="1" applyBorder="1" applyAlignment="1">
      <alignment horizontal="right" vertical="center" wrapText="1"/>
    </xf>
    <xf numFmtId="4" fontId="10" fillId="75" borderId="4" xfId="0" applyNumberFormat="1" applyFont="1" applyFill="1" applyBorder="1" applyAlignment="1">
      <alignment horizontal="right" vertical="center" wrapText="1"/>
    </xf>
    <xf numFmtId="4" fontId="10" fillId="64" borderId="2" xfId="0" applyNumberFormat="1" applyFont="1" applyFill="1" applyBorder="1" applyAlignment="1">
      <alignment horizontal="right" vertical="center" wrapText="1"/>
    </xf>
    <xf numFmtId="0" fontId="11" fillId="59" borderId="2" xfId="0" applyFont="1" applyFill="1" applyBorder="1" applyAlignment="1">
      <alignment horizontal="left" vertical="center" wrapText="1"/>
    </xf>
    <xf numFmtId="0" fontId="10" fillId="60" borderId="2" xfId="0" applyFont="1" applyFill="1" applyBorder="1" applyAlignment="1">
      <alignment horizontal="left" vertical="center" wrapText="1"/>
    </xf>
    <xf numFmtId="4" fontId="10" fillId="61" borderId="2" xfId="0" applyNumberFormat="1" applyFont="1" applyFill="1" applyBorder="1" applyAlignment="1">
      <alignment horizontal="right" vertical="center" wrapText="1"/>
    </xf>
    <xf numFmtId="177" fontId="8" fillId="62" borderId="4" xfId="0" applyNumberFormat="1" applyFont="1" applyFill="1" applyBorder="1" applyAlignment="1">
      <alignment horizontal="right" vertical="center" wrapText="1"/>
    </xf>
    <xf numFmtId="0" fontId="5" fillId="57" borderId="2" xfId="0" applyFont="1" applyFill="1" applyBorder="1" applyAlignment="1">
      <alignment horizontal="center" vertical="center" wrapText="1"/>
    </xf>
    <xf numFmtId="0" fontId="12" fillId="86" borderId="1" xfId="0" applyFont="1" applyFill="1" applyBorder="1" applyAlignment="1">
      <alignment horizontal="left" vertical="center" wrapText="1"/>
    </xf>
    <xf numFmtId="4" fontId="12" fillId="90" borderId="1" xfId="0" applyNumberFormat="1" applyFont="1" applyFill="1" applyBorder="1" applyAlignment="1">
      <alignment horizontal="right" vertical="center" wrapText="1"/>
    </xf>
    <xf numFmtId="178" fontId="10" fillId="88" borderId="2" xfId="0" applyNumberFormat="1" applyFont="1" applyFill="1" applyBorder="1" applyAlignment="1">
      <alignment horizontal="right" vertical="top" wrapText="1"/>
    </xf>
    <xf numFmtId="4" fontId="10" fillId="83" borderId="2" xfId="0" applyNumberFormat="1" applyFont="1" applyFill="1" applyBorder="1" applyAlignment="1">
      <alignment horizontal="right" vertical="top" wrapText="1"/>
    </xf>
    <xf numFmtId="4" fontId="4" fillId="85" borderId="2" xfId="0" applyNumberFormat="1" applyFont="1" applyFill="1" applyBorder="1" applyAlignment="1">
      <alignment horizontal="right" vertical="top" wrapText="1"/>
    </xf>
    <xf numFmtId="0" fontId="1" fillId="87" borderId="2"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dr:twoCellAnchor editAs="oneCell">
    <xdr:from>
      <xdr:col>0</xdr:col>
      <xdr:colOff>16566</xdr:colOff>
      <xdr:row>0</xdr:row>
      <xdr:rowOff>8284</xdr:rowOff>
    </xdr:from>
    <xdr:to>
      <xdr:col>9</xdr:col>
      <xdr:colOff>819979</xdr:colOff>
      <xdr:row>0</xdr:row>
      <xdr:rowOff>1938132</xdr:rowOff>
    </xdr:to>
    <xdr:pic>
      <xdr:nvPicPr>
        <xdr:cNvPr id="1792121185" name="Picture">
          <a:extLst>
            <a:ext uri="{FF2B5EF4-FFF2-40B4-BE49-F238E27FC236}">
              <a16:creationId xmlns:a16="http://schemas.microsoft.com/office/drawing/2014/main" xmlns="" id="{00000000-0008-0000-0000-00006199D16A}"/>
            </a:ext>
          </a:extLst>
        </xdr:cNvPr>
        <xdr:cNvPicPr/>
      </xdr:nvPicPr>
      <xdr:blipFill>
        <a:blip xmlns:r="http://schemas.openxmlformats.org/officeDocument/2006/relationships" r:embed="rId1"/>
        <a:srcRect/>
        <a:stretch>
          <a:fillRect/>
        </a:stretch>
      </xdr:blipFill>
      <xdr:spPr>
        <a:xfrm>
          <a:off x="16566" y="8284"/>
          <a:ext cx="11065565" cy="19298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16567</xdr:colOff>
      <xdr:row>0</xdr:row>
      <xdr:rowOff>8284</xdr:rowOff>
    </xdr:from>
    <xdr:to>
      <xdr:col>5</xdr:col>
      <xdr:colOff>2</xdr:colOff>
      <xdr:row>2</xdr:row>
      <xdr:rowOff>811697</xdr:rowOff>
    </xdr:to>
    <xdr:pic>
      <xdr:nvPicPr>
        <xdr:cNvPr id="2076316828" name="Picture">
          <a:extLst>
            <a:ext uri="{FF2B5EF4-FFF2-40B4-BE49-F238E27FC236}">
              <a16:creationId xmlns:a16="http://schemas.microsoft.com/office/drawing/2014/main" xmlns="" id="{00000000-0008-0000-0100-00009C14C27B}"/>
            </a:ext>
          </a:extLst>
        </xdr:cNvPr>
        <xdr:cNvPicPr/>
      </xdr:nvPicPr>
      <xdr:blipFill>
        <a:blip xmlns:r="http://schemas.openxmlformats.org/officeDocument/2006/relationships" r:embed="rId1"/>
        <a:srcRect/>
        <a:stretch>
          <a:fillRect/>
        </a:stretch>
      </xdr:blipFill>
      <xdr:spPr>
        <a:xfrm>
          <a:off x="16567" y="8284"/>
          <a:ext cx="7677978" cy="1631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7327</xdr:colOff>
      <xdr:row>0</xdr:row>
      <xdr:rowOff>14654</xdr:rowOff>
    </xdr:from>
    <xdr:to>
      <xdr:col>8</xdr:col>
      <xdr:colOff>820616</xdr:colOff>
      <xdr:row>1</xdr:row>
      <xdr:rowOff>21981</xdr:rowOff>
    </xdr:to>
    <xdr:pic>
      <xdr:nvPicPr>
        <xdr:cNvPr id="1884389568" name="Picture">
          <a:extLst>
            <a:ext uri="{FF2B5EF4-FFF2-40B4-BE49-F238E27FC236}">
              <a16:creationId xmlns:a16="http://schemas.microsoft.com/office/drawing/2014/main" xmlns="" id="{00000000-0008-0000-0200-0000C0805170}"/>
            </a:ext>
          </a:extLst>
        </xdr:cNvPr>
        <xdr:cNvPicPr/>
      </xdr:nvPicPr>
      <xdr:blipFill>
        <a:blip xmlns:r="http://schemas.openxmlformats.org/officeDocument/2006/relationships" r:embed="rId1"/>
        <a:srcRect/>
        <a:stretch>
          <a:fillRect/>
        </a:stretch>
      </xdr:blipFill>
      <xdr:spPr>
        <a:xfrm>
          <a:off x="7327" y="14654"/>
          <a:ext cx="7641981" cy="16632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7327</xdr:colOff>
      <xdr:row>0</xdr:row>
      <xdr:rowOff>0</xdr:rowOff>
    </xdr:from>
    <xdr:to>
      <xdr:col>7</xdr:col>
      <xdr:colOff>820616</xdr:colOff>
      <xdr:row>1</xdr:row>
      <xdr:rowOff>51288</xdr:rowOff>
    </xdr:to>
    <xdr:pic>
      <xdr:nvPicPr>
        <xdr:cNvPr id="1708181802" name="Picture">
          <a:extLst>
            <a:ext uri="{FF2B5EF4-FFF2-40B4-BE49-F238E27FC236}">
              <a16:creationId xmlns:a16="http://schemas.microsoft.com/office/drawing/2014/main" xmlns="" id="{00000000-0008-0000-0300-00002AC9D065}"/>
            </a:ext>
          </a:extLst>
        </xdr:cNvPr>
        <xdr:cNvPicPr/>
      </xdr:nvPicPr>
      <xdr:blipFill>
        <a:blip xmlns:r="http://schemas.openxmlformats.org/officeDocument/2006/relationships" r:embed="rId1"/>
        <a:srcRect/>
        <a:stretch>
          <a:fillRect/>
        </a:stretch>
      </xdr:blipFill>
      <xdr:spPr>
        <a:xfrm>
          <a:off x="7327" y="0"/>
          <a:ext cx="7649308" cy="17071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24849</xdr:colOff>
      <xdr:row>0</xdr:row>
      <xdr:rowOff>16566</xdr:rowOff>
    </xdr:from>
    <xdr:to>
      <xdr:col>10</xdr:col>
      <xdr:colOff>301175</xdr:colOff>
      <xdr:row>1</xdr:row>
      <xdr:rowOff>16566</xdr:rowOff>
    </xdr:to>
    <xdr:pic>
      <xdr:nvPicPr>
        <xdr:cNvPr id="18383270" name="Picture">
          <a:extLst>
            <a:ext uri="{FF2B5EF4-FFF2-40B4-BE49-F238E27FC236}">
              <a16:creationId xmlns:a16="http://schemas.microsoft.com/office/drawing/2014/main" xmlns="" id="{00000000-0008-0000-0400-0000A6811801}"/>
            </a:ext>
          </a:extLst>
        </xdr:cNvPr>
        <xdr:cNvPicPr/>
      </xdr:nvPicPr>
      <xdr:blipFill>
        <a:blip xmlns:r="http://schemas.openxmlformats.org/officeDocument/2006/relationships" r:embed="rId1"/>
        <a:srcRect/>
        <a:stretch>
          <a:fillRect/>
        </a:stretch>
      </xdr:blipFill>
      <xdr:spPr>
        <a:xfrm>
          <a:off x="24849" y="16566"/>
          <a:ext cx="11052000" cy="19464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10</xdr:col>
      <xdr:colOff>288750</xdr:colOff>
      <xdr:row>1</xdr:row>
      <xdr:rowOff>38100</xdr:rowOff>
    </xdr:to>
    <xdr:pic>
      <xdr:nvPicPr>
        <xdr:cNvPr id="31045172" name="Picture">
          <a:extLst>
            <a:ext uri="{FF2B5EF4-FFF2-40B4-BE49-F238E27FC236}">
              <a16:creationId xmlns:a16="http://schemas.microsoft.com/office/drawing/2014/main" xmlns="" id="{00000000-0008-0000-0500-000034B6D901}"/>
            </a:ext>
          </a:extLst>
        </xdr:cNvPr>
        <xdr:cNvPicPr/>
      </xdr:nvPicPr>
      <xdr:blipFill>
        <a:blip xmlns:r="http://schemas.openxmlformats.org/officeDocument/2006/relationships" r:embed="rId1"/>
        <a:srcRect/>
        <a:stretch>
          <a:fillRect/>
        </a:stretch>
      </xdr:blipFill>
      <xdr:spPr>
        <a:xfrm>
          <a:off x="9525" y="38100"/>
          <a:ext cx="11052000" cy="1943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762000</xdr:colOff>
      <xdr:row>0</xdr:row>
      <xdr:rowOff>1648239</xdr:rowOff>
    </xdr:to>
    <xdr:pic>
      <xdr:nvPicPr>
        <xdr:cNvPr id="825456613" name="Picture">
          <a:extLst>
            <a:ext uri="{FF2B5EF4-FFF2-40B4-BE49-F238E27FC236}">
              <a16:creationId xmlns:a16="http://schemas.microsoft.com/office/drawing/2014/main" xmlns="" id="{00000000-0008-0000-0600-0000E5773331}"/>
            </a:ext>
          </a:extLst>
        </xdr:cNvPr>
        <xdr:cNvPicPr/>
      </xdr:nvPicPr>
      <xdr:blipFill>
        <a:blip xmlns:r="http://schemas.openxmlformats.org/officeDocument/2006/relationships" r:embed="rId1"/>
        <a:srcRect/>
        <a:stretch>
          <a:fillRect/>
        </a:stretch>
      </xdr:blipFill>
      <xdr:spPr>
        <a:xfrm>
          <a:off x="0" y="0"/>
          <a:ext cx="8547652" cy="16482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840827</xdr:colOff>
      <xdr:row>0</xdr:row>
      <xdr:rowOff>1556845</xdr:rowOff>
    </xdr:to>
    <xdr:pic>
      <xdr:nvPicPr>
        <xdr:cNvPr id="1255288305" name="Picture">
          <a:extLst>
            <a:ext uri="{FF2B5EF4-FFF2-40B4-BE49-F238E27FC236}">
              <a16:creationId xmlns:a16="http://schemas.microsoft.com/office/drawing/2014/main" xmlns="" id="{00000000-0008-0000-0700-0000F12DD24A}"/>
            </a:ext>
          </a:extLst>
        </xdr:cNvPr>
        <xdr:cNvPicPr/>
      </xdr:nvPicPr>
      <xdr:blipFill>
        <a:blip xmlns:r="http://schemas.openxmlformats.org/officeDocument/2006/relationships" r:embed="rId1"/>
        <a:srcRect/>
        <a:stretch>
          <a:fillRect/>
        </a:stretch>
      </xdr:blipFill>
      <xdr:spPr>
        <a:xfrm>
          <a:off x="0" y="0"/>
          <a:ext cx="6220810" cy="1556845"/>
        </a:xfrm>
        <a:prstGeom prst="rect">
          <a:avLst/>
        </a:prstGeom>
      </xdr:spPr>
    </xdr:pic>
    <xdr:clientData/>
  </xdr:twoCellAnchor>
  <xdr:twoCellAnchor editAs="oneCell">
    <xdr:from>
      <xdr:col>1</xdr:col>
      <xdr:colOff>0</xdr:colOff>
      <xdr:row>25</xdr:row>
      <xdr:rowOff>0</xdr:rowOff>
    </xdr:from>
    <xdr:to>
      <xdr:col>2</xdr:col>
      <xdr:colOff>39414</xdr:colOff>
      <xdr:row>26</xdr:row>
      <xdr:rowOff>0</xdr:rowOff>
    </xdr:to>
    <xdr:pic>
      <xdr:nvPicPr>
        <xdr:cNvPr id="1622495812" name="Picture">
          <a:extLst>
            <a:ext uri="{FF2B5EF4-FFF2-40B4-BE49-F238E27FC236}">
              <a16:creationId xmlns:a16="http://schemas.microsoft.com/office/drawing/2014/main" xmlns="" id="{00000000-0008-0000-0700-00004452B560}"/>
            </a:ext>
          </a:extLst>
        </xdr:cNvPr>
        <xdr:cNvPicPr/>
      </xdr:nvPicPr>
      <xdr:blipFill>
        <a:blip xmlns:r="http://schemas.openxmlformats.org/officeDocument/2006/relationships" r:embed="rId2"/>
        <a:srcRect/>
        <a:stretch>
          <a:fillRect r="6666"/>
        </a:stretch>
      </xdr:blipFill>
      <xdr:spPr>
        <a:xfrm>
          <a:off x="0" y="0"/>
          <a:ext cx="0" cy="0"/>
        </a:xfrm>
        <a:prstGeom prst="rect">
          <a:avLst/>
        </a:prstGeom>
      </xdr:spPr>
    </xdr:pic>
    <xdr:clientData/>
  </xdr:twoCellAnchor>
  <xdr:twoCellAnchor editAs="oneCell">
    <xdr:from>
      <xdr:col>1</xdr:col>
      <xdr:colOff>0</xdr:colOff>
      <xdr:row>48</xdr:row>
      <xdr:rowOff>0</xdr:rowOff>
    </xdr:from>
    <xdr:to>
      <xdr:col>2</xdr:col>
      <xdr:colOff>39414</xdr:colOff>
      <xdr:row>48</xdr:row>
      <xdr:rowOff>551793</xdr:rowOff>
    </xdr:to>
    <xdr:pic>
      <xdr:nvPicPr>
        <xdr:cNvPr id="186079819" name="Picture">
          <a:extLst>
            <a:ext uri="{FF2B5EF4-FFF2-40B4-BE49-F238E27FC236}">
              <a16:creationId xmlns:a16="http://schemas.microsoft.com/office/drawing/2014/main" xmlns="" id="{00000000-0008-0000-0700-00004B5A170B}"/>
            </a:ext>
          </a:extLst>
        </xdr:cNvPr>
        <xdr:cNvPicPr/>
      </xdr:nvPicPr>
      <xdr:blipFill>
        <a:blip xmlns:r="http://schemas.openxmlformats.org/officeDocument/2006/relationships" r:embed="rId2"/>
        <a:srcRect/>
        <a:stretch>
          <a:fillRect r="6666"/>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8283</xdr:colOff>
      <xdr:row>0</xdr:row>
      <xdr:rowOff>24849</xdr:rowOff>
    </xdr:from>
    <xdr:to>
      <xdr:col>5</xdr:col>
      <xdr:colOff>231913</xdr:colOff>
      <xdr:row>1</xdr:row>
      <xdr:rowOff>24849</xdr:rowOff>
    </xdr:to>
    <xdr:pic>
      <xdr:nvPicPr>
        <xdr:cNvPr id="1156966445" name="Picture">
          <a:extLst>
            <a:ext uri="{FF2B5EF4-FFF2-40B4-BE49-F238E27FC236}">
              <a16:creationId xmlns:a16="http://schemas.microsoft.com/office/drawing/2014/main" xmlns="" id="{00000000-0008-0000-0800-00002DE8F544}"/>
            </a:ext>
          </a:extLst>
        </xdr:cNvPr>
        <xdr:cNvPicPr/>
      </xdr:nvPicPr>
      <xdr:blipFill>
        <a:blip xmlns:r="http://schemas.openxmlformats.org/officeDocument/2006/relationships" r:embed="rId1"/>
        <a:srcRect/>
        <a:stretch>
          <a:fillRect/>
        </a:stretch>
      </xdr:blipFill>
      <xdr:spPr>
        <a:xfrm>
          <a:off x="8283" y="24849"/>
          <a:ext cx="6891130" cy="165652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496"/>
  <sheetViews>
    <sheetView tabSelected="1" view="pageBreakPreview" topLeftCell="A185" zoomScaleNormal="100" zoomScaleSheetLayoutView="100" workbookViewId="0">
      <selection activeCell="L467" sqref="L467"/>
    </sheetView>
  </sheetViews>
  <sheetFormatPr defaultRowHeight="14.25"/>
  <cols>
    <col min="1" max="1" width="9.25" customWidth="1"/>
    <col min="2" max="2" width="13.375" customWidth="1"/>
    <col min="3" max="3" width="59.75" bestFit="1"/>
    <col min="4" max="4" width="12.375" customWidth="1"/>
    <col min="5" max="5" width="9.25" customWidth="1"/>
    <col min="6" max="10" width="12.375" customWidth="1"/>
  </cols>
  <sheetData>
    <row r="1" spans="1:10" ht="153" customHeight="1">
      <c r="A1" s="72"/>
      <c r="B1" s="72"/>
      <c r="C1" s="72"/>
      <c r="D1" s="72"/>
      <c r="E1" s="72"/>
      <c r="F1" s="72"/>
      <c r="G1" s="72"/>
      <c r="H1" s="72"/>
      <c r="I1" s="72"/>
      <c r="J1" s="72"/>
    </row>
    <row r="2" spans="1:10" ht="12" customHeight="1">
      <c r="A2" s="73" t="s">
        <v>0</v>
      </c>
      <c r="B2" s="73" t="s">
        <v>1</v>
      </c>
      <c r="C2" s="73" t="s">
        <v>2</v>
      </c>
      <c r="D2" s="73" t="s">
        <v>3</v>
      </c>
      <c r="E2" s="73" t="s">
        <v>4</v>
      </c>
      <c r="F2" s="73" t="s">
        <v>5</v>
      </c>
      <c r="G2" s="73" t="s">
        <v>6</v>
      </c>
      <c r="H2" s="73"/>
      <c r="I2" s="73" t="s">
        <v>7</v>
      </c>
      <c r="J2" s="73"/>
    </row>
    <row r="3" spans="1:10" ht="9.9499999999999993" customHeight="1">
      <c r="A3" s="73"/>
      <c r="B3" s="73"/>
      <c r="C3" s="73"/>
      <c r="D3" s="73"/>
      <c r="E3" s="73"/>
      <c r="F3" s="73"/>
      <c r="G3" s="2" t="s">
        <v>8</v>
      </c>
      <c r="H3" s="2" t="s">
        <v>9</v>
      </c>
      <c r="I3" s="2" t="s">
        <v>8</v>
      </c>
      <c r="J3" s="2" t="s">
        <v>9</v>
      </c>
    </row>
    <row r="4" spans="1:10" ht="20.100000000000001" customHeight="1">
      <c r="A4" s="3" t="s">
        <v>10</v>
      </c>
      <c r="B4" s="71" t="s">
        <v>11</v>
      </c>
      <c r="C4" s="71"/>
      <c r="D4" s="71"/>
      <c r="E4" s="71"/>
      <c r="F4" s="71"/>
      <c r="G4" s="71">
        <f>ROUND(F5*G5,2)+ROUND(F6*G6,2)+ROUND(F7*G7,2)+ROUND(F8*G8,2)+ROUND(F9*G9,2)+ROUND(F10*G10,2)</f>
        <v>285119.05</v>
      </c>
      <c r="H4" s="71"/>
      <c r="I4" s="4">
        <f>ROUND(SUM(I5:I10),2)</f>
        <v>285119.05</v>
      </c>
      <c r="J4" s="4">
        <f>ROUND(SUM(J5:J10),2)</f>
        <v>362985.03</v>
      </c>
    </row>
    <row r="5" spans="1:10">
      <c r="A5" s="5" t="s">
        <v>12</v>
      </c>
      <c r="B5" s="6" t="s">
        <v>13</v>
      </c>
      <c r="C5" s="5" t="s">
        <v>14</v>
      </c>
      <c r="D5" s="6" t="s">
        <v>15</v>
      </c>
      <c r="E5" s="6" t="s">
        <v>16</v>
      </c>
      <c r="F5" s="7">
        <v>5</v>
      </c>
      <c r="G5" s="7">
        <v>21103.02</v>
      </c>
      <c r="H5" s="7">
        <f t="shared" ref="H5:H10" si="0">ROUND(G5*ROUND(1+(27.31/100),4),2)</f>
        <v>26866.25</v>
      </c>
      <c r="I5" s="7">
        <f t="shared" ref="I5:I10" si="1">ROUND(ROUND(F5,2)*ROUND(G5,2),2)</f>
        <v>105515.1</v>
      </c>
      <c r="J5" s="7">
        <f t="shared" ref="J5:J10" si="2">ROUND(ROUND(F5,2)*ROUND(H5,2),2)</f>
        <v>134331.25</v>
      </c>
    </row>
    <row r="6" spans="1:10">
      <c r="A6" s="5" t="s">
        <v>17</v>
      </c>
      <c r="B6" s="6" t="s">
        <v>13</v>
      </c>
      <c r="C6" s="5" t="s">
        <v>18</v>
      </c>
      <c r="D6" s="6" t="s">
        <v>15</v>
      </c>
      <c r="E6" s="6" t="s">
        <v>16</v>
      </c>
      <c r="F6" s="7">
        <v>2.5</v>
      </c>
      <c r="G6" s="7">
        <v>21103.02</v>
      </c>
      <c r="H6" s="7">
        <f t="shared" si="0"/>
        <v>26866.25</v>
      </c>
      <c r="I6" s="7">
        <f t="shared" si="1"/>
        <v>52757.55</v>
      </c>
      <c r="J6" s="7">
        <f t="shared" si="2"/>
        <v>67165.63</v>
      </c>
    </row>
    <row r="7" spans="1:10">
      <c r="A7" s="5" t="s">
        <v>19</v>
      </c>
      <c r="B7" s="6" t="s">
        <v>20</v>
      </c>
      <c r="C7" s="5" t="s">
        <v>21</v>
      </c>
      <c r="D7" s="6" t="s">
        <v>15</v>
      </c>
      <c r="E7" s="6" t="s">
        <v>16</v>
      </c>
      <c r="F7" s="7">
        <v>5</v>
      </c>
      <c r="G7" s="7">
        <v>6451.26</v>
      </c>
      <c r="H7" s="7">
        <f t="shared" si="0"/>
        <v>8213.1</v>
      </c>
      <c r="I7" s="7">
        <f t="shared" si="1"/>
        <v>32256.3</v>
      </c>
      <c r="J7" s="7">
        <f t="shared" si="2"/>
        <v>41065.5</v>
      </c>
    </row>
    <row r="8" spans="1:10">
      <c r="A8" s="5" t="s">
        <v>22</v>
      </c>
      <c r="B8" s="6" t="s">
        <v>23</v>
      </c>
      <c r="C8" s="5" t="s">
        <v>24</v>
      </c>
      <c r="D8" s="6" t="s">
        <v>15</v>
      </c>
      <c r="E8" s="6" t="s">
        <v>16</v>
      </c>
      <c r="F8" s="7">
        <v>5</v>
      </c>
      <c r="G8" s="7">
        <v>8769.7900000000009</v>
      </c>
      <c r="H8" s="7">
        <f t="shared" si="0"/>
        <v>11164.82</v>
      </c>
      <c r="I8" s="7">
        <f t="shared" si="1"/>
        <v>43848.95</v>
      </c>
      <c r="J8" s="7">
        <f t="shared" si="2"/>
        <v>55824.1</v>
      </c>
    </row>
    <row r="9" spans="1:10">
      <c r="A9" s="5" t="s">
        <v>25</v>
      </c>
      <c r="B9" s="6" t="s">
        <v>26</v>
      </c>
      <c r="C9" s="5" t="s">
        <v>27</v>
      </c>
      <c r="D9" s="6" t="s">
        <v>15</v>
      </c>
      <c r="E9" s="6" t="s">
        <v>16</v>
      </c>
      <c r="F9" s="7">
        <v>5</v>
      </c>
      <c r="G9" s="7">
        <v>5067.71</v>
      </c>
      <c r="H9" s="7">
        <f t="shared" si="0"/>
        <v>6451.7</v>
      </c>
      <c r="I9" s="7">
        <f t="shared" si="1"/>
        <v>25338.55</v>
      </c>
      <c r="J9" s="7">
        <f t="shared" si="2"/>
        <v>32258.5</v>
      </c>
    </row>
    <row r="10" spans="1:10">
      <c r="A10" s="5" t="s">
        <v>28</v>
      </c>
      <c r="B10" s="6" t="s">
        <v>29</v>
      </c>
      <c r="C10" s="5" t="s">
        <v>30</v>
      </c>
      <c r="D10" s="6" t="s">
        <v>31</v>
      </c>
      <c r="E10" s="6" t="s">
        <v>16</v>
      </c>
      <c r="F10" s="7">
        <v>5</v>
      </c>
      <c r="G10" s="7">
        <v>5080.5200000000004</v>
      </c>
      <c r="H10" s="7">
        <f t="shared" si="0"/>
        <v>6468.01</v>
      </c>
      <c r="I10" s="7">
        <f t="shared" si="1"/>
        <v>25402.6</v>
      </c>
      <c r="J10" s="7">
        <f t="shared" si="2"/>
        <v>32340.05</v>
      </c>
    </row>
    <row r="11" spans="1:10" ht="20.100000000000001" customHeight="1">
      <c r="A11" s="3" t="s">
        <v>32</v>
      </c>
      <c r="B11" s="71" t="s">
        <v>33</v>
      </c>
      <c r="C11" s="71"/>
      <c r="D11" s="71"/>
      <c r="E11" s="71"/>
      <c r="F11" s="71"/>
      <c r="G11" s="71">
        <f>ROUND(F12*G12,2)+ROUND(F15*G15,2)</f>
        <v>0</v>
      </c>
      <c r="H11" s="71"/>
      <c r="I11" s="4">
        <f>ROUND(I12+I15,2)</f>
        <v>70014.64</v>
      </c>
      <c r="J11" s="4">
        <f>ROUND(J12+J15,2)</f>
        <v>89136.25</v>
      </c>
    </row>
    <row r="12" spans="1:10" ht="20.100000000000001" customHeight="1">
      <c r="A12" s="3" t="s">
        <v>34</v>
      </c>
      <c r="B12" s="71" t="s">
        <v>35</v>
      </c>
      <c r="C12" s="71"/>
      <c r="D12" s="71"/>
      <c r="E12" s="71"/>
      <c r="F12" s="71"/>
      <c r="G12" s="71">
        <f>ROUND(F13*G13,2)+ROUND(F14*G14,2)</f>
        <v>24539.54</v>
      </c>
      <c r="H12" s="71"/>
      <c r="I12" s="4">
        <f>ROUND(SUM(I13:I14),2)</f>
        <v>24539.54</v>
      </c>
      <c r="J12" s="4">
        <f>ROUND(SUM(J13:J14),2)</f>
        <v>31241.3</v>
      </c>
    </row>
    <row r="13" spans="1:10" ht="16.5">
      <c r="A13" s="5" t="s">
        <v>36</v>
      </c>
      <c r="B13" s="6" t="s">
        <v>37</v>
      </c>
      <c r="C13" s="5" t="s">
        <v>38</v>
      </c>
      <c r="D13" s="6" t="s">
        <v>31</v>
      </c>
      <c r="E13" s="6" t="s">
        <v>39</v>
      </c>
      <c r="F13" s="7">
        <v>4</v>
      </c>
      <c r="G13" s="7">
        <v>2168.02</v>
      </c>
      <c r="H13" s="7">
        <f>ROUND(G13*ROUND(1+(27.31/100),4),2)</f>
        <v>2760.11</v>
      </c>
      <c r="I13" s="7">
        <f>ROUND(ROUND(F13,2)*ROUND(G13,2),2)</f>
        <v>8672.08</v>
      </c>
      <c r="J13" s="7">
        <f>ROUND(ROUND(F13,2)*ROUND(H13,2),2)</f>
        <v>11040.44</v>
      </c>
    </row>
    <row r="14" spans="1:10" ht="24.75">
      <c r="A14" s="5" t="s">
        <v>40</v>
      </c>
      <c r="B14" s="6" t="s">
        <v>41</v>
      </c>
      <c r="C14" s="5" t="s">
        <v>42</v>
      </c>
      <c r="D14" s="6" t="s">
        <v>31</v>
      </c>
      <c r="E14" s="6" t="s">
        <v>39</v>
      </c>
      <c r="F14" s="7">
        <v>1</v>
      </c>
      <c r="G14" s="7">
        <v>15867.46</v>
      </c>
      <c r="H14" s="7">
        <f>ROUND(G14*ROUND(1+(27.31/100),4),2)</f>
        <v>20200.86</v>
      </c>
      <c r="I14" s="7">
        <f>ROUND(ROUND(F14,2)*ROUND(G14,2),2)</f>
        <v>15867.46</v>
      </c>
      <c r="J14" s="7">
        <f>ROUND(ROUND(F14,2)*ROUND(H14,2),2)</f>
        <v>20200.86</v>
      </c>
    </row>
    <row r="15" spans="1:10" ht="20.100000000000001" customHeight="1">
      <c r="A15" s="3" t="s">
        <v>43</v>
      </c>
      <c r="B15" s="71" t="s">
        <v>44</v>
      </c>
      <c r="C15" s="71"/>
      <c r="D15" s="71"/>
      <c r="E15" s="71"/>
      <c r="F15" s="71"/>
      <c r="G15" s="71">
        <f>ROUND(F16*G16,2)+ROUND(F17*G17,2)+ROUND(F18*G18,2)+ROUND(F19*G19,2)+ROUND(F20*G20,2)+ROUND(F21*G21,2)+ROUND(F22*G22,2)+ROUND(F23*G23,2)+ROUND(F24*G24,2)</f>
        <v>45475.1</v>
      </c>
      <c r="H15" s="71"/>
      <c r="I15" s="4">
        <f>ROUND(SUM(I16:I24),2)</f>
        <v>45475.1</v>
      </c>
      <c r="J15" s="4">
        <f>ROUND(SUM(J16:J24),2)</f>
        <v>57894.95</v>
      </c>
    </row>
    <row r="16" spans="1:10" ht="16.5">
      <c r="A16" s="5" t="s">
        <v>45</v>
      </c>
      <c r="B16" s="6" t="s">
        <v>46</v>
      </c>
      <c r="C16" s="5" t="s">
        <v>47</v>
      </c>
      <c r="D16" s="6" t="s">
        <v>15</v>
      </c>
      <c r="E16" s="6" t="s">
        <v>39</v>
      </c>
      <c r="F16" s="7">
        <v>4</v>
      </c>
      <c r="G16" s="7">
        <v>131.87</v>
      </c>
      <c r="H16" s="7">
        <f t="shared" ref="H16:H24" si="3">ROUND(G16*ROUND(1+(27.31/100),4),2)</f>
        <v>167.88</v>
      </c>
      <c r="I16" s="7">
        <f t="shared" ref="I16:I24" si="4">ROUND(ROUND(F16,2)*ROUND(G16,2),2)</f>
        <v>527.48</v>
      </c>
      <c r="J16" s="7">
        <f t="shared" ref="J16:J24" si="5">ROUND(ROUND(F16,2)*ROUND(H16,2),2)</f>
        <v>671.52</v>
      </c>
    </row>
    <row r="17" spans="1:10" ht="16.5">
      <c r="A17" s="5" t="s">
        <v>48</v>
      </c>
      <c r="B17" s="6" t="s">
        <v>49</v>
      </c>
      <c r="C17" s="5" t="s">
        <v>50</v>
      </c>
      <c r="D17" s="6" t="s">
        <v>15</v>
      </c>
      <c r="E17" s="6" t="s">
        <v>16</v>
      </c>
      <c r="F17" s="7">
        <v>3</v>
      </c>
      <c r="G17" s="7">
        <v>1933.5</v>
      </c>
      <c r="H17" s="7">
        <f t="shared" si="3"/>
        <v>2461.54</v>
      </c>
      <c r="I17" s="7">
        <f t="shared" si="4"/>
        <v>5800.5</v>
      </c>
      <c r="J17" s="7">
        <f t="shared" si="5"/>
        <v>7384.62</v>
      </c>
    </row>
    <row r="18" spans="1:10" ht="16.5">
      <c r="A18" s="5" t="s">
        <v>51</v>
      </c>
      <c r="B18" s="6" t="s">
        <v>52</v>
      </c>
      <c r="C18" s="5" t="s">
        <v>53</v>
      </c>
      <c r="D18" s="6" t="s">
        <v>15</v>
      </c>
      <c r="E18" s="6" t="s">
        <v>16</v>
      </c>
      <c r="F18" s="7">
        <v>3</v>
      </c>
      <c r="G18" s="7">
        <v>1510.54</v>
      </c>
      <c r="H18" s="7">
        <f t="shared" si="3"/>
        <v>1923.07</v>
      </c>
      <c r="I18" s="7">
        <f t="shared" si="4"/>
        <v>4531.62</v>
      </c>
      <c r="J18" s="7">
        <f t="shared" si="5"/>
        <v>5769.21</v>
      </c>
    </row>
    <row r="19" spans="1:10" ht="16.5">
      <c r="A19" s="5" t="s">
        <v>54</v>
      </c>
      <c r="B19" s="6" t="s">
        <v>52</v>
      </c>
      <c r="C19" s="5" t="s">
        <v>55</v>
      </c>
      <c r="D19" s="6" t="s">
        <v>15</v>
      </c>
      <c r="E19" s="6" t="s">
        <v>16</v>
      </c>
      <c r="F19" s="7">
        <v>3</v>
      </c>
      <c r="G19" s="7">
        <v>1510.54</v>
      </c>
      <c r="H19" s="7">
        <f t="shared" si="3"/>
        <v>1923.07</v>
      </c>
      <c r="I19" s="7">
        <f t="shared" si="4"/>
        <v>4531.62</v>
      </c>
      <c r="J19" s="7">
        <f t="shared" si="5"/>
        <v>5769.21</v>
      </c>
    </row>
    <row r="20" spans="1:10" ht="16.5">
      <c r="A20" s="5" t="s">
        <v>56</v>
      </c>
      <c r="B20" s="6" t="s">
        <v>57</v>
      </c>
      <c r="C20" s="5" t="s">
        <v>58</v>
      </c>
      <c r="D20" s="6" t="s">
        <v>15</v>
      </c>
      <c r="E20" s="6" t="s">
        <v>16</v>
      </c>
      <c r="F20" s="7">
        <v>3</v>
      </c>
      <c r="G20" s="7">
        <v>2416.87</v>
      </c>
      <c r="H20" s="7">
        <f t="shared" si="3"/>
        <v>3076.92</v>
      </c>
      <c r="I20" s="7">
        <f t="shared" si="4"/>
        <v>7250.61</v>
      </c>
      <c r="J20" s="7">
        <f t="shared" si="5"/>
        <v>9230.76</v>
      </c>
    </row>
    <row r="21" spans="1:10">
      <c r="A21" s="5" t="s">
        <v>59</v>
      </c>
      <c r="B21" s="6" t="s">
        <v>60</v>
      </c>
      <c r="C21" s="5" t="s">
        <v>61</v>
      </c>
      <c r="D21" s="6" t="s">
        <v>15</v>
      </c>
      <c r="E21" s="6" t="s">
        <v>39</v>
      </c>
      <c r="F21" s="7">
        <v>1</v>
      </c>
      <c r="G21" s="7">
        <v>6426.84</v>
      </c>
      <c r="H21" s="7">
        <f t="shared" si="3"/>
        <v>8182.01</v>
      </c>
      <c r="I21" s="7">
        <f t="shared" si="4"/>
        <v>6426.84</v>
      </c>
      <c r="J21" s="7">
        <f t="shared" si="5"/>
        <v>8182.01</v>
      </c>
    </row>
    <row r="22" spans="1:10">
      <c r="A22" s="5" t="s">
        <v>62</v>
      </c>
      <c r="B22" s="6" t="s">
        <v>63</v>
      </c>
      <c r="C22" s="5" t="s">
        <v>64</v>
      </c>
      <c r="D22" s="6" t="s">
        <v>15</v>
      </c>
      <c r="E22" s="6" t="s">
        <v>39</v>
      </c>
      <c r="F22" s="7">
        <v>1</v>
      </c>
      <c r="G22" s="7">
        <v>437.9</v>
      </c>
      <c r="H22" s="7">
        <f t="shared" si="3"/>
        <v>557.49</v>
      </c>
      <c r="I22" s="7">
        <f t="shared" si="4"/>
        <v>437.9</v>
      </c>
      <c r="J22" s="7">
        <f t="shared" si="5"/>
        <v>557.49</v>
      </c>
    </row>
    <row r="23" spans="1:10">
      <c r="A23" s="5" t="s">
        <v>65</v>
      </c>
      <c r="B23" s="6" t="s">
        <v>66</v>
      </c>
      <c r="C23" s="5" t="s">
        <v>67</v>
      </c>
      <c r="D23" s="6" t="s">
        <v>15</v>
      </c>
      <c r="E23" s="6" t="s">
        <v>68</v>
      </c>
      <c r="F23" s="7">
        <v>152.5</v>
      </c>
      <c r="G23" s="7">
        <v>89.77</v>
      </c>
      <c r="H23" s="7">
        <f t="shared" si="3"/>
        <v>114.29</v>
      </c>
      <c r="I23" s="7">
        <f t="shared" si="4"/>
        <v>13689.93</v>
      </c>
      <c r="J23" s="7">
        <f t="shared" si="5"/>
        <v>17429.23</v>
      </c>
    </row>
    <row r="24" spans="1:10">
      <c r="A24" s="5" t="s">
        <v>69</v>
      </c>
      <c r="B24" s="6" t="s">
        <v>70</v>
      </c>
      <c r="C24" s="5" t="s">
        <v>71</v>
      </c>
      <c r="D24" s="6" t="s">
        <v>15</v>
      </c>
      <c r="E24" s="6" t="s">
        <v>68</v>
      </c>
      <c r="F24" s="7">
        <v>5</v>
      </c>
      <c r="G24" s="7">
        <v>455.72</v>
      </c>
      <c r="H24" s="7">
        <f t="shared" si="3"/>
        <v>580.17999999999995</v>
      </c>
      <c r="I24" s="7">
        <f t="shared" si="4"/>
        <v>2278.6</v>
      </c>
      <c r="J24" s="7">
        <f t="shared" si="5"/>
        <v>2900.9</v>
      </c>
    </row>
    <row r="25" spans="1:10" ht="20.100000000000001" customHeight="1">
      <c r="A25" s="3" t="s">
        <v>72</v>
      </c>
      <c r="B25" s="71" t="s">
        <v>73</v>
      </c>
      <c r="C25" s="71"/>
      <c r="D25" s="71"/>
      <c r="E25" s="71"/>
      <c r="F25" s="71"/>
      <c r="G25" s="71">
        <f>ROUND(F26*G26,2)+ROUND(F34*G34,2)+ROUND(F36*G36,2)+ROUND(F41*G41,2)</f>
        <v>0</v>
      </c>
      <c r="H25" s="71"/>
      <c r="I25" s="4">
        <f>ROUND(I26+I34+I36+I41,2)</f>
        <v>671449.53</v>
      </c>
      <c r="J25" s="4">
        <f>ROUND(J26+J34+J36+J41,2)</f>
        <v>854820.09</v>
      </c>
    </row>
    <row r="26" spans="1:10" ht="20.100000000000001" customHeight="1">
      <c r="A26" s="3" t="s">
        <v>74</v>
      </c>
      <c r="B26" s="71" t="s">
        <v>75</v>
      </c>
      <c r="C26" s="71"/>
      <c r="D26" s="71"/>
      <c r="E26" s="71"/>
      <c r="F26" s="71"/>
      <c r="G26" s="71">
        <f>ROUND(F27*G27,2)+ROUND(F28*G28,2)+ROUND(F29*G29,2)+ROUND(F30*G30,2)+ROUND(F31*G31,2)+ROUND(F32*G32,2)+ROUND(F33*G33,2)</f>
        <v>29496.480000000003</v>
      </c>
      <c r="H26" s="71"/>
      <c r="I26" s="4">
        <f>ROUND(SUM(I27:I33),2)</f>
        <v>29496.48</v>
      </c>
      <c r="J26" s="4">
        <f>ROUND(SUM(J27:J33),2)</f>
        <v>37554.25</v>
      </c>
    </row>
    <row r="27" spans="1:10" ht="16.5">
      <c r="A27" s="5" t="s">
        <v>76</v>
      </c>
      <c r="B27" s="6" t="s">
        <v>77</v>
      </c>
      <c r="C27" s="5" t="s">
        <v>78</v>
      </c>
      <c r="D27" s="6" t="s">
        <v>15</v>
      </c>
      <c r="E27" s="6" t="s">
        <v>68</v>
      </c>
      <c r="F27" s="7">
        <v>30.3</v>
      </c>
      <c r="G27" s="7">
        <v>19.600000000000001</v>
      </c>
      <c r="H27" s="7">
        <f t="shared" ref="H27:H33" si="6">ROUND(G27*ROUND(1+(27.31/100),4),2)</f>
        <v>24.95</v>
      </c>
      <c r="I27" s="7">
        <f t="shared" ref="I27:I33" si="7">ROUND(ROUND(F27,2)*ROUND(G27,2),2)</f>
        <v>593.88</v>
      </c>
      <c r="J27" s="7">
        <f t="shared" ref="J27:J33" si="8">ROUND(ROUND(F27,2)*ROUND(H27,2),2)</f>
        <v>755.99</v>
      </c>
    </row>
    <row r="28" spans="1:10">
      <c r="A28" s="5" t="s">
        <v>79</v>
      </c>
      <c r="B28" s="6" t="s">
        <v>80</v>
      </c>
      <c r="C28" s="5" t="s">
        <v>81</v>
      </c>
      <c r="D28" s="6" t="s">
        <v>15</v>
      </c>
      <c r="E28" s="6" t="s">
        <v>82</v>
      </c>
      <c r="F28" s="7">
        <v>1.49</v>
      </c>
      <c r="G28" s="7">
        <v>214.07</v>
      </c>
      <c r="H28" s="7">
        <f t="shared" si="6"/>
        <v>272.52999999999997</v>
      </c>
      <c r="I28" s="7">
        <f t="shared" si="7"/>
        <v>318.95999999999998</v>
      </c>
      <c r="J28" s="7">
        <f t="shared" si="8"/>
        <v>406.07</v>
      </c>
    </row>
    <row r="29" spans="1:10" ht="24.75">
      <c r="A29" s="5" t="s">
        <v>83</v>
      </c>
      <c r="B29" s="6" t="s">
        <v>84</v>
      </c>
      <c r="C29" s="5" t="s">
        <v>85</v>
      </c>
      <c r="D29" s="6" t="s">
        <v>15</v>
      </c>
      <c r="E29" s="6" t="s">
        <v>82</v>
      </c>
      <c r="F29" s="7">
        <v>380.95</v>
      </c>
      <c r="G29" s="7">
        <v>7.16</v>
      </c>
      <c r="H29" s="7">
        <f t="shared" si="6"/>
        <v>9.1199999999999992</v>
      </c>
      <c r="I29" s="7">
        <f t="shared" si="7"/>
        <v>2727.6</v>
      </c>
      <c r="J29" s="7">
        <f t="shared" si="8"/>
        <v>3474.26</v>
      </c>
    </row>
    <row r="30" spans="1:10">
      <c r="A30" s="5" t="s">
        <v>86</v>
      </c>
      <c r="B30" s="6" t="s">
        <v>87</v>
      </c>
      <c r="C30" s="5" t="s">
        <v>88</v>
      </c>
      <c r="D30" s="6" t="s">
        <v>15</v>
      </c>
      <c r="E30" s="6" t="s">
        <v>82</v>
      </c>
      <c r="F30" s="7">
        <v>349.89</v>
      </c>
      <c r="G30" s="7">
        <v>24.49</v>
      </c>
      <c r="H30" s="7">
        <f t="shared" si="6"/>
        <v>31.18</v>
      </c>
      <c r="I30" s="7">
        <f t="shared" si="7"/>
        <v>8568.81</v>
      </c>
      <c r="J30" s="7">
        <f t="shared" si="8"/>
        <v>10909.57</v>
      </c>
    </row>
    <row r="31" spans="1:10" ht="24.75">
      <c r="A31" s="5" t="s">
        <v>89</v>
      </c>
      <c r="B31" s="6" t="s">
        <v>90</v>
      </c>
      <c r="C31" s="5" t="s">
        <v>91</v>
      </c>
      <c r="D31" s="6" t="s">
        <v>15</v>
      </c>
      <c r="E31" s="6" t="s">
        <v>68</v>
      </c>
      <c r="F31" s="7">
        <v>30.3</v>
      </c>
      <c r="G31" s="7">
        <v>44.3</v>
      </c>
      <c r="H31" s="7">
        <f t="shared" si="6"/>
        <v>56.4</v>
      </c>
      <c r="I31" s="7">
        <f t="shared" si="7"/>
        <v>1342.29</v>
      </c>
      <c r="J31" s="7">
        <f t="shared" si="8"/>
        <v>1708.92</v>
      </c>
    </row>
    <row r="32" spans="1:10" ht="16.5">
      <c r="A32" s="5" t="s">
        <v>92</v>
      </c>
      <c r="B32" s="6" t="s">
        <v>93</v>
      </c>
      <c r="C32" s="5" t="s">
        <v>94</v>
      </c>
      <c r="D32" s="6" t="s">
        <v>15</v>
      </c>
      <c r="E32" s="6" t="s">
        <v>68</v>
      </c>
      <c r="F32" s="7">
        <v>14.85</v>
      </c>
      <c r="G32" s="7">
        <v>98.47</v>
      </c>
      <c r="H32" s="7">
        <f t="shared" si="6"/>
        <v>125.36</v>
      </c>
      <c r="I32" s="7">
        <f t="shared" si="7"/>
        <v>1462.28</v>
      </c>
      <c r="J32" s="7">
        <f t="shared" si="8"/>
        <v>1861.6</v>
      </c>
    </row>
    <row r="33" spans="1:10" ht="16.5">
      <c r="A33" s="5" t="s">
        <v>95</v>
      </c>
      <c r="B33" s="6" t="s">
        <v>96</v>
      </c>
      <c r="C33" s="5" t="s">
        <v>97</v>
      </c>
      <c r="D33" s="6" t="s">
        <v>15</v>
      </c>
      <c r="E33" s="6" t="s">
        <v>82</v>
      </c>
      <c r="F33" s="7">
        <v>31.06</v>
      </c>
      <c r="G33" s="7">
        <v>466.28</v>
      </c>
      <c r="H33" s="7">
        <f t="shared" si="6"/>
        <v>593.62</v>
      </c>
      <c r="I33" s="7">
        <f t="shared" si="7"/>
        <v>14482.66</v>
      </c>
      <c r="J33" s="7">
        <f t="shared" si="8"/>
        <v>18437.84</v>
      </c>
    </row>
    <row r="34" spans="1:10" ht="20.100000000000001" customHeight="1">
      <c r="A34" s="3" t="s">
        <v>98</v>
      </c>
      <c r="B34" s="71" t="s">
        <v>99</v>
      </c>
      <c r="C34" s="71"/>
      <c r="D34" s="71"/>
      <c r="E34" s="71"/>
      <c r="F34" s="71"/>
      <c r="G34" s="71">
        <f>ROUND(F35*G35,2)</f>
        <v>10340.76</v>
      </c>
      <c r="H34" s="71"/>
      <c r="I34" s="4">
        <f>ROUND(SUM(I35:I35),2)</f>
        <v>10340.76</v>
      </c>
      <c r="J34" s="4">
        <f>ROUND(SUM(J35:J35),2)</f>
        <v>13164.6</v>
      </c>
    </row>
    <row r="35" spans="1:10" ht="16.5">
      <c r="A35" s="5" t="s">
        <v>100</v>
      </c>
      <c r="B35" s="6" t="s">
        <v>101</v>
      </c>
      <c r="C35" s="5" t="s">
        <v>102</v>
      </c>
      <c r="D35" s="6" t="s">
        <v>15</v>
      </c>
      <c r="E35" s="6" t="s">
        <v>103</v>
      </c>
      <c r="F35" s="7">
        <v>444</v>
      </c>
      <c r="G35" s="7">
        <v>23.29</v>
      </c>
      <c r="H35" s="7">
        <f>ROUND(G35*ROUND(1+(27.31/100),4),2)</f>
        <v>29.65</v>
      </c>
      <c r="I35" s="7">
        <f>ROUND(ROUND(F35,2)*ROUND(G35,2),2)</f>
        <v>10340.76</v>
      </c>
      <c r="J35" s="7">
        <f>ROUND(ROUND(F35,2)*ROUND(H35,2),2)</f>
        <v>13164.6</v>
      </c>
    </row>
    <row r="36" spans="1:10" ht="20.100000000000001" customHeight="1">
      <c r="A36" s="3" t="s">
        <v>104</v>
      </c>
      <c r="B36" s="71" t="s">
        <v>105</v>
      </c>
      <c r="C36" s="71"/>
      <c r="D36" s="71"/>
      <c r="E36" s="71"/>
      <c r="F36" s="71"/>
      <c r="G36" s="71">
        <f>ROUND(F37*G37,2)+ROUND(F38*G38,2)+ROUND(F39*G39,2)+ROUND(F40*G40,2)</f>
        <v>612747.1</v>
      </c>
      <c r="H36" s="71"/>
      <c r="I36" s="4">
        <f>ROUND(SUM(I37:I40),2)</f>
        <v>612747.1</v>
      </c>
      <c r="J36" s="4">
        <f>ROUND(SUM(J37:J40),2)</f>
        <v>780084.2</v>
      </c>
    </row>
    <row r="37" spans="1:10" ht="16.5">
      <c r="A37" s="5" t="s">
        <v>106</v>
      </c>
      <c r="B37" s="6" t="s">
        <v>107</v>
      </c>
      <c r="C37" s="5" t="s">
        <v>108</v>
      </c>
      <c r="D37" s="6" t="s">
        <v>15</v>
      </c>
      <c r="E37" s="6" t="s">
        <v>103</v>
      </c>
      <c r="F37" s="7">
        <v>810</v>
      </c>
      <c r="G37" s="7">
        <v>269.02999999999997</v>
      </c>
      <c r="H37" s="7">
        <f>ROUND(G37*ROUND(1+(27.31/100),4),2)</f>
        <v>342.5</v>
      </c>
      <c r="I37" s="7">
        <f>ROUND(ROUND(F37,2)*ROUND(G37,2),2)</f>
        <v>217914.3</v>
      </c>
      <c r="J37" s="7">
        <f>ROUND(ROUND(F37,2)*ROUND(H37,2),2)</f>
        <v>277425</v>
      </c>
    </row>
    <row r="38" spans="1:10">
      <c r="A38" s="5" t="s">
        <v>109</v>
      </c>
      <c r="B38" s="6" t="s">
        <v>110</v>
      </c>
      <c r="C38" s="5" t="s">
        <v>111</v>
      </c>
      <c r="D38" s="6" t="s">
        <v>31</v>
      </c>
      <c r="E38" s="6" t="s">
        <v>103</v>
      </c>
      <c r="F38" s="7">
        <v>300</v>
      </c>
      <c r="G38" s="7">
        <v>73.02</v>
      </c>
      <c r="H38" s="7">
        <f>ROUND(G38*ROUND(1+(27.31/100),4),2)</f>
        <v>92.96</v>
      </c>
      <c r="I38" s="7">
        <f>ROUND(ROUND(F38,2)*ROUND(G38,2),2)</f>
        <v>21906</v>
      </c>
      <c r="J38" s="7">
        <f>ROUND(ROUND(F38,2)*ROUND(H38,2),2)</f>
        <v>27888</v>
      </c>
    </row>
    <row r="39" spans="1:10">
      <c r="A39" s="5" t="s">
        <v>112</v>
      </c>
      <c r="B39" s="6" t="s">
        <v>113</v>
      </c>
      <c r="C39" s="5" t="s">
        <v>114</v>
      </c>
      <c r="D39" s="6" t="s">
        <v>31</v>
      </c>
      <c r="E39" s="6" t="s">
        <v>103</v>
      </c>
      <c r="F39" s="7">
        <v>2320</v>
      </c>
      <c r="G39" s="7">
        <v>118.57</v>
      </c>
      <c r="H39" s="7">
        <f>ROUND(G39*ROUND(1+(27.31/100),4),2)</f>
        <v>150.94999999999999</v>
      </c>
      <c r="I39" s="7">
        <f>ROUND(ROUND(F39,2)*ROUND(G39,2),2)</f>
        <v>275082.40000000002</v>
      </c>
      <c r="J39" s="7">
        <f>ROUND(ROUND(F39,2)*ROUND(H39,2),2)</f>
        <v>350204</v>
      </c>
    </row>
    <row r="40" spans="1:10">
      <c r="A40" s="5" t="s">
        <v>115</v>
      </c>
      <c r="B40" s="6" t="s">
        <v>116</v>
      </c>
      <c r="C40" s="5" t="s">
        <v>117</v>
      </c>
      <c r="D40" s="6" t="s">
        <v>31</v>
      </c>
      <c r="E40" s="6" t="s">
        <v>103</v>
      </c>
      <c r="F40" s="7">
        <v>360</v>
      </c>
      <c r="G40" s="7">
        <v>271.79000000000002</v>
      </c>
      <c r="H40" s="7">
        <f>ROUND(G40*ROUND(1+(27.31/100),4),2)</f>
        <v>346.02</v>
      </c>
      <c r="I40" s="7">
        <f>ROUND(ROUND(F40,2)*ROUND(G40,2),2)</f>
        <v>97844.4</v>
      </c>
      <c r="J40" s="7">
        <f>ROUND(ROUND(F40,2)*ROUND(H40,2),2)</f>
        <v>124567.2</v>
      </c>
    </row>
    <row r="41" spans="1:10" ht="20.100000000000001" customHeight="1">
      <c r="A41" s="3" t="s">
        <v>118</v>
      </c>
      <c r="B41" s="71" t="s">
        <v>119</v>
      </c>
      <c r="C41" s="71"/>
      <c r="D41" s="71"/>
      <c r="E41" s="71"/>
      <c r="F41" s="71"/>
      <c r="G41" s="71">
        <f>ROUND(F42*G42,2)+ROUND(F43*G43,2)+ROUND(F44*G44,2)+ROUND(F45*G45,2)+ROUND(F46*G46,2)+ROUND(F47*G47,2)</f>
        <v>18865.189999999999</v>
      </c>
      <c r="H41" s="71"/>
      <c r="I41" s="4">
        <f>ROUND(SUM(I42:I47),2)</f>
        <v>18865.189999999999</v>
      </c>
      <c r="J41" s="4">
        <f>ROUND(SUM(J42:J47),2)</f>
        <v>24017.040000000001</v>
      </c>
    </row>
    <row r="42" spans="1:10" ht="16.5">
      <c r="A42" s="5" t="s">
        <v>120</v>
      </c>
      <c r="B42" s="6" t="s">
        <v>121</v>
      </c>
      <c r="C42" s="5" t="s">
        <v>122</v>
      </c>
      <c r="D42" s="6" t="s">
        <v>15</v>
      </c>
      <c r="E42" s="6" t="s">
        <v>39</v>
      </c>
      <c r="F42" s="7">
        <v>14</v>
      </c>
      <c r="G42" s="7">
        <v>837</v>
      </c>
      <c r="H42" s="7">
        <f t="shared" ref="H42:H47" si="9">ROUND(G42*ROUND(1+(27.31/100),4),2)</f>
        <v>1065.58</v>
      </c>
      <c r="I42" s="7">
        <f t="shared" ref="I42:I47" si="10">ROUND(ROUND(F42,2)*ROUND(G42,2),2)</f>
        <v>11718</v>
      </c>
      <c r="J42" s="7">
        <f t="shared" ref="J42:J47" si="11">ROUND(ROUND(F42,2)*ROUND(H42,2),2)</f>
        <v>14918.12</v>
      </c>
    </row>
    <row r="43" spans="1:10" ht="24.75">
      <c r="A43" s="5" t="s">
        <v>123</v>
      </c>
      <c r="B43" s="6" t="s">
        <v>124</v>
      </c>
      <c r="C43" s="5" t="s">
        <v>125</v>
      </c>
      <c r="D43" s="6" t="s">
        <v>15</v>
      </c>
      <c r="E43" s="6" t="s">
        <v>39</v>
      </c>
      <c r="F43" s="7">
        <v>1</v>
      </c>
      <c r="G43" s="7">
        <v>1801.33</v>
      </c>
      <c r="H43" s="7">
        <f t="shared" si="9"/>
        <v>2293.27</v>
      </c>
      <c r="I43" s="7">
        <f t="shared" si="10"/>
        <v>1801.33</v>
      </c>
      <c r="J43" s="7">
        <f t="shared" si="11"/>
        <v>2293.27</v>
      </c>
    </row>
    <row r="44" spans="1:10">
      <c r="A44" s="5" t="s">
        <v>126</v>
      </c>
      <c r="B44" s="6" t="s">
        <v>127</v>
      </c>
      <c r="C44" s="5" t="s">
        <v>128</v>
      </c>
      <c r="D44" s="6" t="s">
        <v>15</v>
      </c>
      <c r="E44" s="6" t="s">
        <v>39</v>
      </c>
      <c r="F44" s="7">
        <v>1</v>
      </c>
      <c r="G44" s="7">
        <v>3123.83</v>
      </c>
      <c r="H44" s="7">
        <f t="shared" si="9"/>
        <v>3976.95</v>
      </c>
      <c r="I44" s="7">
        <f t="shared" si="10"/>
        <v>3123.83</v>
      </c>
      <c r="J44" s="7">
        <f t="shared" si="11"/>
        <v>3976.95</v>
      </c>
    </row>
    <row r="45" spans="1:10">
      <c r="A45" s="5" t="s">
        <v>129</v>
      </c>
      <c r="B45" s="6" t="s">
        <v>130</v>
      </c>
      <c r="C45" s="5" t="s">
        <v>131</v>
      </c>
      <c r="D45" s="6" t="s">
        <v>31</v>
      </c>
      <c r="E45" s="6" t="s">
        <v>39</v>
      </c>
      <c r="F45" s="7">
        <v>4</v>
      </c>
      <c r="G45" s="7">
        <v>123.37</v>
      </c>
      <c r="H45" s="7">
        <f t="shared" si="9"/>
        <v>157.06</v>
      </c>
      <c r="I45" s="7">
        <f t="shared" si="10"/>
        <v>493.48</v>
      </c>
      <c r="J45" s="7">
        <f t="shared" si="11"/>
        <v>628.24</v>
      </c>
    </row>
    <row r="46" spans="1:10" ht="16.5">
      <c r="A46" s="5" t="s">
        <v>132</v>
      </c>
      <c r="B46" s="6" t="s">
        <v>133</v>
      </c>
      <c r="C46" s="5" t="s">
        <v>134</v>
      </c>
      <c r="D46" s="6" t="s">
        <v>135</v>
      </c>
      <c r="E46" s="6" t="s">
        <v>136</v>
      </c>
      <c r="F46" s="7">
        <v>4</v>
      </c>
      <c r="G46" s="7">
        <v>316.89999999999998</v>
      </c>
      <c r="H46" s="7">
        <f t="shared" si="9"/>
        <v>403.45</v>
      </c>
      <c r="I46" s="7">
        <f t="shared" si="10"/>
        <v>1267.5999999999999</v>
      </c>
      <c r="J46" s="7">
        <f t="shared" si="11"/>
        <v>1613.8</v>
      </c>
    </row>
    <row r="47" spans="1:10" ht="16.5">
      <c r="A47" s="5" t="s">
        <v>137</v>
      </c>
      <c r="B47" s="6" t="s">
        <v>138</v>
      </c>
      <c r="C47" s="5" t="s">
        <v>139</v>
      </c>
      <c r="D47" s="6" t="s">
        <v>31</v>
      </c>
      <c r="E47" s="6" t="s">
        <v>103</v>
      </c>
      <c r="F47" s="7">
        <v>380.95</v>
      </c>
      <c r="G47" s="7">
        <v>1.21</v>
      </c>
      <c r="H47" s="7">
        <f t="shared" si="9"/>
        <v>1.54</v>
      </c>
      <c r="I47" s="7">
        <f t="shared" si="10"/>
        <v>460.95</v>
      </c>
      <c r="J47" s="7">
        <f t="shared" si="11"/>
        <v>586.66</v>
      </c>
    </row>
    <row r="48" spans="1:10" ht="20.100000000000001" customHeight="1">
      <c r="A48" s="3" t="s">
        <v>140</v>
      </c>
      <c r="B48" s="71" t="s">
        <v>141</v>
      </c>
      <c r="C48" s="71"/>
      <c r="D48" s="71"/>
      <c r="E48" s="71"/>
      <c r="F48" s="71"/>
      <c r="G48" s="71">
        <f>ROUND(F49*G49,2)+ROUND(F55*G55,2)+ROUND(F78*G78,2)+ROUND(F103*G103,2)+ROUND(F106*G106,2)+ROUND(F115*G115,2)+ROUND(F121*G121,2)+ROUND(F163*G163,2)+ROUND(F251*G251,2)+ROUND(F253*G253,2)+ROUND(F260*G260,2)+ROUND(F264*G264,2)+ROUND(F268*G268,2)+ROUND(F271*G271,2)+ROUND(F276*G276,2)</f>
        <v>0</v>
      </c>
      <c r="H48" s="71"/>
      <c r="I48" s="4">
        <f>ROUND(I49+I55+I78+I103+I106+I115+I121+I163+I251+I253+I260+I264+I268+I271+I276,2)</f>
        <v>849444.07</v>
      </c>
      <c r="J48" s="4">
        <f>ROUND(J49+J55+J78+J103+J106+J115+J121+J163+J251+J253+J260+J264+J268+J271+J276,2)</f>
        <v>1012068.9</v>
      </c>
    </row>
    <row r="49" spans="1:10" ht="20.100000000000001" customHeight="1">
      <c r="A49" s="3" t="s">
        <v>142</v>
      </c>
      <c r="B49" s="71" t="s">
        <v>143</v>
      </c>
      <c r="C49" s="71"/>
      <c r="D49" s="71"/>
      <c r="E49" s="71"/>
      <c r="F49" s="71"/>
      <c r="G49" s="71">
        <f>ROUND(F50*G50,2)+ROUND(F51*G51,2)+ROUND(F52*G52,2)+ROUND(F53*G53,2)+ROUND(F54*G54,2)</f>
        <v>10725.250000000002</v>
      </c>
      <c r="H49" s="71"/>
      <c r="I49" s="4">
        <f>ROUND(SUM(I50:I54),2)</f>
        <v>10725.25</v>
      </c>
      <c r="J49" s="4">
        <f>ROUND(SUM(J50:J54),2)</f>
        <v>13654.22</v>
      </c>
    </row>
    <row r="50" spans="1:10" ht="16.5">
      <c r="A50" s="5" t="s">
        <v>144</v>
      </c>
      <c r="B50" s="6" t="s">
        <v>145</v>
      </c>
      <c r="C50" s="5" t="s">
        <v>146</v>
      </c>
      <c r="D50" s="6" t="s">
        <v>15</v>
      </c>
      <c r="E50" s="6" t="s">
        <v>82</v>
      </c>
      <c r="F50" s="7">
        <v>50.99</v>
      </c>
      <c r="G50" s="7">
        <v>100.88</v>
      </c>
      <c r="H50" s="7">
        <f>ROUND(G50*ROUND(1+(27.31/100),4),2)</f>
        <v>128.43</v>
      </c>
      <c r="I50" s="7">
        <f>ROUND(ROUND(F50,2)*ROUND(G50,2),2)</f>
        <v>5143.87</v>
      </c>
      <c r="J50" s="7">
        <f>ROUND(ROUND(F50,2)*ROUND(H50,2),2)</f>
        <v>6548.65</v>
      </c>
    </row>
    <row r="51" spans="1:10" ht="16.5">
      <c r="A51" s="5" t="s">
        <v>147</v>
      </c>
      <c r="B51" s="6" t="s">
        <v>148</v>
      </c>
      <c r="C51" s="5" t="s">
        <v>149</v>
      </c>
      <c r="D51" s="6" t="s">
        <v>15</v>
      </c>
      <c r="E51" s="6" t="s">
        <v>82</v>
      </c>
      <c r="F51" s="7">
        <v>28.8</v>
      </c>
      <c r="G51" s="7">
        <v>110.9</v>
      </c>
      <c r="H51" s="7">
        <f>ROUND(G51*ROUND(1+(27.31/100),4),2)</f>
        <v>141.19</v>
      </c>
      <c r="I51" s="7">
        <f>ROUND(ROUND(F51,2)*ROUND(G51,2),2)</f>
        <v>3193.92</v>
      </c>
      <c r="J51" s="7">
        <f>ROUND(ROUND(F51,2)*ROUND(H51,2),2)</f>
        <v>4066.27</v>
      </c>
    </row>
    <row r="52" spans="1:10">
      <c r="A52" s="5" t="s">
        <v>150</v>
      </c>
      <c r="B52" s="6" t="s">
        <v>151</v>
      </c>
      <c r="C52" s="5" t="s">
        <v>152</v>
      </c>
      <c r="D52" s="6" t="s">
        <v>15</v>
      </c>
      <c r="E52" s="6" t="s">
        <v>82</v>
      </c>
      <c r="F52" s="7">
        <v>73.16</v>
      </c>
      <c r="G52" s="7">
        <v>28.57</v>
      </c>
      <c r="H52" s="7">
        <f>ROUND(G52*ROUND(1+(27.31/100),4),2)</f>
        <v>36.369999999999997</v>
      </c>
      <c r="I52" s="7">
        <f>ROUND(ROUND(F52,2)*ROUND(G52,2),2)</f>
        <v>2090.1799999999998</v>
      </c>
      <c r="J52" s="7">
        <f>ROUND(ROUND(F52,2)*ROUND(H52,2),2)</f>
        <v>2660.83</v>
      </c>
    </row>
    <row r="53" spans="1:10" ht="24.75">
      <c r="A53" s="5" t="s">
        <v>153</v>
      </c>
      <c r="B53" s="6" t="s">
        <v>154</v>
      </c>
      <c r="C53" s="5" t="s">
        <v>155</v>
      </c>
      <c r="D53" s="6" t="s">
        <v>15</v>
      </c>
      <c r="E53" s="6" t="s">
        <v>82</v>
      </c>
      <c r="F53" s="7">
        <v>9.2799999999999994</v>
      </c>
      <c r="G53" s="7">
        <v>7.14</v>
      </c>
      <c r="H53" s="7">
        <f>ROUND(G53*ROUND(1+(27.31/100),4),2)</f>
        <v>9.09</v>
      </c>
      <c r="I53" s="7">
        <f>ROUND(ROUND(F53,2)*ROUND(G53,2),2)</f>
        <v>66.260000000000005</v>
      </c>
      <c r="J53" s="7">
        <f>ROUND(ROUND(F53,2)*ROUND(H53,2),2)</f>
        <v>84.36</v>
      </c>
    </row>
    <row r="54" spans="1:10" ht="16.5">
      <c r="A54" s="5" t="s">
        <v>156</v>
      </c>
      <c r="B54" s="6" t="s">
        <v>157</v>
      </c>
      <c r="C54" s="5" t="s">
        <v>158</v>
      </c>
      <c r="D54" s="6" t="s">
        <v>15</v>
      </c>
      <c r="E54" s="6" t="s">
        <v>159</v>
      </c>
      <c r="F54" s="7">
        <v>92.78</v>
      </c>
      <c r="G54" s="7">
        <v>2.4900000000000002</v>
      </c>
      <c r="H54" s="7">
        <f>ROUND(G54*ROUND(1+(27.31/100),4),2)</f>
        <v>3.17</v>
      </c>
      <c r="I54" s="7">
        <f>ROUND(ROUND(F54,2)*ROUND(G54,2),2)</f>
        <v>231.02</v>
      </c>
      <c r="J54" s="7">
        <f>ROUND(ROUND(F54,2)*ROUND(H54,2),2)</f>
        <v>294.11</v>
      </c>
    </row>
    <row r="55" spans="1:10" ht="20.100000000000001" customHeight="1">
      <c r="A55" s="3" t="s">
        <v>160</v>
      </c>
      <c r="B55" s="71" t="s">
        <v>161</v>
      </c>
      <c r="C55" s="71"/>
      <c r="D55" s="71"/>
      <c r="E55" s="71"/>
      <c r="F55" s="71"/>
      <c r="G55" s="71">
        <f>ROUND(F56*G56,2)+ROUND(F62*G62,2)+ROUND(F71*G71,2)</f>
        <v>0</v>
      </c>
      <c r="H55" s="71"/>
      <c r="I55" s="4">
        <f>ROUND(I56+I62+I71,2)</f>
        <v>32447.88</v>
      </c>
      <c r="J55" s="4">
        <f>ROUND(J56+J62+J71,2)</f>
        <v>41309.01</v>
      </c>
    </row>
    <row r="56" spans="1:10" ht="20.100000000000001" customHeight="1">
      <c r="A56" s="3" t="s">
        <v>162</v>
      </c>
      <c r="B56" s="71" t="s">
        <v>163</v>
      </c>
      <c r="C56" s="71"/>
      <c r="D56" s="71"/>
      <c r="E56" s="71"/>
      <c r="F56" s="71"/>
      <c r="G56" s="71">
        <f>ROUND(F57*G57,2)+ROUND(F58*G58,2)+ROUND(F59*G59,2)+ROUND(F60*G60,2)+ROUND(F61*G61,2)</f>
        <v>9034.06</v>
      </c>
      <c r="H56" s="71"/>
      <c r="I56" s="4">
        <f>ROUND(SUM(I57:I61),2)</f>
        <v>9034.06</v>
      </c>
      <c r="J56" s="4">
        <f>ROUND(SUM(J57:J61),2)</f>
        <v>11501.46</v>
      </c>
    </row>
    <row r="57" spans="1:10" ht="16.5">
      <c r="A57" s="5" t="s">
        <v>164</v>
      </c>
      <c r="B57" s="6" t="s">
        <v>165</v>
      </c>
      <c r="C57" s="5" t="s">
        <v>166</v>
      </c>
      <c r="D57" s="6" t="s">
        <v>15</v>
      </c>
      <c r="E57" s="6" t="s">
        <v>68</v>
      </c>
      <c r="F57" s="7">
        <v>17.45</v>
      </c>
      <c r="G57" s="7">
        <v>195.46</v>
      </c>
      <c r="H57" s="7">
        <f>ROUND(G57*ROUND(1+(27.31/100),4),2)</f>
        <v>248.84</v>
      </c>
      <c r="I57" s="7">
        <f>ROUND(ROUND(F57,2)*ROUND(G57,2),2)</f>
        <v>3410.78</v>
      </c>
      <c r="J57" s="7">
        <f>ROUND(ROUND(F57,2)*ROUND(H57,2),2)</f>
        <v>4342.26</v>
      </c>
    </row>
    <row r="58" spans="1:10" ht="16.5">
      <c r="A58" s="5" t="s">
        <v>167</v>
      </c>
      <c r="B58" s="6" t="s">
        <v>168</v>
      </c>
      <c r="C58" s="5" t="s">
        <v>169</v>
      </c>
      <c r="D58" s="6" t="s">
        <v>15</v>
      </c>
      <c r="E58" s="6" t="s">
        <v>68</v>
      </c>
      <c r="F58" s="7">
        <v>21.59</v>
      </c>
      <c r="G58" s="7">
        <v>45.43</v>
      </c>
      <c r="H58" s="7">
        <f>ROUND(G58*ROUND(1+(27.31/100),4),2)</f>
        <v>57.84</v>
      </c>
      <c r="I58" s="7">
        <f>ROUND(ROUND(F58,2)*ROUND(G58,2),2)</f>
        <v>980.83</v>
      </c>
      <c r="J58" s="7">
        <f>ROUND(ROUND(F58,2)*ROUND(H58,2),2)</f>
        <v>1248.77</v>
      </c>
    </row>
    <row r="59" spans="1:10" ht="16.5">
      <c r="A59" s="5" t="s">
        <v>170</v>
      </c>
      <c r="B59" s="6" t="s">
        <v>171</v>
      </c>
      <c r="C59" s="5" t="s">
        <v>172</v>
      </c>
      <c r="D59" s="6" t="s">
        <v>15</v>
      </c>
      <c r="E59" s="6" t="s">
        <v>82</v>
      </c>
      <c r="F59" s="7">
        <v>2.5</v>
      </c>
      <c r="G59" s="7">
        <v>870.26</v>
      </c>
      <c r="H59" s="7">
        <f>ROUND(G59*ROUND(1+(27.31/100),4),2)</f>
        <v>1107.93</v>
      </c>
      <c r="I59" s="7">
        <f>ROUND(ROUND(F59,2)*ROUND(G59,2),2)</f>
        <v>2175.65</v>
      </c>
      <c r="J59" s="7">
        <f>ROUND(ROUND(F59,2)*ROUND(H59,2),2)</f>
        <v>2769.83</v>
      </c>
    </row>
    <row r="60" spans="1:10" ht="16.5">
      <c r="A60" s="5" t="s">
        <v>173</v>
      </c>
      <c r="B60" s="6" t="s">
        <v>174</v>
      </c>
      <c r="C60" s="5" t="s">
        <v>175</v>
      </c>
      <c r="D60" s="6" t="s">
        <v>15</v>
      </c>
      <c r="E60" s="6" t="s">
        <v>176</v>
      </c>
      <c r="F60" s="7">
        <v>136.6</v>
      </c>
      <c r="G60" s="7">
        <v>13.43</v>
      </c>
      <c r="H60" s="7">
        <f>ROUND(G60*ROUND(1+(27.31/100),4),2)</f>
        <v>17.100000000000001</v>
      </c>
      <c r="I60" s="7">
        <f>ROUND(ROUND(F60,2)*ROUND(G60,2),2)</f>
        <v>1834.54</v>
      </c>
      <c r="J60" s="7">
        <f>ROUND(ROUND(F60,2)*ROUND(H60,2),2)</f>
        <v>2335.86</v>
      </c>
    </row>
    <row r="61" spans="1:10" ht="16.5">
      <c r="A61" s="5" t="s">
        <v>177</v>
      </c>
      <c r="B61" s="6" t="s">
        <v>178</v>
      </c>
      <c r="C61" s="5" t="s">
        <v>179</v>
      </c>
      <c r="D61" s="6" t="s">
        <v>15</v>
      </c>
      <c r="E61" s="6" t="s">
        <v>176</v>
      </c>
      <c r="F61" s="7">
        <v>53.4</v>
      </c>
      <c r="G61" s="7">
        <v>11.84</v>
      </c>
      <c r="H61" s="7">
        <f>ROUND(G61*ROUND(1+(27.31/100),4),2)</f>
        <v>15.07</v>
      </c>
      <c r="I61" s="7">
        <f>ROUND(ROUND(F61,2)*ROUND(G61,2),2)</f>
        <v>632.26</v>
      </c>
      <c r="J61" s="7">
        <f>ROUND(ROUND(F61,2)*ROUND(H61,2),2)</f>
        <v>804.74</v>
      </c>
    </row>
    <row r="62" spans="1:10" ht="20.100000000000001" customHeight="1">
      <c r="A62" s="3" t="s">
        <v>180</v>
      </c>
      <c r="B62" s="71" t="s">
        <v>181</v>
      </c>
      <c r="C62" s="71"/>
      <c r="D62" s="71"/>
      <c r="E62" s="71"/>
      <c r="F62" s="71"/>
      <c r="G62" s="71">
        <f>ROUND(F63*G63,2)+ROUND(F64*G64,2)+ROUND(F65*G65,2)+ROUND(F66*G66,2)+ROUND(F67*G67,2)+ROUND(F68*G68,2)+ROUND(F69*G69,2)+ROUND(F70*G70,2)</f>
        <v>12496.33</v>
      </c>
      <c r="H62" s="71"/>
      <c r="I62" s="4">
        <f>ROUND(SUM(I63:I70),2)</f>
        <v>12496.33</v>
      </c>
      <c r="J62" s="4">
        <f>ROUND(SUM(J63:J70),2)</f>
        <v>15909.7</v>
      </c>
    </row>
    <row r="63" spans="1:10" ht="16.5">
      <c r="A63" s="5" t="s">
        <v>182</v>
      </c>
      <c r="B63" s="6" t="s">
        <v>183</v>
      </c>
      <c r="C63" s="5" t="s">
        <v>184</v>
      </c>
      <c r="D63" s="6" t="s">
        <v>15</v>
      </c>
      <c r="E63" s="6" t="s">
        <v>68</v>
      </c>
      <c r="F63" s="7">
        <v>55.04</v>
      </c>
      <c r="G63" s="7">
        <v>74.06</v>
      </c>
      <c r="H63" s="7">
        <f t="shared" ref="H63:H70" si="12">ROUND(G63*ROUND(1+(27.31/100),4),2)</f>
        <v>94.29</v>
      </c>
      <c r="I63" s="7">
        <f t="shared" ref="I63:I70" si="13">ROUND(ROUND(F63,2)*ROUND(G63,2),2)</f>
        <v>4076.26</v>
      </c>
      <c r="J63" s="7">
        <f t="shared" ref="J63:J70" si="14">ROUND(ROUND(F63,2)*ROUND(H63,2),2)</f>
        <v>5189.72</v>
      </c>
    </row>
    <row r="64" spans="1:10" ht="16.5">
      <c r="A64" s="5" t="s">
        <v>185</v>
      </c>
      <c r="B64" s="6" t="s">
        <v>186</v>
      </c>
      <c r="C64" s="5" t="s">
        <v>187</v>
      </c>
      <c r="D64" s="6" t="s">
        <v>15</v>
      </c>
      <c r="E64" s="6" t="s">
        <v>82</v>
      </c>
      <c r="F64" s="7">
        <v>4.13</v>
      </c>
      <c r="G64" s="7">
        <v>833.87</v>
      </c>
      <c r="H64" s="7">
        <f t="shared" si="12"/>
        <v>1061.5999999999999</v>
      </c>
      <c r="I64" s="7">
        <f t="shared" si="13"/>
        <v>3443.88</v>
      </c>
      <c r="J64" s="7">
        <f t="shared" si="14"/>
        <v>4384.41</v>
      </c>
    </row>
    <row r="65" spans="1:10" ht="16.5">
      <c r="A65" s="5" t="s">
        <v>188</v>
      </c>
      <c r="B65" s="6" t="s">
        <v>189</v>
      </c>
      <c r="C65" s="5" t="s">
        <v>190</v>
      </c>
      <c r="D65" s="6" t="s">
        <v>15</v>
      </c>
      <c r="E65" s="6" t="s">
        <v>176</v>
      </c>
      <c r="F65" s="7">
        <v>102.3</v>
      </c>
      <c r="G65" s="7">
        <v>14.78</v>
      </c>
      <c r="H65" s="7">
        <f t="shared" si="12"/>
        <v>18.82</v>
      </c>
      <c r="I65" s="7">
        <f t="shared" si="13"/>
        <v>1511.99</v>
      </c>
      <c r="J65" s="7">
        <f t="shared" si="14"/>
        <v>1925.29</v>
      </c>
    </row>
    <row r="66" spans="1:10" ht="16.5">
      <c r="A66" s="5" t="s">
        <v>191</v>
      </c>
      <c r="B66" s="6" t="s">
        <v>174</v>
      </c>
      <c r="C66" s="5" t="s">
        <v>175</v>
      </c>
      <c r="D66" s="6" t="s">
        <v>15</v>
      </c>
      <c r="E66" s="6" t="s">
        <v>176</v>
      </c>
      <c r="F66" s="7">
        <v>9.3000000000000007</v>
      </c>
      <c r="G66" s="7">
        <v>13.43</v>
      </c>
      <c r="H66" s="7">
        <f t="shared" si="12"/>
        <v>17.100000000000001</v>
      </c>
      <c r="I66" s="7">
        <f t="shared" si="13"/>
        <v>124.9</v>
      </c>
      <c r="J66" s="7">
        <f t="shared" si="14"/>
        <v>159.03</v>
      </c>
    </row>
    <row r="67" spans="1:10" ht="16.5">
      <c r="A67" s="5" t="s">
        <v>192</v>
      </c>
      <c r="B67" s="6" t="s">
        <v>178</v>
      </c>
      <c r="C67" s="5" t="s">
        <v>179</v>
      </c>
      <c r="D67" s="6" t="s">
        <v>15</v>
      </c>
      <c r="E67" s="6" t="s">
        <v>176</v>
      </c>
      <c r="F67" s="7">
        <v>51.8</v>
      </c>
      <c r="G67" s="7">
        <v>11.84</v>
      </c>
      <c r="H67" s="7">
        <f t="shared" si="12"/>
        <v>15.07</v>
      </c>
      <c r="I67" s="7">
        <f t="shared" si="13"/>
        <v>613.30999999999995</v>
      </c>
      <c r="J67" s="7">
        <f t="shared" si="14"/>
        <v>780.63</v>
      </c>
    </row>
    <row r="68" spans="1:10" ht="16.5">
      <c r="A68" s="5" t="s">
        <v>193</v>
      </c>
      <c r="B68" s="6" t="s">
        <v>194</v>
      </c>
      <c r="C68" s="5" t="s">
        <v>195</v>
      </c>
      <c r="D68" s="6" t="s">
        <v>15</v>
      </c>
      <c r="E68" s="6" t="s">
        <v>176</v>
      </c>
      <c r="F68" s="7">
        <v>93</v>
      </c>
      <c r="G68" s="7">
        <v>9.99</v>
      </c>
      <c r="H68" s="7">
        <f t="shared" si="12"/>
        <v>12.72</v>
      </c>
      <c r="I68" s="7">
        <f t="shared" si="13"/>
        <v>929.07</v>
      </c>
      <c r="J68" s="7">
        <f t="shared" si="14"/>
        <v>1182.96</v>
      </c>
    </row>
    <row r="69" spans="1:10" ht="16.5">
      <c r="A69" s="5" t="s">
        <v>196</v>
      </c>
      <c r="B69" s="6" t="s">
        <v>197</v>
      </c>
      <c r="C69" s="5" t="s">
        <v>198</v>
      </c>
      <c r="D69" s="6" t="s">
        <v>15</v>
      </c>
      <c r="E69" s="6" t="s">
        <v>176</v>
      </c>
      <c r="F69" s="7">
        <v>60.9</v>
      </c>
      <c r="G69" s="7">
        <v>9.3000000000000007</v>
      </c>
      <c r="H69" s="7">
        <f t="shared" si="12"/>
        <v>11.84</v>
      </c>
      <c r="I69" s="7">
        <f t="shared" si="13"/>
        <v>566.37</v>
      </c>
      <c r="J69" s="7">
        <f t="shared" si="14"/>
        <v>721.06</v>
      </c>
    </row>
    <row r="70" spans="1:10" ht="16.5">
      <c r="A70" s="5" t="s">
        <v>199</v>
      </c>
      <c r="B70" s="6" t="s">
        <v>200</v>
      </c>
      <c r="C70" s="5" t="s">
        <v>201</v>
      </c>
      <c r="D70" s="6" t="s">
        <v>15</v>
      </c>
      <c r="E70" s="6" t="s">
        <v>176</v>
      </c>
      <c r="F70" s="7">
        <v>122.2</v>
      </c>
      <c r="G70" s="7">
        <v>10.07</v>
      </c>
      <c r="H70" s="7">
        <f t="shared" si="12"/>
        <v>12.82</v>
      </c>
      <c r="I70" s="7">
        <f t="shared" si="13"/>
        <v>1230.55</v>
      </c>
      <c r="J70" s="7">
        <f t="shared" si="14"/>
        <v>1566.6</v>
      </c>
    </row>
    <row r="71" spans="1:10" ht="20.100000000000001" customHeight="1">
      <c r="A71" s="3" t="s">
        <v>202</v>
      </c>
      <c r="B71" s="71" t="s">
        <v>203</v>
      </c>
      <c r="C71" s="71"/>
      <c r="D71" s="71"/>
      <c r="E71" s="71"/>
      <c r="F71" s="71"/>
      <c r="G71" s="71">
        <f>ROUND(F72*G72,2)+ROUND(F73*G73,2)+ROUND(F74*G74,2)+ROUND(F75*G75,2)+ROUND(F76*G76,2)+ROUND(F77*G77,2)</f>
        <v>10917.490000000002</v>
      </c>
      <c r="H71" s="71"/>
      <c r="I71" s="4">
        <f>ROUND(SUM(I72:I77),2)</f>
        <v>10917.49</v>
      </c>
      <c r="J71" s="4">
        <f>ROUND(SUM(J72:J77),2)</f>
        <v>13897.85</v>
      </c>
    </row>
    <row r="72" spans="1:10" ht="16.5">
      <c r="A72" s="5" t="s">
        <v>204</v>
      </c>
      <c r="B72" s="6" t="s">
        <v>205</v>
      </c>
      <c r="C72" s="5" t="s">
        <v>206</v>
      </c>
      <c r="D72" s="6" t="s">
        <v>15</v>
      </c>
      <c r="E72" s="6" t="s">
        <v>68</v>
      </c>
      <c r="F72" s="7">
        <v>60.76</v>
      </c>
      <c r="G72" s="7">
        <v>2.4300000000000002</v>
      </c>
      <c r="H72" s="7">
        <f t="shared" ref="H72:H77" si="15">ROUND(G72*ROUND(1+(27.31/100),4),2)</f>
        <v>3.09</v>
      </c>
      <c r="I72" s="7">
        <f t="shared" ref="I72:I77" si="16">ROUND(ROUND(F72,2)*ROUND(G72,2),2)</f>
        <v>147.65</v>
      </c>
      <c r="J72" s="7">
        <f t="shared" ref="J72:J77" si="17">ROUND(ROUND(F72,2)*ROUND(H72,2),2)</f>
        <v>187.75</v>
      </c>
    </row>
    <row r="73" spans="1:10" ht="16.5">
      <c r="A73" s="5" t="s">
        <v>207</v>
      </c>
      <c r="B73" s="6" t="s">
        <v>208</v>
      </c>
      <c r="C73" s="5" t="s">
        <v>209</v>
      </c>
      <c r="D73" s="6" t="s">
        <v>15</v>
      </c>
      <c r="E73" s="6" t="s">
        <v>68</v>
      </c>
      <c r="F73" s="7">
        <v>9.17</v>
      </c>
      <c r="G73" s="7">
        <v>138.03</v>
      </c>
      <c r="H73" s="7">
        <f t="shared" si="15"/>
        <v>175.73</v>
      </c>
      <c r="I73" s="7">
        <f t="shared" si="16"/>
        <v>1265.74</v>
      </c>
      <c r="J73" s="7">
        <f t="shared" si="17"/>
        <v>1611.44</v>
      </c>
    </row>
    <row r="74" spans="1:10" ht="16.5">
      <c r="A74" s="5" t="s">
        <v>210</v>
      </c>
      <c r="B74" s="6" t="s">
        <v>211</v>
      </c>
      <c r="C74" s="5" t="s">
        <v>212</v>
      </c>
      <c r="D74" s="6" t="s">
        <v>15</v>
      </c>
      <c r="E74" s="6" t="s">
        <v>82</v>
      </c>
      <c r="F74" s="7">
        <v>7.29</v>
      </c>
      <c r="G74" s="7">
        <v>721.91</v>
      </c>
      <c r="H74" s="7">
        <f t="shared" si="15"/>
        <v>919.06</v>
      </c>
      <c r="I74" s="7">
        <f t="shared" si="16"/>
        <v>5262.72</v>
      </c>
      <c r="J74" s="7">
        <f t="shared" si="17"/>
        <v>6699.95</v>
      </c>
    </row>
    <row r="75" spans="1:10" ht="16.5">
      <c r="A75" s="5" t="s">
        <v>213</v>
      </c>
      <c r="B75" s="6" t="s">
        <v>214</v>
      </c>
      <c r="C75" s="5" t="s">
        <v>215</v>
      </c>
      <c r="D75" s="6" t="s">
        <v>15</v>
      </c>
      <c r="E75" s="6" t="s">
        <v>176</v>
      </c>
      <c r="F75" s="7">
        <v>29.1</v>
      </c>
      <c r="G75" s="7">
        <v>11.79</v>
      </c>
      <c r="H75" s="7">
        <f t="shared" si="15"/>
        <v>15.01</v>
      </c>
      <c r="I75" s="7">
        <f t="shared" si="16"/>
        <v>343.09</v>
      </c>
      <c r="J75" s="7">
        <f t="shared" si="17"/>
        <v>436.79</v>
      </c>
    </row>
    <row r="76" spans="1:10" ht="16.5">
      <c r="A76" s="5" t="s">
        <v>216</v>
      </c>
      <c r="B76" s="6" t="s">
        <v>217</v>
      </c>
      <c r="C76" s="5" t="s">
        <v>218</v>
      </c>
      <c r="D76" s="6" t="s">
        <v>15</v>
      </c>
      <c r="E76" s="6" t="s">
        <v>176</v>
      </c>
      <c r="F76" s="7">
        <v>262.89999999999998</v>
      </c>
      <c r="G76" s="7">
        <v>10.82</v>
      </c>
      <c r="H76" s="7">
        <f t="shared" si="15"/>
        <v>13.77</v>
      </c>
      <c r="I76" s="7">
        <f t="shared" si="16"/>
        <v>2844.58</v>
      </c>
      <c r="J76" s="7">
        <f t="shared" si="17"/>
        <v>3620.13</v>
      </c>
    </row>
    <row r="77" spans="1:10" ht="16.5">
      <c r="A77" s="5" t="s">
        <v>219</v>
      </c>
      <c r="B77" s="6" t="s">
        <v>220</v>
      </c>
      <c r="C77" s="5" t="s">
        <v>221</v>
      </c>
      <c r="D77" s="6" t="s">
        <v>15</v>
      </c>
      <c r="E77" s="6" t="s">
        <v>176</v>
      </c>
      <c r="F77" s="7">
        <v>110.8</v>
      </c>
      <c r="G77" s="7">
        <v>9.51</v>
      </c>
      <c r="H77" s="7">
        <f t="shared" si="15"/>
        <v>12.11</v>
      </c>
      <c r="I77" s="7">
        <f t="shared" si="16"/>
        <v>1053.71</v>
      </c>
      <c r="J77" s="7">
        <f t="shared" si="17"/>
        <v>1341.79</v>
      </c>
    </row>
    <row r="78" spans="1:10" ht="20.100000000000001" customHeight="1">
      <c r="A78" s="3" t="s">
        <v>222</v>
      </c>
      <c r="B78" s="71" t="s">
        <v>223</v>
      </c>
      <c r="C78" s="71"/>
      <c r="D78" s="71"/>
      <c r="E78" s="71"/>
      <c r="F78" s="71"/>
      <c r="G78" s="71">
        <f>ROUND(F79*G79,2)+ROUND(F89*G89,2)+ROUND(F97*G97,2)</f>
        <v>0</v>
      </c>
      <c r="H78" s="71"/>
      <c r="I78" s="4">
        <f>ROUND(I79+I89+I97,2)</f>
        <v>47447.69</v>
      </c>
      <c r="J78" s="4">
        <f>ROUND(J79+J89+J97,2)</f>
        <v>60407.02</v>
      </c>
    </row>
    <row r="79" spans="1:10" ht="20.100000000000001" customHeight="1">
      <c r="A79" s="3" t="s">
        <v>224</v>
      </c>
      <c r="B79" s="71" t="s">
        <v>225</v>
      </c>
      <c r="C79" s="71"/>
      <c r="D79" s="71"/>
      <c r="E79" s="71"/>
      <c r="F79" s="71"/>
      <c r="G79" s="71">
        <f>ROUND(F80*G80,2)+ROUND(F81*G81,2)+ROUND(F82*G82,2)+ROUND(F83*G83,2)+ROUND(F84*G84,2)+ROUND(F85*G85,2)+ROUND(F86*G86,2)+ROUND(F87*G87,2)+ROUND(F88*G88,2)</f>
        <v>11126.369999999999</v>
      </c>
      <c r="H79" s="71"/>
      <c r="I79" s="4">
        <f>ROUND(SUM(I80:I88),2)</f>
        <v>11126.37</v>
      </c>
      <c r="J79" s="4">
        <f>ROUND(SUM(J80:J88),2)</f>
        <v>14166.07</v>
      </c>
    </row>
    <row r="80" spans="1:10" ht="16.5">
      <c r="A80" s="5" t="s">
        <v>226</v>
      </c>
      <c r="B80" s="6" t="s">
        <v>227</v>
      </c>
      <c r="C80" s="5" t="s">
        <v>228</v>
      </c>
      <c r="D80" s="6" t="s">
        <v>15</v>
      </c>
      <c r="E80" s="6" t="s">
        <v>68</v>
      </c>
      <c r="F80" s="7">
        <v>7.56</v>
      </c>
      <c r="G80" s="7">
        <v>90.2</v>
      </c>
      <c r="H80" s="7">
        <f t="shared" ref="H80:H88" si="18">ROUND(G80*ROUND(1+(27.31/100),4),2)</f>
        <v>114.83</v>
      </c>
      <c r="I80" s="7">
        <f t="shared" ref="I80:I88" si="19">ROUND(ROUND(F80,2)*ROUND(G80,2),2)</f>
        <v>681.91</v>
      </c>
      <c r="J80" s="7">
        <f t="shared" ref="J80:J88" si="20">ROUND(ROUND(F80,2)*ROUND(H80,2),2)</f>
        <v>868.11</v>
      </c>
    </row>
    <row r="81" spans="1:10" ht="16.5">
      <c r="A81" s="5" t="s">
        <v>229</v>
      </c>
      <c r="B81" s="6" t="s">
        <v>230</v>
      </c>
      <c r="C81" s="5" t="s">
        <v>231</v>
      </c>
      <c r="D81" s="6" t="s">
        <v>15</v>
      </c>
      <c r="E81" s="6" t="s">
        <v>68</v>
      </c>
      <c r="F81" s="7">
        <v>24.12</v>
      </c>
      <c r="G81" s="7">
        <v>109.58</v>
      </c>
      <c r="H81" s="7">
        <f t="shared" si="18"/>
        <v>139.51</v>
      </c>
      <c r="I81" s="7">
        <f t="shared" si="19"/>
        <v>2643.07</v>
      </c>
      <c r="J81" s="7">
        <f t="shared" si="20"/>
        <v>3364.98</v>
      </c>
    </row>
    <row r="82" spans="1:10" ht="16.5">
      <c r="A82" s="5" t="s">
        <v>232</v>
      </c>
      <c r="B82" s="6" t="s">
        <v>233</v>
      </c>
      <c r="C82" s="5" t="s">
        <v>234</v>
      </c>
      <c r="D82" s="6" t="s">
        <v>31</v>
      </c>
      <c r="E82" s="6" t="s">
        <v>82</v>
      </c>
      <c r="F82" s="7">
        <v>1.58</v>
      </c>
      <c r="G82" s="7">
        <v>772.7</v>
      </c>
      <c r="H82" s="7">
        <f t="shared" si="18"/>
        <v>983.72</v>
      </c>
      <c r="I82" s="7">
        <f t="shared" si="19"/>
        <v>1220.8699999999999</v>
      </c>
      <c r="J82" s="7">
        <f t="shared" si="20"/>
        <v>1554.28</v>
      </c>
    </row>
    <row r="83" spans="1:10" ht="16.5">
      <c r="A83" s="5" t="s">
        <v>235</v>
      </c>
      <c r="B83" s="6" t="s">
        <v>236</v>
      </c>
      <c r="C83" s="5" t="s">
        <v>237</v>
      </c>
      <c r="D83" s="6" t="s">
        <v>15</v>
      </c>
      <c r="E83" s="6" t="s">
        <v>176</v>
      </c>
      <c r="F83" s="7">
        <v>20.399999999999999</v>
      </c>
      <c r="G83" s="7">
        <v>13.53</v>
      </c>
      <c r="H83" s="7">
        <f t="shared" si="18"/>
        <v>17.23</v>
      </c>
      <c r="I83" s="7">
        <f t="shared" si="19"/>
        <v>276.01</v>
      </c>
      <c r="J83" s="7">
        <f t="shared" si="20"/>
        <v>351.49</v>
      </c>
    </row>
    <row r="84" spans="1:10" ht="16.5">
      <c r="A84" s="5" t="s">
        <v>238</v>
      </c>
      <c r="B84" s="6" t="s">
        <v>239</v>
      </c>
      <c r="C84" s="5" t="s">
        <v>240</v>
      </c>
      <c r="D84" s="6" t="s">
        <v>15</v>
      </c>
      <c r="E84" s="6" t="s">
        <v>176</v>
      </c>
      <c r="F84" s="7">
        <v>82.4</v>
      </c>
      <c r="G84" s="7">
        <v>12.38</v>
      </c>
      <c r="H84" s="7">
        <f t="shared" si="18"/>
        <v>15.76</v>
      </c>
      <c r="I84" s="7">
        <f t="shared" si="19"/>
        <v>1020.11</v>
      </c>
      <c r="J84" s="7">
        <f t="shared" si="20"/>
        <v>1298.6199999999999</v>
      </c>
    </row>
    <row r="85" spans="1:10" ht="16.5">
      <c r="A85" s="5" t="s">
        <v>241</v>
      </c>
      <c r="B85" s="6" t="s">
        <v>242</v>
      </c>
      <c r="C85" s="5" t="s">
        <v>243</v>
      </c>
      <c r="D85" s="6" t="s">
        <v>15</v>
      </c>
      <c r="E85" s="6" t="s">
        <v>176</v>
      </c>
      <c r="F85" s="7">
        <v>41.6</v>
      </c>
      <c r="G85" s="7">
        <v>10.01</v>
      </c>
      <c r="H85" s="7">
        <f t="shared" si="18"/>
        <v>12.74</v>
      </c>
      <c r="I85" s="7">
        <f t="shared" si="19"/>
        <v>416.42</v>
      </c>
      <c r="J85" s="7">
        <f t="shared" si="20"/>
        <v>529.98</v>
      </c>
    </row>
    <row r="86" spans="1:10" ht="16.5">
      <c r="A86" s="5" t="s">
        <v>244</v>
      </c>
      <c r="B86" s="6" t="s">
        <v>245</v>
      </c>
      <c r="C86" s="5" t="s">
        <v>246</v>
      </c>
      <c r="D86" s="6" t="s">
        <v>15</v>
      </c>
      <c r="E86" s="6" t="s">
        <v>176</v>
      </c>
      <c r="F86" s="7">
        <v>520.1</v>
      </c>
      <c r="G86" s="7">
        <v>8.34</v>
      </c>
      <c r="H86" s="7">
        <f t="shared" si="18"/>
        <v>10.62</v>
      </c>
      <c r="I86" s="7">
        <f t="shared" si="19"/>
        <v>4337.63</v>
      </c>
      <c r="J86" s="7">
        <f t="shared" si="20"/>
        <v>5523.46</v>
      </c>
    </row>
    <row r="87" spans="1:10" ht="16.5">
      <c r="A87" s="5" t="s">
        <v>247</v>
      </c>
      <c r="B87" s="6" t="s">
        <v>248</v>
      </c>
      <c r="C87" s="5" t="s">
        <v>249</v>
      </c>
      <c r="D87" s="6" t="s">
        <v>15</v>
      </c>
      <c r="E87" s="6" t="s">
        <v>176</v>
      </c>
      <c r="F87" s="7">
        <v>29.5</v>
      </c>
      <c r="G87" s="7">
        <v>8.01</v>
      </c>
      <c r="H87" s="7">
        <f t="shared" si="18"/>
        <v>10.199999999999999</v>
      </c>
      <c r="I87" s="7">
        <f t="shared" si="19"/>
        <v>236.3</v>
      </c>
      <c r="J87" s="7">
        <f t="shared" si="20"/>
        <v>300.89999999999998</v>
      </c>
    </row>
    <row r="88" spans="1:10" ht="16.5">
      <c r="A88" s="5" t="s">
        <v>250</v>
      </c>
      <c r="B88" s="6" t="s">
        <v>251</v>
      </c>
      <c r="C88" s="5" t="s">
        <v>252</v>
      </c>
      <c r="D88" s="6" t="s">
        <v>15</v>
      </c>
      <c r="E88" s="6" t="s">
        <v>176</v>
      </c>
      <c r="F88" s="7">
        <v>32.6</v>
      </c>
      <c r="G88" s="7">
        <v>9.02</v>
      </c>
      <c r="H88" s="7">
        <f t="shared" si="18"/>
        <v>11.48</v>
      </c>
      <c r="I88" s="7">
        <f t="shared" si="19"/>
        <v>294.05</v>
      </c>
      <c r="J88" s="7">
        <f t="shared" si="20"/>
        <v>374.25</v>
      </c>
    </row>
    <row r="89" spans="1:10" ht="20.100000000000001" customHeight="1">
      <c r="A89" s="3" t="s">
        <v>253</v>
      </c>
      <c r="B89" s="71" t="s">
        <v>254</v>
      </c>
      <c r="C89" s="71"/>
      <c r="D89" s="71"/>
      <c r="E89" s="71"/>
      <c r="F89" s="71"/>
      <c r="G89" s="71">
        <f>ROUND(F90*G90,2)+ROUND(F91*G91,2)+ROUND(F92*G92,2)+ROUND(F93*G93,2)+ROUND(F94*G94,2)+ROUND(F95*G95,2)+ROUND(F96*G96,2)</f>
        <v>20846.329999999994</v>
      </c>
      <c r="H89" s="71"/>
      <c r="I89" s="4">
        <f>ROUND(SUM(I90:I96),2)</f>
        <v>20846.330000000002</v>
      </c>
      <c r="J89" s="4">
        <f>ROUND(SUM(J90:J96),2)</f>
        <v>26539.62</v>
      </c>
    </row>
    <row r="90" spans="1:10" ht="16.5">
      <c r="A90" s="5" t="s">
        <v>255</v>
      </c>
      <c r="B90" s="6" t="s">
        <v>256</v>
      </c>
      <c r="C90" s="5" t="s">
        <v>257</v>
      </c>
      <c r="D90" s="6" t="s">
        <v>15</v>
      </c>
      <c r="E90" s="6" t="s">
        <v>68</v>
      </c>
      <c r="F90" s="7">
        <v>56.17</v>
      </c>
      <c r="G90" s="7">
        <v>266.82</v>
      </c>
      <c r="H90" s="7">
        <f t="shared" ref="H90:H96" si="21">ROUND(G90*ROUND(1+(27.31/100),4),2)</f>
        <v>339.69</v>
      </c>
      <c r="I90" s="7">
        <f t="shared" ref="I90:I96" si="22">ROUND(ROUND(F90,2)*ROUND(G90,2),2)</f>
        <v>14987.28</v>
      </c>
      <c r="J90" s="7">
        <f t="shared" ref="J90:J96" si="23">ROUND(ROUND(F90,2)*ROUND(H90,2),2)</f>
        <v>19080.39</v>
      </c>
    </row>
    <row r="91" spans="1:10" ht="16.5">
      <c r="A91" s="5" t="s">
        <v>258</v>
      </c>
      <c r="B91" s="6" t="s">
        <v>259</v>
      </c>
      <c r="C91" s="5" t="s">
        <v>260</v>
      </c>
      <c r="D91" s="6" t="s">
        <v>31</v>
      </c>
      <c r="E91" s="6" t="s">
        <v>82</v>
      </c>
      <c r="F91" s="7">
        <v>3.66</v>
      </c>
      <c r="G91" s="7">
        <v>774.28</v>
      </c>
      <c r="H91" s="7">
        <f t="shared" si="21"/>
        <v>985.74</v>
      </c>
      <c r="I91" s="7">
        <f t="shared" si="22"/>
        <v>2833.86</v>
      </c>
      <c r="J91" s="7">
        <f t="shared" si="23"/>
        <v>3607.81</v>
      </c>
    </row>
    <row r="92" spans="1:10" ht="16.5">
      <c r="A92" s="5" t="s">
        <v>261</v>
      </c>
      <c r="B92" s="6" t="s">
        <v>239</v>
      </c>
      <c r="C92" s="5" t="s">
        <v>240</v>
      </c>
      <c r="D92" s="6" t="s">
        <v>15</v>
      </c>
      <c r="E92" s="6" t="s">
        <v>176</v>
      </c>
      <c r="F92" s="7">
        <v>73.099999999999994</v>
      </c>
      <c r="G92" s="7">
        <v>12.38</v>
      </c>
      <c r="H92" s="7">
        <f t="shared" si="21"/>
        <v>15.76</v>
      </c>
      <c r="I92" s="7">
        <f t="shared" si="22"/>
        <v>904.98</v>
      </c>
      <c r="J92" s="7">
        <f t="shared" si="23"/>
        <v>1152.06</v>
      </c>
    </row>
    <row r="93" spans="1:10" ht="16.5">
      <c r="A93" s="5" t="s">
        <v>262</v>
      </c>
      <c r="B93" s="6" t="s">
        <v>242</v>
      </c>
      <c r="C93" s="5" t="s">
        <v>243</v>
      </c>
      <c r="D93" s="6" t="s">
        <v>15</v>
      </c>
      <c r="E93" s="6" t="s">
        <v>176</v>
      </c>
      <c r="F93" s="7">
        <v>41.6</v>
      </c>
      <c r="G93" s="7">
        <v>10.01</v>
      </c>
      <c r="H93" s="7">
        <f t="shared" si="21"/>
        <v>12.74</v>
      </c>
      <c r="I93" s="7">
        <f t="shared" si="22"/>
        <v>416.42</v>
      </c>
      <c r="J93" s="7">
        <f t="shared" si="23"/>
        <v>529.98</v>
      </c>
    </row>
    <row r="94" spans="1:10" ht="16.5">
      <c r="A94" s="5" t="s">
        <v>263</v>
      </c>
      <c r="B94" s="6" t="s">
        <v>245</v>
      </c>
      <c r="C94" s="5" t="s">
        <v>246</v>
      </c>
      <c r="D94" s="6" t="s">
        <v>15</v>
      </c>
      <c r="E94" s="6" t="s">
        <v>176</v>
      </c>
      <c r="F94" s="7">
        <v>140.69999999999999</v>
      </c>
      <c r="G94" s="7">
        <v>8.34</v>
      </c>
      <c r="H94" s="7">
        <f t="shared" si="21"/>
        <v>10.62</v>
      </c>
      <c r="I94" s="7">
        <f t="shared" si="22"/>
        <v>1173.44</v>
      </c>
      <c r="J94" s="7">
        <f t="shared" si="23"/>
        <v>1494.23</v>
      </c>
    </row>
    <row r="95" spans="1:10" ht="16.5">
      <c r="A95" s="5" t="s">
        <v>264</v>
      </c>
      <c r="B95" s="6" t="s">
        <v>248</v>
      </c>
      <c r="C95" s="5" t="s">
        <v>249</v>
      </c>
      <c r="D95" s="6" t="s">
        <v>15</v>
      </c>
      <c r="E95" s="6" t="s">
        <v>176</v>
      </c>
      <c r="F95" s="7">
        <v>29.5</v>
      </c>
      <c r="G95" s="7">
        <v>8.01</v>
      </c>
      <c r="H95" s="7">
        <f t="shared" si="21"/>
        <v>10.199999999999999</v>
      </c>
      <c r="I95" s="7">
        <f t="shared" si="22"/>
        <v>236.3</v>
      </c>
      <c r="J95" s="7">
        <f t="shared" si="23"/>
        <v>300.89999999999998</v>
      </c>
    </row>
    <row r="96" spans="1:10" ht="16.5">
      <c r="A96" s="5" t="s">
        <v>265</v>
      </c>
      <c r="B96" s="6" t="s">
        <v>251</v>
      </c>
      <c r="C96" s="5" t="s">
        <v>252</v>
      </c>
      <c r="D96" s="6" t="s">
        <v>15</v>
      </c>
      <c r="E96" s="6" t="s">
        <v>176</v>
      </c>
      <c r="F96" s="7">
        <v>32.6</v>
      </c>
      <c r="G96" s="7">
        <v>9.02</v>
      </c>
      <c r="H96" s="7">
        <f t="shared" si="21"/>
        <v>11.48</v>
      </c>
      <c r="I96" s="7">
        <f t="shared" si="22"/>
        <v>294.05</v>
      </c>
      <c r="J96" s="7">
        <f t="shared" si="23"/>
        <v>374.25</v>
      </c>
    </row>
    <row r="97" spans="1:10" ht="20.100000000000001" customHeight="1">
      <c r="A97" s="3" t="s">
        <v>266</v>
      </c>
      <c r="B97" s="71" t="s">
        <v>267</v>
      </c>
      <c r="C97" s="71"/>
      <c r="D97" s="71"/>
      <c r="E97" s="71"/>
      <c r="F97" s="71"/>
      <c r="G97" s="71">
        <f>ROUND(F98*G98,2)+ROUND(F99*G99,2)+ROUND(F100*G100,2)+ROUND(F101*G101,2)+ROUND(F102*G102,2)</f>
        <v>15474.990000000002</v>
      </c>
      <c r="H97" s="71"/>
      <c r="I97" s="4">
        <f>ROUND(SUM(I98:I102),2)</f>
        <v>15474.99</v>
      </c>
      <c r="J97" s="4">
        <f>ROUND(SUM(J98:J102),2)</f>
        <v>19701.330000000002</v>
      </c>
    </row>
    <row r="98" spans="1:10" ht="16.5">
      <c r="A98" s="5" t="s">
        <v>268</v>
      </c>
      <c r="B98" s="6" t="s">
        <v>269</v>
      </c>
      <c r="C98" s="5" t="s">
        <v>270</v>
      </c>
      <c r="D98" s="6" t="s">
        <v>15</v>
      </c>
      <c r="E98" s="6" t="s">
        <v>68</v>
      </c>
      <c r="F98" s="7">
        <v>68.16</v>
      </c>
      <c r="G98" s="7">
        <v>86.63</v>
      </c>
      <c r="H98" s="7">
        <f>ROUND(G98*ROUND(1+(27.31/100),4),2)</f>
        <v>110.29</v>
      </c>
      <c r="I98" s="7">
        <f>ROUND(ROUND(F98,2)*ROUND(G98,2),2)</f>
        <v>5904.7</v>
      </c>
      <c r="J98" s="7">
        <f>ROUND(ROUND(F98,2)*ROUND(H98,2),2)</f>
        <v>7517.37</v>
      </c>
    </row>
    <row r="99" spans="1:10" ht="16.5">
      <c r="A99" s="5" t="s">
        <v>271</v>
      </c>
      <c r="B99" s="6" t="s">
        <v>272</v>
      </c>
      <c r="C99" s="5" t="s">
        <v>273</v>
      </c>
      <c r="D99" s="6" t="s">
        <v>15</v>
      </c>
      <c r="E99" s="6" t="s">
        <v>82</v>
      </c>
      <c r="F99" s="7">
        <v>6.17</v>
      </c>
      <c r="G99" s="7">
        <v>752.5</v>
      </c>
      <c r="H99" s="7">
        <f>ROUND(G99*ROUND(1+(27.31/100),4),2)</f>
        <v>958.01</v>
      </c>
      <c r="I99" s="7">
        <f>ROUND(ROUND(F99,2)*ROUND(G99,2),2)</f>
        <v>4642.93</v>
      </c>
      <c r="J99" s="7">
        <f>ROUND(ROUND(F99,2)*ROUND(H99,2),2)</f>
        <v>5910.92</v>
      </c>
    </row>
    <row r="100" spans="1:10" ht="16.5">
      <c r="A100" s="5" t="s">
        <v>274</v>
      </c>
      <c r="B100" s="6" t="s">
        <v>214</v>
      </c>
      <c r="C100" s="5" t="s">
        <v>215</v>
      </c>
      <c r="D100" s="6" t="s">
        <v>15</v>
      </c>
      <c r="E100" s="6" t="s">
        <v>176</v>
      </c>
      <c r="F100" s="7">
        <v>15</v>
      </c>
      <c r="G100" s="7">
        <v>11.79</v>
      </c>
      <c r="H100" s="7">
        <f>ROUND(G100*ROUND(1+(27.31/100),4),2)</f>
        <v>15.01</v>
      </c>
      <c r="I100" s="7">
        <f>ROUND(ROUND(F100,2)*ROUND(G100,2),2)</f>
        <v>176.85</v>
      </c>
      <c r="J100" s="7">
        <f>ROUND(ROUND(F100,2)*ROUND(H100,2),2)</f>
        <v>225.15</v>
      </c>
    </row>
    <row r="101" spans="1:10" ht="16.5">
      <c r="A101" s="5" t="s">
        <v>275</v>
      </c>
      <c r="B101" s="6" t="s">
        <v>217</v>
      </c>
      <c r="C101" s="5" t="s">
        <v>218</v>
      </c>
      <c r="D101" s="6" t="s">
        <v>15</v>
      </c>
      <c r="E101" s="6" t="s">
        <v>176</v>
      </c>
      <c r="F101" s="7">
        <v>170.8</v>
      </c>
      <c r="G101" s="7">
        <v>10.82</v>
      </c>
      <c r="H101" s="7">
        <f>ROUND(G101*ROUND(1+(27.31/100),4),2)</f>
        <v>13.77</v>
      </c>
      <c r="I101" s="7">
        <f>ROUND(ROUND(F101,2)*ROUND(G101,2),2)</f>
        <v>1848.06</v>
      </c>
      <c r="J101" s="7">
        <f>ROUND(ROUND(F101,2)*ROUND(H101,2),2)</f>
        <v>2351.92</v>
      </c>
    </row>
    <row r="102" spans="1:10" ht="16.5">
      <c r="A102" s="5" t="s">
        <v>276</v>
      </c>
      <c r="B102" s="6" t="s">
        <v>220</v>
      </c>
      <c r="C102" s="5" t="s">
        <v>221</v>
      </c>
      <c r="D102" s="6" t="s">
        <v>15</v>
      </c>
      <c r="E102" s="6" t="s">
        <v>176</v>
      </c>
      <c r="F102" s="7">
        <v>305.2</v>
      </c>
      <c r="G102" s="7">
        <v>9.51</v>
      </c>
      <c r="H102" s="7">
        <f>ROUND(G102*ROUND(1+(27.31/100),4),2)</f>
        <v>12.11</v>
      </c>
      <c r="I102" s="7">
        <f>ROUND(ROUND(F102,2)*ROUND(G102,2),2)</f>
        <v>2902.45</v>
      </c>
      <c r="J102" s="7">
        <f>ROUND(ROUND(F102,2)*ROUND(H102,2),2)</f>
        <v>3695.97</v>
      </c>
    </row>
    <row r="103" spans="1:10" ht="20.100000000000001" customHeight="1">
      <c r="A103" s="3" t="s">
        <v>277</v>
      </c>
      <c r="B103" s="71" t="s">
        <v>278</v>
      </c>
      <c r="C103" s="71"/>
      <c r="D103" s="71"/>
      <c r="E103" s="71"/>
      <c r="F103" s="71"/>
      <c r="G103" s="71">
        <f>ROUND(F104*G104,2)+ROUND(F105*G105,2)</f>
        <v>10052.16</v>
      </c>
      <c r="H103" s="71"/>
      <c r="I103" s="4">
        <f>ROUND(SUM(I104:I105),2)</f>
        <v>10052.16</v>
      </c>
      <c r="J103" s="4">
        <f>ROUND(SUM(J104:J105),2)</f>
        <v>12797.05</v>
      </c>
    </row>
    <row r="104" spans="1:10" ht="16.5">
      <c r="A104" s="5" t="s">
        <v>279</v>
      </c>
      <c r="B104" s="6" t="s">
        <v>280</v>
      </c>
      <c r="C104" s="5" t="s">
        <v>281</v>
      </c>
      <c r="D104" s="6" t="s">
        <v>15</v>
      </c>
      <c r="E104" s="6" t="s">
        <v>68</v>
      </c>
      <c r="F104" s="7">
        <v>142.62</v>
      </c>
      <c r="G104" s="7">
        <v>63.76</v>
      </c>
      <c r="H104" s="7">
        <f>ROUND(G104*ROUND(1+(27.31/100),4),2)</f>
        <v>81.17</v>
      </c>
      <c r="I104" s="7">
        <f>ROUND(ROUND(F104,2)*ROUND(G104,2),2)</f>
        <v>9093.4500000000007</v>
      </c>
      <c r="J104" s="7">
        <f>ROUND(ROUND(F104,2)*ROUND(H104,2),2)</f>
        <v>11576.47</v>
      </c>
    </row>
    <row r="105" spans="1:10" ht="16.5">
      <c r="A105" s="5" t="s">
        <v>282</v>
      </c>
      <c r="B105" s="6" t="s">
        <v>283</v>
      </c>
      <c r="C105" s="5" t="s">
        <v>284</v>
      </c>
      <c r="D105" s="6" t="s">
        <v>15</v>
      </c>
      <c r="E105" s="6" t="s">
        <v>103</v>
      </c>
      <c r="F105" s="7">
        <v>72.739999999999995</v>
      </c>
      <c r="G105" s="7">
        <v>13.18</v>
      </c>
      <c r="H105" s="7">
        <f>ROUND(G105*ROUND(1+(27.31/100),4),2)</f>
        <v>16.78</v>
      </c>
      <c r="I105" s="7">
        <f>ROUND(ROUND(F105,2)*ROUND(G105,2),2)</f>
        <v>958.71</v>
      </c>
      <c r="J105" s="7">
        <f>ROUND(ROUND(F105,2)*ROUND(H105,2),2)</f>
        <v>1220.58</v>
      </c>
    </row>
    <row r="106" spans="1:10" ht="20.100000000000001" customHeight="1">
      <c r="A106" s="3" t="s">
        <v>285</v>
      </c>
      <c r="B106" s="71" t="s">
        <v>286</v>
      </c>
      <c r="C106" s="71"/>
      <c r="D106" s="71"/>
      <c r="E106" s="71"/>
      <c r="F106" s="71"/>
      <c r="G106" s="71">
        <f>ROUND(F107*G107,2)+ROUND(F108*G108,2)+ROUND(F109*G109,2)+ROUND(F110*G110,2)+ROUND(F111*G111,2)+ROUND(F112*G112,2)+ROUND(F113*G113,2)+ROUND(F114*G114,2)</f>
        <v>14957.21</v>
      </c>
      <c r="H106" s="71"/>
      <c r="I106" s="4">
        <f>ROUND(SUM(I107:I114),2)</f>
        <v>14957.21</v>
      </c>
      <c r="J106" s="4">
        <f>ROUND(SUM(J107:J114),2)</f>
        <v>19042.03</v>
      </c>
    </row>
    <row r="107" spans="1:10" ht="16.5">
      <c r="A107" s="5" t="s">
        <v>287</v>
      </c>
      <c r="B107" s="6" t="s">
        <v>288</v>
      </c>
      <c r="C107" s="5" t="s">
        <v>289</v>
      </c>
      <c r="D107" s="6" t="s">
        <v>15</v>
      </c>
      <c r="E107" s="6" t="s">
        <v>68</v>
      </c>
      <c r="F107" s="7">
        <v>12.18</v>
      </c>
      <c r="G107" s="7">
        <v>482.44</v>
      </c>
      <c r="H107" s="7">
        <f t="shared" ref="H107:H114" si="24">ROUND(G107*ROUND(1+(27.31/100),4),2)</f>
        <v>614.19000000000005</v>
      </c>
      <c r="I107" s="7">
        <f t="shared" ref="I107:I114" si="25">ROUND(ROUND(F107,2)*ROUND(G107,2),2)</f>
        <v>5876.12</v>
      </c>
      <c r="J107" s="7">
        <f t="shared" ref="J107:J114" si="26">ROUND(ROUND(F107,2)*ROUND(H107,2),2)</f>
        <v>7480.83</v>
      </c>
    </row>
    <row r="108" spans="1:10" ht="24.75">
      <c r="A108" s="5" t="s">
        <v>290</v>
      </c>
      <c r="B108" s="6" t="s">
        <v>291</v>
      </c>
      <c r="C108" s="5" t="s">
        <v>292</v>
      </c>
      <c r="D108" s="6" t="s">
        <v>15</v>
      </c>
      <c r="E108" s="6" t="s">
        <v>68</v>
      </c>
      <c r="F108" s="7">
        <v>2.6</v>
      </c>
      <c r="G108" s="7">
        <v>744.34</v>
      </c>
      <c r="H108" s="7">
        <f t="shared" si="24"/>
        <v>947.62</v>
      </c>
      <c r="I108" s="7">
        <f t="shared" si="25"/>
        <v>1935.28</v>
      </c>
      <c r="J108" s="7">
        <f t="shared" si="26"/>
        <v>2463.81</v>
      </c>
    </row>
    <row r="109" spans="1:10" ht="33">
      <c r="A109" s="5" t="s">
        <v>293</v>
      </c>
      <c r="B109" s="6" t="s">
        <v>294</v>
      </c>
      <c r="C109" s="5" t="s">
        <v>295</v>
      </c>
      <c r="D109" s="6" t="s">
        <v>15</v>
      </c>
      <c r="E109" s="6" t="s">
        <v>68</v>
      </c>
      <c r="F109" s="7">
        <v>4.8</v>
      </c>
      <c r="G109" s="7">
        <v>213.24</v>
      </c>
      <c r="H109" s="7">
        <f t="shared" si="24"/>
        <v>271.48</v>
      </c>
      <c r="I109" s="7">
        <f t="shared" si="25"/>
        <v>1023.55</v>
      </c>
      <c r="J109" s="7">
        <f t="shared" si="26"/>
        <v>1303.0999999999999</v>
      </c>
    </row>
    <row r="110" spans="1:10" ht="33">
      <c r="A110" s="5" t="s">
        <v>296</v>
      </c>
      <c r="B110" s="6" t="s">
        <v>297</v>
      </c>
      <c r="C110" s="5" t="s">
        <v>298</v>
      </c>
      <c r="D110" s="6" t="s">
        <v>15</v>
      </c>
      <c r="E110" s="6" t="s">
        <v>68</v>
      </c>
      <c r="F110" s="7">
        <v>9</v>
      </c>
      <c r="G110" s="7">
        <v>302.39999999999998</v>
      </c>
      <c r="H110" s="7">
        <f t="shared" si="24"/>
        <v>384.99</v>
      </c>
      <c r="I110" s="7">
        <f t="shared" si="25"/>
        <v>2721.6</v>
      </c>
      <c r="J110" s="7">
        <f t="shared" si="26"/>
        <v>3464.91</v>
      </c>
    </row>
    <row r="111" spans="1:10">
      <c r="A111" s="5" t="s">
        <v>299</v>
      </c>
      <c r="B111" s="6" t="s">
        <v>300</v>
      </c>
      <c r="C111" s="5" t="s">
        <v>301</v>
      </c>
      <c r="D111" s="6" t="s">
        <v>15</v>
      </c>
      <c r="E111" s="6" t="s">
        <v>103</v>
      </c>
      <c r="F111" s="7">
        <v>64</v>
      </c>
      <c r="G111" s="7">
        <v>18.38</v>
      </c>
      <c r="H111" s="7">
        <f t="shared" si="24"/>
        <v>23.4</v>
      </c>
      <c r="I111" s="7">
        <f t="shared" si="25"/>
        <v>1176.32</v>
      </c>
      <c r="J111" s="7">
        <f t="shared" si="26"/>
        <v>1497.6</v>
      </c>
    </row>
    <row r="112" spans="1:10" ht="16.5">
      <c r="A112" s="5" t="s">
        <v>302</v>
      </c>
      <c r="B112" s="6" t="s">
        <v>303</v>
      </c>
      <c r="C112" s="5" t="s">
        <v>304</v>
      </c>
      <c r="D112" s="6" t="s">
        <v>15</v>
      </c>
      <c r="E112" s="6" t="s">
        <v>68</v>
      </c>
      <c r="F112" s="7">
        <v>1.74</v>
      </c>
      <c r="G112" s="7">
        <v>470.32</v>
      </c>
      <c r="H112" s="7">
        <f t="shared" si="24"/>
        <v>598.76</v>
      </c>
      <c r="I112" s="7">
        <f t="shared" si="25"/>
        <v>818.36</v>
      </c>
      <c r="J112" s="7">
        <f t="shared" si="26"/>
        <v>1041.8399999999999</v>
      </c>
    </row>
    <row r="113" spans="1:10" ht="16.5">
      <c r="A113" s="5" t="s">
        <v>305</v>
      </c>
      <c r="B113" s="6" t="s">
        <v>306</v>
      </c>
      <c r="C113" s="5" t="s">
        <v>307</v>
      </c>
      <c r="D113" s="6" t="s">
        <v>135</v>
      </c>
      <c r="E113" s="6" t="s">
        <v>308</v>
      </c>
      <c r="F113" s="7">
        <v>2.6</v>
      </c>
      <c r="G113" s="7">
        <v>316.63</v>
      </c>
      <c r="H113" s="7">
        <f t="shared" si="24"/>
        <v>403.1</v>
      </c>
      <c r="I113" s="7">
        <f t="shared" si="25"/>
        <v>823.24</v>
      </c>
      <c r="J113" s="7">
        <f t="shared" si="26"/>
        <v>1048.06</v>
      </c>
    </row>
    <row r="114" spans="1:10">
      <c r="A114" s="5" t="s">
        <v>309</v>
      </c>
      <c r="B114" s="6" t="s">
        <v>310</v>
      </c>
      <c r="C114" s="5" t="s">
        <v>311</v>
      </c>
      <c r="D114" s="6" t="s">
        <v>15</v>
      </c>
      <c r="E114" s="6" t="s">
        <v>39</v>
      </c>
      <c r="F114" s="7">
        <v>2</v>
      </c>
      <c r="G114" s="7">
        <v>291.37</v>
      </c>
      <c r="H114" s="7">
        <f t="shared" si="24"/>
        <v>370.94</v>
      </c>
      <c r="I114" s="7">
        <f t="shared" si="25"/>
        <v>582.74</v>
      </c>
      <c r="J114" s="7">
        <f t="shared" si="26"/>
        <v>741.88</v>
      </c>
    </row>
    <row r="115" spans="1:10" ht="20.100000000000001" customHeight="1">
      <c r="A115" s="3" t="s">
        <v>312</v>
      </c>
      <c r="B115" s="71" t="s">
        <v>313</v>
      </c>
      <c r="C115" s="71"/>
      <c r="D115" s="71"/>
      <c r="E115" s="71"/>
      <c r="F115" s="71"/>
      <c r="G115" s="71">
        <f>ROUND(F116*G116,2)+ROUND(F117*G117,2)+ROUND(F118*G118,2)+ROUND(F119*G119,2)+ROUND(F120*G120,2)</f>
        <v>19592.57</v>
      </c>
      <c r="H115" s="71"/>
      <c r="I115" s="4">
        <f>ROUND(SUM(I116:I120),2)</f>
        <v>19592.57</v>
      </c>
      <c r="J115" s="4">
        <f>ROUND(SUM(J116:J120),2)</f>
        <v>24942.99</v>
      </c>
    </row>
    <row r="116" spans="1:10" ht="24.75">
      <c r="A116" s="5" t="s">
        <v>314</v>
      </c>
      <c r="B116" s="6" t="s">
        <v>315</v>
      </c>
      <c r="C116" s="5" t="s">
        <v>316</v>
      </c>
      <c r="D116" s="6" t="s">
        <v>15</v>
      </c>
      <c r="E116" s="6" t="s">
        <v>68</v>
      </c>
      <c r="F116" s="7">
        <v>87.2</v>
      </c>
      <c r="G116" s="7">
        <v>59.24</v>
      </c>
      <c r="H116" s="7">
        <f>ROUND(G116*ROUND(1+(27.31/100),4),2)</f>
        <v>75.42</v>
      </c>
      <c r="I116" s="7">
        <f>ROUND(ROUND(F116,2)*ROUND(G116,2),2)</f>
        <v>5165.7299999999996</v>
      </c>
      <c r="J116" s="7">
        <f>ROUND(ROUND(F116,2)*ROUND(H116,2),2)</f>
        <v>6576.62</v>
      </c>
    </row>
    <row r="117" spans="1:10" ht="16.5">
      <c r="A117" s="5" t="s">
        <v>317</v>
      </c>
      <c r="B117" s="6" t="s">
        <v>318</v>
      </c>
      <c r="C117" s="5" t="s">
        <v>319</v>
      </c>
      <c r="D117" s="6" t="s">
        <v>15</v>
      </c>
      <c r="E117" s="6" t="s">
        <v>68</v>
      </c>
      <c r="F117" s="7">
        <v>87.2</v>
      </c>
      <c r="G117" s="7">
        <v>85.81</v>
      </c>
      <c r="H117" s="7">
        <f>ROUND(G117*ROUND(1+(27.31/100),4),2)</f>
        <v>109.24</v>
      </c>
      <c r="I117" s="7">
        <f>ROUND(ROUND(F117,2)*ROUND(G117,2),2)</f>
        <v>7482.63</v>
      </c>
      <c r="J117" s="7">
        <f>ROUND(ROUND(F117,2)*ROUND(H117,2),2)</f>
        <v>9525.73</v>
      </c>
    </row>
    <row r="118" spans="1:10" ht="16.5">
      <c r="A118" s="5" t="s">
        <v>320</v>
      </c>
      <c r="B118" s="6" t="s">
        <v>321</v>
      </c>
      <c r="C118" s="5" t="s">
        <v>322</v>
      </c>
      <c r="D118" s="6" t="s">
        <v>15</v>
      </c>
      <c r="E118" s="6" t="s">
        <v>68</v>
      </c>
      <c r="F118" s="7">
        <v>87.2</v>
      </c>
      <c r="G118" s="7">
        <v>49.32</v>
      </c>
      <c r="H118" s="7">
        <f>ROUND(G118*ROUND(1+(27.31/100),4),2)</f>
        <v>62.79</v>
      </c>
      <c r="I118" s="7">
        <f>ROUND(ROUND(F118,2)*ROUND(G118,2),2)</f>
        <v>4300.7</v>
      </c>
      <c r="J118" s="7">
        <f>ROUND(ROUND(F118,2)*ROUND(H118,2),2)</f>
        <v>5475.29</v>
      </c>
    </row>
    <row r="119" spans="1:10" ht="16.5">
      <c r="A119" s="5" t="s">
        <v>323</v>
      </c>
      <c r="B119" s="6" t="s">
        <v>324</v>
      </c>
      <c r="C119" s="5" t="s">
        <v>325</v>
      </c>
      <c r="D119" s="6" t="s">
        <v>15</v>
      </c>
      <c r="E119" s="6" t="s">
        <v>103</v>
      </c>
      <c r="F119" s="7">
        <v>7.6</v>
      </c>
      <c r="G119" s="7">
        <v>28.43</v>
      </c>
      <c r="H119" s="7">
        <f>ROUND(G119*ROUND(1+(27.31/100),4),2)</f>
        <v>36.19</v>
      </c>
      <c r="I119" s="7">
        <f>ROUND(ROUND(F119,2)*ROUND(G119,2),2)</f>
        <v>216.07</v>
      </c>
      <c r="J119" s="7">
        <f>ROUND(ROUND(F119,2)*ROUND(H119,2),2)</f>
        <v>275.04000000000002</v>
      </c>
    </row>
    <row r="120" spans="1:10" ht="16.5">
      <c r="A120" s="5" t="s">
        <v>326</v>
      </c>
      <c r="B120" s="6" t="s">
        <v>327</v>
      </c>
      <c r="C120" s="5" t="s">
        <v>328</v>
      </c>
      <c r="D120" s="6" t="s">
        <v>15</v>
      </c>
      <c r="E120" s="6" t="s">
        <v>103</v>
      </c>
      <c r="F120" s="7">
        <v>15.2</v>
      </c>
      <c r="G120" s="7">
        <v>159.69999999999999</v>
      </c>
      <c r="H120" s="7">
        <f>ROUND(G120*ROUND(1+(27.31/100),4),2)</f>
        <v>203.31</v>
      </c>
      <c r="I120" s="7">
        <f>ROUND(ROUND(F120,2)*ROUND(G120,2),2)</f>
        <v>2427.44</v>
      </c>
      <c r="J120" s="7">
        <f>ROUND(ROUND(F120,2)*ROUND(H120,2),2)</f>
        <v>3090.31</v>
      </c>
    </row>
    <row r="121" spans="1:10" ht="20.100000000000001" customHeight="1">
      <c r="A121" s="3" t="s">
        <v>329</v>
      </c>
      <c r="B121" s="71" t="s">
        <v>330</v>
      </c>
      <c r="C121" s="71"/>
      <c r="D121" s="71"/>
      <c r="E121" s="71"/>
      <c r="F121" s="71"/>
      <c r="G121" s="71">
        <f>ROUND(F122*G122,2)+ROUND(F131*G131,2)+ROUND(F140*G140,2)+ROUND(F143*G143,2)+ROUND(F145*G145,2)+ROUND(F149*G149,2)+ROUND(F157*G157,2)</f>
        <v>0</v>
      </c>
      <c r="H121" s="71"/>
      <c r="I121" s="4">
        <f>ROUND(I122+I131+I140+I143+I145+I149+I157,2)</f>
        <v>35472.61</v>
      </c>
      <c r="J121" s="4">
        <f>ROUND(J122+J131+J140+J143+J145+J149+J157,2)</f>
        <v>45159.47</v>
      </c>
    </row>
    <row r="122" spans="1:10" ht="20.100000000000001" customHeight="1">
      <c r="A122" s="3" t="s">
        <v>331</v>
      </c>
      <c r="B122" s="71" t="s">
        <v>99</v>
      </c>
      <c r="C122" s="71"/>
      <c r="D122" s="71"/>
      <c r="E122" s="71"/>
      <c r="F122" s="71"/>
      <c r="G122" s="71">
        <f>ROUND(F123*G123,2)+ROUND(F124*G124,2)+ROUND(F125*G125,2)+ROUND(F126*G126,2)+ROUND(F127*G127,2)+ROUND(F128*G128,2)+ROUND(F129*G129,2)+ROUND(F130*G130,2)</f>
        <v>3253.84</v>
      </c>
      <c r="H122" s="71"/>
      <c r="I122" s="4">
        <f>ROUND(SUM(I123:I130),2)</f>
        <v>3253.84</v>
      </c>
      <c r="J122" s="4">
        <f>ROUND(SUM(J123:J130),2)</f>
        <v>4142.1499999999996</v>
      </c>
    </row>
    <row r="123" spans="1:10" ht="16.5">
      <c r="A123" s="5" t="s">
        <v>332</v>
      </c>
      <c r="B123" s="6" t="s">
        <v>333</v>
      </c>
      <c r="C123" s="5" t="s">
        <v>334</v>
      </c>
      <c r="D123" s="6" t="s">
        <v>135</v>
      </c>
      <c r="E123" s="6" t="s">
        <v>335</v>
      </c>
      <c r="F123" s="7">
        <v>10</v>
      </c>
      <c r="G123" s="7">
        <v>50.73</v>
      </c>
      <c r="H123" s="7">
        <f t="shared" ref="H123:H130" si="27">ROUND(G123*ROUND(1+(27.31/100),4),2)</f>
        <v>64.58</v>
      </c>
      <c r="I123" s="7">
        <f t="shared" ref="I123:I130" si="28">ROUND(ROUND(F123,2)*ROUND(G123,2),2)</f>
        <v>507.3</v>
      </c>
      <c r="J123" s="7">
        <f t="shared" ref="J123:J130" si="29">ROUND(ROUND(F123,2)*ROUND(H123,2),2)</f>
        <v>645.79999999999995</v>
      </c>
    </row>
    <row r="124" spans="1:10">
      <c r="A124" s="5" t="s">
        <v>336</v>
      </c>
      <c r="B124" s="6" t="s">
        <v>337</v>
      </c>
      <c r="C124" s="5" t="s">
        <v>338</v>
      </c>
      <c r="D124" s="6" t="s">
        <v>135</v>
      </c>
      <c r="E124" s="6" t="s">
        <v>335</v>
      </c>
      <c r="F124" s="7">
        <v>41</v>
      </c>
      <c r="G124" s="7">
        <v>23.11</v>
      </c>
      <c r="H124" s="7">
        <f t="shared" si="27"/>
        <v>29.42</v>
      </c>
      <c r="I124" s="7">
        <f t="shared" si="28"/>
        <v>947.51</v>
      </c>
      <c r="J124" s="7">
        <f t="shared" si="29"/>
        <v>1206.22</v>
      </c>
    </row>
    <row r="125" spans="1:10">
      <c r="A125" s="5" t="s">
        <v>339</v>
      </c>
      <c r="B125" s="6" t="s">
        <v>340</v>
      </c>
      <c r="C125" s="5" t="s">
        <v>341</v>
      </c>
      <c r="D125" s="6" t="s">
        <v>135</v>
      </c>
      <c r="E125" s="6" t="s">
        <v>335</v>
      </c>
      <c r="F125" s="7">
        <v>9</v>
      </c>
      <c r="G125" s="7">
        <v>22.34</v>
      </c>
      <c r="H125" s="7">
        <f t="shared" si="27"/>
        <v>28.44</v>
      </c>
      <c r="I125" s="7">
        <f t="shared" si="28"/>
        <v>201.06</v>
      </c>
      <c r="J125" s="7">
        <f t="shared" si="29"/>
        <v>255.96</v>
      </c>
    </row>
    <row r="126" spans="1:10">
      <c r="A126" s="5" t="s">
        <v>342</v>
      </c>
      <c r="B126" s="6" t="s">
        <v>343</v>
      </c>
      <c r="C126" s="5" t="s">
        <v>344</v>
      </c>
      <c r="D126" s="6" t="s">
        <v>135</v>
      </c>
      <c r="E126" s="6" t="s">
        <v>345</v>
      </c>
      <c r="F126" s="7">
        <v>9</v>
      </c>
      <c r="G126" s="7">
        <v>31.91</v>
      </c>
      <c r="H126" s="7">
        <f t="shared" si="27"/>
        <v>40.619999999999997</v>
      </c>
      <c r="I126" s="7">
        <f t="shared" si="28"/>
        <v>287.19</v>
      </c>
      <c r="J126" s="7">
        <f t="shared" si="29"/>
        <v>365.58</v>
      </c>
    </row>
    <row r="127" spans="1:10">
      <c r="A127" s="5" t="s">
        <v>346</v>
      </c>
      <c r="B127" s="6" t="s">
        <v>347</v>
      </c>
      <c r="C127" s="5" t="s">
        <v>348</v>
      </c>
      <c r="D127" s="6" t="s">
        <v>135</v>
      </c>
      <c r="E127" s="6" t="s">
        <v>136</v>
      </c>
      <c r="F127" s="7">
        <v>28</v>
      </c>
      <c r="G127" s="7">
        <v>13.11</v>
      </c>
      <c r="H127" s="7">
        <f t="shared" si="27"/>
        <v>16.690000000000001</v>
      </c>
      <c r="I127" s="7">
        <f t="shared" si="28"/>
        <v>367.08</v>
      </c>
      <c r="J127" s="7">
        <f t="shared" si="29"/>
        <v>467.32</v>
      </c>
    </row>
    <row r="128" spans="1:10">
      <c r="A128" s="5" t="s">
        <v>349</v>
      </c>
      <c r="B128" s="6" t="s">
        <v>350</v>
      </c>
      <c r="C128" s="5" t="s">
        <v>351</v>
      </c>
      <c r="D128" s="6" t="s">
        <v>135</v>
      </c>
      <c r="E128" s="6" t="s">
        <v>136</v>
      </c>
      <c r="F128" s="7">
        <v>6</v>
      </c>
      <c r="G128" s="7">
        <v>11.23</v>
      </c>
      <c r="H128" s="7">
        <f t="shared" si="27"/>
        <v>14.3</v>
      </c>
      <c r="I128" s="7">
        <f t="shared" si="28"/>
        <v>67.38</v>
      </c>
      <c r="J128" s="7">
        <f t="shared" si="29"/>
        <v>85.8</v>
      </c>
    </row>
    <row r="129" spans="1:10">
      <c r="A129" s="5" t="s">
        <v>352</v>
      </c>
      <c r="B129" s="6" t="s">
        <v>353</v>
      </c>
      <c r="C129" s="5" t="s">
        <v>354</v>
      </c>
      <c r="D129" s="6" t="s">
        <v>135</v>
      </c>
      <c r="E129" s="6" t="s">
        <v>136</v>
      </c>
      <c r="F129" s="7">
        <v>7</v>
      </c>
      <c r="G129" s="7">
        <v>15.56</v>
      </c>
      <c r="H129" s="7">
        <f t="shared" si="27"/>
        <v>19.809999999999999</v>
      </c>
      <c r="I129" s="7">
        <f t="shared" si="28"/>
        <v>108.92</v>
      </c>
      <c r="J129" s="7">
        <f t="shared" si="29"/>
        <v>138.66999999999999</v>
      </c>
    </row>
    <row r="130" spans="1:10" ht="16.5">
      <c r="A130" s="5" t="s">
        <v>355</v>
      </c>
      <c r="B130" s="6" t="s">
        <v>356</v>
      </c>
      <c r="C130" s="5" t="s">
        <v>357</v>
      </c>
      <c r="D130" s="6" t="s">
        <v>15</v>
      </c>
      <c r="E130" s="6" t="s">
        <v>103</v>
      </c>
      <c r="F130" s="7">
        <v>60</v>
      </c>
      <c r="G130" s="7">
        <v>12.79</v>
      </c>
      <c r="H130" s="7">
        <f t="shared" si="27"/>
        <v>16.28</v>
      </c>
      <c r="I130" s="7">
        <f t="shared" si="28"/>
        <v>767.4</v>
      </c>
      <c r="J130" s="7">
        <f t="shared" si="29"/>
        <v>976.8</v>
      </c>
    </row>
    <row r="131" spans="1:10" ht="20.100000000000001" customHeight="1">
      <c r="A131" s="3" t="s">
        <v>358</v>
      </c>
      <c r="B131" s="71" t="s">
        <v>359</v>
      </c>
      <c r="C131" s="71"/>
      <c r="D131" s="71"/>
      <c r="E131" s="71"/>
      <c r="F131" s="71"/>
      <c r="G131" s="71">
        <f>ROUND(F132*G132,2)+ROUND(F133*G133,2)+ROUND(F134*G134,2)+ROUND(F135*G135,2)+ROUND(F136*G136,2)+ROUND(F137*G137,2)+ROUND(F138*G138,2)+ROUND(F139*G139,2)</f>
        <v>3239.09</v>
      </c>
      <c r="H131" s="71"/>
      <c r="I131" s="4">
        <f>ROUND(SUM(I132:I139),2)</f>
        <v>3239.09</v>
      </c>
      <c r="J131" s="4">
        <f>ROUND(SUM(J132:J139),2)</f>
        <v>4123.62</v>
      </c>
    </row>
    <row r="132" spans="1:10" ht="16.5">
      <c r="A132" s="5" t="s">
        <v>360</v>
      </c>
      <c r="B132" s="6" t="s">
        <v>361</v>
      </c>
      <c r="C132" s="5" t="s">
        <v>362</v>
      </c>
      <c r="D132" s="6" t="s">
        <v>15</v>
      </c>
      <c r="E132" s="6" t="s">
        <v>39</v>
      </c>
      <c r="F132" s="7">
        <v>2</v>
      </c>
      <c r="G132" s="7">
        <v>53.35</v>
      </c>
      <c r="H132" s="7">
        <f t="shared" ref="H132:H139" si="30">ROUND(G132*ROUND(1+(27.31/100),4),2)</f>
        <v>67.92</v>
      </c>
      <c r="I132" s="7">
        <f t="shared" ref="I132:I139" si="31">ROUND(ROUND(F132,2)*ROUND(G132,2),2)</f>
        <v>106.7</v>
      </c>
      <c r="J132" s="7">
        <f t="shared" ref="J132:J139" si="32">ROUND(ROUND(F132,2)*ROUND(H132,2),2)</f>
        <v>135.84</v>
      </c>
    </row>
    <row r="133" spans="1:10" ht="16.5">
      <c r="A133" s="5" t="s">
        <v>363</v>
      </c>
      <c r="B133" s="6" t="s">
        <v>364</v>
      </c>
      <c r="C133" s="5" t="s">
        <v>365</v>
      </c>
      <c r="D133" s="6" t="s">
        <v>15</v>
      </c>
      <c r="E133" s="6" t="s">
        <v>39</v>
      </c>
      <c r="F133" s="7">
        <v>13</v>
      </c>
      <c r="G133" s="7">
        <v>50.7</v>
      </c>
      <c r="H133" s="7">
        <f t="shared" si="30"/>
        <v>64.55</v>
      </c>
      <c r="I133" s="7">
        <f t="shared" si="31"/>
        <v>659.1</v>
      </c>
      <c r="J133" s="7">
        <f t="shared" si="32"/>
        <v>839.15</v>
      </c>
    </row>
    <row r="134" spans="1:10">
      <c r="A134" s="5" t="s">
        <v>366</v>
      </c>
      <c r="B134" s="6" t="s">
        <v>367</v>
      </c>
      <c r="C134" s="5" t="s">
        <v>368</v>
      </c>
      <c r="D134" s="6" t="s">
        <v>135</v>
      </c>
      <c r="E134" s="6" t="s">
        <v>136</v>
      </c>
      <c r="F134" s="7">
        <v>4</v>
      </c>
      <c r="G134" s="7">
        <v>37.4</v>
      </c>
      <c r="H134" s="7">
        <f t="shared" si="30"/>
        <v>47.61</v>
      </c>
      <c r="I134" s="7">
        <f t="shared" si="31"/>
        <v>149.6</v>
      </c>
      <c r="J134" s="7">
        <f t="shared" si="32"/>
        <v>190.44</v>
      </c>
    </row>
    <row r="135" spans="1:10">
      <c r="A135" s="5" t="s">
        <v>369</v>
      </c>
      <c r="B135" s="6" t="s">
        <v>370</v>
      </c>
      <c r="C135" s="5" t="s">
        <v>371</v>
      </c>
      <c r="D135" s="6" t="s">
        <v>31</v>
      </c>
      <c r="E135" s="6" t="s">
        <v>39</v>
      </c>
      <c r="F135" s="7">
        <v>5</v>
      </c>
      <c r="G135" s="7">
        <v>24.22</v>
      </c>
      <c r="H135" s="7">
        <f t="shared" si="30"/>
        <v>30.83</v>
      </c>
      <c r="I135" s="7">
        <f t="shared" si="31"/>
        <v>121.1</v>
      </c>
      <c r="J135" s="7">
        <f t="shared" si="32"/>
        <v>154.15</v>
      </c>
    </row>
    <row r="136" spans="1:10">
      <c r="A136" s="5" t="s">
        <v>372</v>
      </c>
      <c r="B136" s="6" t="s">
        <v>373</v>
      </c>
      <c r="C136" s="5" t="s">
        <v>374</v>
      </c>
      <c r="D136" s="6" t="s">
        <v>15</v>
      </c>
      <c r="E136" s="6" t="s">
        <v>39</v>
      </c>
      <c r="F136" s="7">
        <v>9</v>
      </c>
      <c r="G136" s="7">
        <v>48.79</v>
      </c>
      <c r="H136" s="7">
        <f t="shared" si="30"/>
        <v>62.11</v>
      </c>
      <c r="I136" s="7">
        <f t="shared" si="31"/>
        <v>439.11</v>
      </c>
      <c r="J136" s="7">
        <f t="shared" si="32"/>
        <v>558.99</v>
      </c>
    </row>
    <row r="137" spans="1:10">
      <c r="A137" s="5" t="s">
        <v>375</v>
      </c>
      <c r="B137" s="6" t="s">
        <v>376</v>
      </c>
      <c r="C137" s="5" t="s">
        <v>377</v>
      </c>
      <c r="D137" s="6" t="s">
        <v>135</v>
      </c>
      <c r="E137" s="6" t="s">
        <v>136</v>
      </c>
      <c r="F137" s="7">
        <v>1</v>
      </c>
      <c r="G137" s="7">
        <v>365.26</v>
      </c>
      <c r="H137" s="7">
        <f t="shared" si="30"/>
        <v>465.01</v>
      </c>
      <c r="I137" s="7">
        <f t="shared" si="31"/>
        <v>365.26</v>
      </c>
      <c r="J137" s="7">
        <f t="shared" si="32"/>
        <v>465.01</v>
      </c>
    </row>
    <row r="138" spans="1:10">
      <c r="A138" s="5" t="s">
        <v>378</v>
      </c>
      <c r="B138" s="6" t="s">
        <v>379</v>
      </c>
      <c r="C138" s="5" t="s">
        <v>380</v>
      </c>
      <c r="D138" s="6" t="s">
        <v>15</v>
      </c>
      <c r="E138" s="6" t="s">
        <v>39</v>
      </c>
      <c r="F138" s="7">
        <v>9</v>
      </c>
      <c r="G138" s="7">
        <v>124.73</v>
      </c>
      <c r="H138" s="7">
        <f t="shared" si="30"/>
        <v>158.79</v>
      </c>
      <c r="I138" s="7">
        <f t="shared" si="31"/>
        <v>1122.57</v>
      </c>
      <c r="J138" s="7">
        <f t="shared" si="32"/>
        <v>1429.11</v>
      </c>
    </row>
    <row r="139" spans="1:10" ht="16.5">
      <c r="A139" s="5" t="s">
        <v>381</v>
      </c>
      <c r="B139" s="6" t="s">
        <v>382</v>
      </c>
      <c r="C139" s="5" t="s">
        <v>383</v>
      </c>
      <c r="D139" s="6" t="s">
        <v>31</v>
      </c>
      <c r="E139" s="6" t="s">
        <v>39</v>
      </c>
      <c r="F139" s="7">
        <v>1</v>
      </c>
      <c r="G139" s="7">
        <v>275.64999999999998</v>
      </c>
      <c r="H139" s="7">
        <f t="shared" si="30"/>
        <v>350.93</v>
      </c>
      <c r="I139" s="7">
        <f t="shared" si="31"/>
        <v>275.64999999999998</v>
      </c>
      <c r="J139" s="7">
        <f t="shared" si="32"/>
        <v>350.93</v>
      </c>
    </row>
    <row r="140" spans="1:10" ht="20.100000000000001" customHeight="1">
      <c r="A140" s="3" t="s">
        <v>384</v>
      </c>
      <c r="B140" s="71" t="s">
        <v>385</v>
      </c>
      <c r="C140" s="71"/>
      <c r="D140" s="71"/>
      <c r="E140" s="71"/>
      <c r="F140" s="71"/>
      <c r="G140" s="71">
        <f>ROUND(F141*G141,2)+ROUND(F142*G142,2)</f>
        <v>7423.2000000000007</v>
      </c>
      <c r="H140" s="71"/>
      <c r="I140" s="4">
        <f>ROUND(SUM(I141:I142),2)</f>
        <v>7423.2</v>
      </c>
      <c r="J140" s="4">
        <f>ROUND(SUM(J141:J142),2)</f>
        <v>9450.48</v>
      </c>
    </row>
    <row r="141" spans="1:10" ht="16.5">
      <c r="A141" s="5" t="s">
        <v>386</v>
      </c>
      <c r="B141" s="6" t="s">
        <v>387</v>
      </c>
      <c r="C141" s="5" t="s">
        <v>388</v>
      </c>
      <c r="D141" s="6" t="s">
        <v>135</v>
      </c>
      <c r="E141" s="6" t="s">
        <v>136</v>
      </c>
      <c r="F141" s="7">
        <v>13</v>
      </c>
      <c r="G141" s="7">
        <v>509.7</v>
      </c>
      <c r="H141" s="7">
        <f>ROUND(G141*ROUND(1+(27.31/100),4),2)</f>
        <v>648.9</v>
      </c>
      <c r="I141" s="7">
        <f>ROUND(ROUND(F141,2)*ROUND(G141,2),2)</f>
        <v>6626.1</v>
      </c>
      <c r="J141" s="7">
        <f>ROUND(ROUND(F141,2)*ROUND(H141,2),2)</f>
        <v>8435.7000000000007</v>
      </c>
    </row>
    <row r="142" spans="1:10">
      <c r="A142" s="5" t="s">
        <v>389</v>
      </c>
      <c r="B142" s="6" t="s">
        <v>390</v>
      </c>
      <c r="C142" s="5" t="s">
        <v>391</v>
      </c>
      <c r="D142" s="6" t="s">
        <v>135</v>
      </c>
      <c r="E142" s="6" t="s">
        <v>136</v>
      </c>
      <c r="F142" s="7">
        <v>2</v>
      </c>
      <c r="G142" s="7">
        <v>398.55</v>
      </c>
      <c r="H142" s="7">
        <f>ROUND(G142*ROUND(1+(27.31/100),4),2)</f>
        <v>507.39</v>
      </c>
      <c r="I142" s="7">
        <f>ROUND(ROUND(F142,2)*ROUND(G142,2),2)</f>
        <v>797.1</v>
      </c>
      <c r="J142" s="7">
        <f>ROUND(ROUND(F142,2)*ROUND(H142,2),2)</f>
        <v>1014.78</v>
      </c>
    </row>
    <row r="143" spans="1:10" ht="20.100000000000001" customHeight="1">
      <c r="A143" s="3" t="s">
        <v>392</v>
      </c>
      <c r="B143" s="71" t="s">
        <v>393</v>
      </c>
      <c r="C143" s="71"/>
      <c r="D143" s="71"/>
      <c r="E143" s="71"/>
      <c r="F143" s="71"/>
      <c r="G143" s="71">
        <f>ROUND(F144*G144,2)</f>
        <v>236.9</v>
      </c>
      <c r="H143" s="71"/>
      <c r="I143" s="4">
        <f>ROUND(SUM(I144:I144),2)</f>
        <v>236.9</v>
      </c>
      <c r="J143" s="4">
        <f>ROUND(SUM(J144:J144),2)</f>
        <v>301.60000000000002</v>
      </c>
    </row>
    <row r="144" spans="1:10" ht="16.5">
      <c r="A144" s="5" t="s">
        <v>394</v>
      </c>
      <c r="B144" s="6" t="s">
        <v>395</v>
      </c>
      <c r="C144" s="5" t="s">
        <v>396</v>
      </c>
      <c r="D144" s="6" t="s">
        <v>15</v>
      </c>
      <c r="E144" s="6" t="s">
        <v>39</v>
      </c>
      <c r="F144" s="7">
        <v>5</v>
      </c>
      <c r="G144" s="7">
        <v>47.38</v>
      </c>
      <c r="H144" s="7">
        <f>ROUND(G144*ROUND(1+(27.31/100),4),2)</f>
        <v>60.32</v>
      </c>
      <c r="I144" s="7">
        <f>ROUND(ROUND(F144,2)*ROUND(G144,2),2)</f>
        <v>236.9</v>
      </c>
      <c r="J144" s="7">
        <f>ROUND(ROUND(F144,2)*ROUND(H144,2),2)</f>
        <v>301.60000000000002</v>
      </c>
    </row>
    <row r="145" spans="1:10" ht="20.100000000000001" customHeight="1">
      <c r="A145" s="3" t="s">
        <v>397</v>
      </c>
      <c r="B145" s="71" t="s">
        <v>105</v>
      </c>
      <c r="C145" s="71"/>
      <c r="D145" s="71"/>
      <c r="E145" s="71"/>
      <c r="F145" s="71"/>
      <c r="G145" s="71">
        <f>ROUND(F146*G146,2)+ROUND(F147*G147,2)+ROUND(F148*G148,2)</f>
        <v>13877.68</v>
      </c>
      <c r="H145" s="71"/>
      <c r="I145" s="4">
        <f>ROUND(SUM(I146:I148),2)</f>
        <v>13877.68</v>
      </c>
      <c r="J145" s="4">
        <f>ROUND(SUM(J146:J148),2)</f>
        <v>17667.36</v>
      </c>
    </row>
    <row r="146" spans="1:10" ht="16.5">
      <c r="A146" s="5" t="s">
        <v>398</v>
      </c>
      <c r="B146" s="6" t="s">
        <v>399</v>
      </c>
      <c r="C146" s="5" t="s">
        <v>400</v>
      </c>
      <c r="D146" s="6" t="s">
        <v>15</v>
      </c>
      <c r="E146" s="6" t="s">
        <v>103</v>
      </c>
      <c r="F146" s="7">
        <v>280</v>
      </c>
      <c r="G146" s="7">
        <v>4.59</v>
      </c>
      <c r="H146" s="7">
        <f>ROUND(G146*ROUND(1+(27.31/100),4),2)</f>
        <v>5.84</v>
      </c>
      <c r="I146" s="7">
        <f>ROUND(ROUND(F146,2)*ROUND(G146,2),2)</f>
        <v>1285.2</v>
      </c>
      <c r="J146" s="7">
        <f>ROUND(ROUND(F146,2)*ROUND(H146,2),2)</f>
        <v>1635.2</v>
      </c>
    </row>
    <row r="147" spans="1:10" ht="16.5">
      <c r="A147" s="5" t="s">
        <v>401</v>
      </c>
      <c r="B147" s="6" t="s">
        <v>402</v>
      </c>
      <c r="C147" s="5" t="s">
        <v>403</v>
      </c>
      <c r="D147" s="6" t="s">
        <v>15</v>
      </c>
      <c r="E147" s="6" t="s">
        <v>103</v>
      </c>
      <c r="F147" s="7">
        <v>144</v>
      </c>
      <c r="G147" s="7">
        <v>7.57</v>
      </c>
      <c r="H147" s="7">
        <f>ROUND(G147*ROUND(1+(27.31/100),4),2)</f>
        <v>9.64</v>
      </c>
      <c r="I147" s="7">
        <f>ROUND(ROUND(F147,2)*ROUND(G147,2),2)</f>
        <v>1090.08</v>
      </c>
      <c r="J147" s="7">
        <f>ROUND(ROUND(F147,2)*ROUND(H147,2),2)</f>
        <v>1388.16</v>
      </c>
    </row>
    <row r="148" spans="1:10">
      <c r="A148" s="5" t="s">
        <v>404</v>
      </c>
      <c r="B148" s="6" t="s">
        <v>405</v>
      </c>
      <c r="C148" s="5" t="s">
        <v>406</v>
      </c>
      <c r="D148" s="6" t="s">
        <v>135</v>
      </c>
      <c r="E148" s="6" t="s">
        <v>407</v>
      </c>
      <c r="F148" s="7">
        <v>80</v>
      </c>
      <c r="G148" s="7">
        <v>143.78</v>
      </c>
      <c r="H148" s="7">
        <f>ROUND(G148*ROUND(1+(27.31/100),4),2)</f>
        <v>183.05</v>
      </c>
      <c r="I148" s="7">
        <f>ROUND(ROUND(F148,2)*ROUND(G148,2),2)</f>
        <v>11502.4</v>
      </c>
      <c r="J148" s="7">
        <f>ROUND(ROUND(F148,2)*ROUND(H148,2),2)</f>
        <v>14644</v>
      </c>
    </row>
    <row r="149" spans="1:10" ht="20.100000000000001" customHeight="1">
      <c r="A149" s="3" t="s">
        <v>408</v>
      </c>
      <c r="B149" s="71" t="s">
        <v>409</v>
      </c>
      <c r="C149" s="71"/>
      <c r="D149" s="71"/>
      <c r="E149" s="71"/>
      <c r="F149" s="71"/>
      <c r="G149" s="71">
        <f>ROUND(F150*G150,2)</f>
        <v>0</v>
      </c>
      <c r="H149" s="71"/>
      <c r="I149" s="4">
        <f>ROUND(I150,2)</f>
        <v>1718.32</v>
      </c>
      <c r="J149" s="4">
        <f>ROUND(J150,2)</f>
        <v>2187.5700000000002</v>
      </c>
    </row>
    <row r="150" spans="1:10" ht="20.100000000000001" customHeight="1">
      <c r="A150" s="3" t="s">
        <v>410</v>
      </c>
      <c r="B150" s="71" t="s">
        <v>411</v>
      </c>
      <c r="C150" s="71"/>
      <c r="D150" s="71"/>
      <c r="E150" s="71"/>
      <c r="F150" s="71"/>
      <c r="G150" s="71">
        <f>ROUND(F151*G151,2)+ROUND(F152*G152,2)+ROUND(F153*G153,2)+ROUND(F154*G154,2)+ROUND(F155*G155,2)+ROUND(F156*G156,2)</f>
        <v>1718.3200000000002</v>
      </c>
      <c r="H150" s="71"/>
      <c r="I150" s="4">
        <f>ROUND(SUM(I151:I156),2)</f>
        <v>1718.32</v>
      </c>
      <c r="J150" s="4">
        <f>ROUND(SUM(J151:J156),2)</f>
        <v>2187.5700000000002</v>
      </c>
    </row>
    <row r="151" spans="1:10" ht="16.5">
      <c r="A151" s="5" t="s">
        <v>412</v>
      </c>
      <c r="B151" s="6" t="s">
        <v>413</v>
      </c>
      <c r="C151" s="5" t="s">
        <v>414</v>
      </c>
      <c r="D151" s="6" t="s">
        <v>15</v>
      </c>
      <c r="E151" s="6" t="s">
        <v>39</v>
      </c>
      <c r="F151" s="7">
        <v>1</v>
      </c>
      <c r="G151" s="7">
        <v>954.08</v>
      </c>
      <c r="H151" s="7">
        <f t="shared" ref="H151:H156" si="33">ROUND(G151*ROUND(1+(27.31/100),4),2)</f>
        <v>1214.6400000000001</v>
      </c>
      <c r="I151" s="7">
        <f t="shared" ref="I151:I156" si="34">ROUND(ROUND(F151,2)*ROUND(G151,2),2)</f>
        <v>954.08</v>
      </c>
      <c r="J151" s="7">
        <f t="shared" ref="J151:J156" si="35">ROUND(ROUND(F151,2)*ROUND(H151,2),2)</f>
        <v>1214.6400000000001</v>
      </c>
    </row>
    <row r="152" spans="1:10">
      <c r="A152" s="5" t="s">
        <v>415</v>
      </c>
      <c r="B152" s="6" t="s">
        <v>416</v>
      </c>
      <c r="C152" s="5" t="s">
        <v>417</v>
      </c>
      <c r="D152" s="6" t="s">
        <v>15</v>
      </c>
      <c r="E152" s="6" t="s">
        <v>39</v>
      </c>
      <c r="F152" s="7">
        <v>4</v>
      </c>
      <c r="G152" s="7">
        <v>11.25</v>
      </c>
      <c r="H152" s="7">
        <f t="shared" si="33"/>
        <v>14.32</v>
      </c>
      <c r="I152" s="7">
        <f t="shared" si="34"/>
        <v>45</v>
      </c>
      <c r="J152" s="7">
        <f t="shared" si="35"/>
        <v>57.28</v>
      </c>
    </row>
    <row r="153" spans="1:10">
      <c r="A153" s="5" t="s">
        <v>418</v>
      </c>
      <c r="B153" s="6" t="s">
        <v>419</v>
      </c>
      <c r="C153" s="5" t="s">
        <v>420</v>
      </c>
      <c r="D153" s="6" t="s">
        <v>15</v>
      </c>
      <c r="E153" s="6" t="s">
        <v>39</v>
      </c>
      <c r="F153" s="7">
        <v>4</v>
      </c>
      <c r="G153" s="7">
        <v>13.09</v>
      </c>
      <c r="H153" s="7">
        <f t="shared" si="33"/>
        <v>16.66</v>
      </c>
      <c r="I153" s="7">
        <f t="shared" si="34"/>
        <v>52.36</v>
      </c>
      <c r="J153" s="7">
        <f t="shared" si="35"/>
        <v>66.64</v>
      </c>
    </row>
    <row r="154" spans="1:10">
      <c r="A154" s="5" t="s">
        <v>421</v>
      </c>
      <c r="B154" s="6" t="s">
        <v>422</v>
      </c>
      <c r="C154" s="5" t="s">
        <v>423</v>
      </c>
      <c r="D154" s="6" t="s">
        <v>31</v>
      </c>
      <c r="E154" s="6" t="s">
        <v>39</v>
      </c>
      <c r="F154" s="7">
        <v>4</v>
      </c>
      <c r="G154" s="7">
        <v>123.98</v>
      </c>
      <c r="H154" s="7">
        <f t="shared" si="33"/>
        <v>157.84</v>
      </c>
      <c r="I154" s="7">
        <f t="shared" si="34"/>
        <v>495.92</v>
      </c>
      <c r="J154" s="7">
        <f t="shared" si="35"/>
        <v>631.36</v>
      </c>
    </row>
    <row r="155" spans="1:10">
      <c r="A155" s="5" t="s">
        <v>424</v>
      </c>
      <c r="B155" s="6" t="s">
        <v>425</v>
      </c>
      <c r="C155" s="5" t="s">
        <v>426</v>
      </c>
      <c r="D155" s="6" t="s">
        <v>15</v>
      </c>
      <c r="E155" s="6" t="s">
        <v>39</v>
      </c>
      <c r="F155" s="7">
        <v>1</v>
      </c>
      <c r="G155" s="7">
        <v>77.7</v>
      </c>
      <c r="H155" s="7">
        <f t="shared" si="33"/>
        <v>98.92</v>
      </c>
      <c r="I155" s="7">
        <f t="shared" si="34"/>
        <v>77.7</v>
      </c>
      <c r="J155" s="7">
        <f t="shared" si="35"/>
        <v>98.92</v>
      </c>
    </row>
    <row r="156" spans="1:10">
      <c r="A156" s="5" t="s">
        <v>427</v>
      </c>
      <c r="B156" s="6" t="s">
        <v>428</v>
      </c>
      <c r="C156" s="5" t="s">
        <v>429</v>
      </c>
      <c r="D156" s="6" t="s">
        <v>31</v>
      </c>
      <c r="E156" s="6" t="s">
        <v>39</v>
      </c>
      <c r="F156" s="7">
        <v>1</v>
      </c>
      <c r="G156" s="7">
        <v>93.26</v>
      </c>
      <c r="H156" s="7">
        <f t="shared" si="33"/>
        <v>118.73</v>
      </c>
      <c r="I156" s="7">
        <f t="shared" si="34"/>
        <v>93.26</v>
      </c>
      <c r="J156" s="7">
        <f t="shared" si="35"/>
        <v>118.73</v>
      </c>
    </row>
    <row r="157" spans="1:10" ht="20.100000000000001" customHeight="1">
      <c r="A157" s="3" t="s">
        <v>430</v>
      </c>
      <c r="B157" s="71" t="s">
        <v>119</v>
      </c>
      <c r="C157" s="71"/>
      <c r="D157" s="71"/>
      <c r="E157" s="71"/>
      <c r="F157" s="71"/>
      <c r="G157" s="71">
        <f>ROUND(F158*G158,2)+ROUND(F159*G159,2)+ROUND(F160*G160,2)+ROUND(F161*G161,2)+ROUND(F162*G162,2)</f>
        <v>5723.58</v>
      </c>
      <c r="H157" s="71"/>
      <c r="I157" s="4">
        <f>ROUND(SUM(I158:I162),2)</f>
        <v>5723.58</v>
      </c>
      <c r="J157" s="4">
        <f>ROUND(SUM(J158:J162),2)</f>
        <v>7286.69</v>
      </c>
    </row>
    <row r="158" spans="1:10" ht="16.5">
      <c r="A158" s="5" t="s">
        <v>431</v>
      </c>
      <c r="B158" s="6" t="s">
        <v>133</v>
      </c>
      <c r="C158" s="5" t="s">
        <v>134</v>
      </c>
      <c r="D158" s="6" t="s">
        <v>135</v>
      </c>
      <c r="E158" s="6" t="s">
        <v>136</v>
      </c>
      <c r="F158" s="7">
        <v>4</v>
      </c>
      <c r="G158" s="7">
        <v>316.89999999999998</v>
      </c>
      <c r="H158" s="7">
        <f>ROUND(G158*ROUND(1+(27.31/100),4),2)</f>
        <v>403.45</v>
      </c>
      <c r="I158" s="7">
        <f>ROUND(ROUND(F158,2)*ROUND(G158,2),2)</f>
        <v>1267.5999999999999</v>
      </c>
      <c r="J158" s="7">
        <f>ROUND(ROUND(F158,2)*ROUND(H158,2),2)</f>
        <v>1613.8</v>
      </c>
    </row>
    <row r="159" spans="1:10">
      <c r="A159" s="5" t="s">
        <v>432</v>
      </c>
      <c r="B159" s="6" t="s">
        <v>433</v>
      </c>
      <c r="C159" s="5" t="s">
        <v>434</v>
      </c>
      <c r="D159" s="6" t="s">
        <v>135</v>
      </c>
      <c r="E159" s="6" t="s">
        <v>136</v>
      </c>
      <c r="F159" s="7">
        <v>3</v>
      </c>
      <c r="G159" s="7">
        <v>48.68</v>
      </c>
      <c r="H159" s="7">
        <f>ROUND(G159*ROUND(1+(27.31/100),4),2)</f>
        <v>61.97</v>
      </c>
      <c r="I159" s="7">
        <f>ROUND(ROUND(F159,2)*ROUND(G159,2),2)</f>
        <v>146.04</v>
      </c>
      <c r="J159" s="7">
        <f>ROUND(ROUND(F159,2)*ROUND(H159,2),2)</f>
        <v>185.91</v>
      </c>
    </row>
    <row r="160" spans="1:10" ht="16.5">
      <c r="A160" s="5" t="s">
        <v>435</v>
      </c>
      <c r="B160" s="6" t="s">
        <v>436</v>
      </c>
      <c r="C160" s="5" t="s">
        <v>437</v>
      </c>
      <c r="D160" s="6" t="s">
        <v>31</v>
      </c>
      <c r="E160" s="6" t="s">
        <v>438</v>
      </c>
      <c r="F160" s="7">
        <v>6</v>
      </c>
      <c r="G160" s="7">
        <v>315.42</v>
      </c>
      <c r="H160" s="7">
        <f>ROUND(G160*ROUND(1+(27.31/100),4),2)</f>
        <v>401.56</v>
      </c>
      <c r="I160" s="7">
        <f>ROUND(ROUND(F160,2)*ROUND(G160,2),2)</f>
        <v>1892.52</v>
      </c>
      <c r="J160" s="7">
        <f>ROUND(ROUND(F160,2)*ROUND(H160,2),2)</f>
        <v>2409.36</v>
      </c>
    </row>
    <row r="161" spans="1:10">
      <c r="A161" s="5" t="s">
        <v>439</v>
      </c>
      <c r="B161" s="6" t="s">
        <v>440</v>
      </c>
      <c r="C161" s="5" t="s">
        <v>441</v>
      </c>
      <c r="D161" s="6" t="s">
        <v>135</v>
      </c>
      <c r="E161" s="6" t="s">
        <v>136</v>
      </c>
      <c r="F161" s="7">
        <v>1</v>
      </c>
      <c r="G161" s="7">
        <v>18.95</v>
      </c>
      <c r="H161" s="7">
        <f>ROUND(G161*ROUND(1+(27.31/100),4),2)</f>
        <v>24.13</v>
      </c>
      <c r="I161" s="7">
        <f>ROUND(ROUND(F161,2)*ROUND(G161,2),2)</f>
        <v>18.95</v>
      </c>
      <c r="J161" s="7">
        <f>ROUND(ROUND(F161,2)*ROUND(H161,2),2)</f>
        <v>24.13</v>
      </c>
    </row>
    <row r="162" spans="1:10">
      <c r="A162" s="5" t="s">
        <v>442</v>
      </c>
      <c r="B162" s="6" t="s">
        <v>443</v>
      </c>
      <c r="C162" s="5" t="s">
        <v>444</v>
      </c>
      <c r="D162" s="6" t="s">
        <v>135</v>
      </c>
      <c r="E162" s="6" t="s">
        <v>136</v>
      </c>
      <c r="F162" s="7">
        <v>1</v>
      </c>
      <c r="G162" s="7">
        <v>2398.4699999999998</v>
      </c>
      <c r="H162" s="7">
        <f>ROUND(G162*ROUND(1+(27.31/100),4),2)</f>
        <v>3053.49</v>
      </c>
      <c r="I162" s="7">
        <f>ROUND(ROUND(F162,2)*ROUND(G162,2),2)</f>
        <v>2398.4699999999998</v>
      </c>
      <c r="J162" s="7">
        <f>ROUND(ROUND(F162,2)*ROUND(H162,2),2)</f>
        <v>3053.49</v>
      </c>
    </row>
    <row r="163" spans="1:10" ht="20.100000000000001" customHeight="1">
      <c r="A163" s="3" t="s">
        <v>445</v>
      </c>
      <c r="B163" s="71" t="s">
        <v>446</v>
      </c>
      <c r="C163" s="71"/>
      <c r="D163" s="71"/>
      <c r="E163" s="71"/>
      <c r="F163" s="71"/>
      <c r="G163" s="71">
        <f>ROUND(F164*G164,2)+ROUND(F203*G203,2)+ROUND(F232*G232,2)+ROUND(F237*G237,2)</f>
        <v>0</v>
      </c>
      <c r="H163" s="71"/>
      <c r="I163" s="4">
        <f>ROUND(I164+I203+I232+I237,2)</f>
        <v>14905.89</v>
      </c>
      <c r="J163" s="4">
        <f>ROUND(J164+J203+J232+J237,2)</f>
        <v>18976.89</v>
      </c>
    </row>
    <row r="164" spans="1:10" ht="20.100000000000001" customHeight="1">
      <c r="A164" s="3" t="s">
        <v>447</v>
      </c>
      <c r="B164" s="71" t="s">
        <v>448</v>
      </c>
      <c r="C164" s="71"/>
      <c r="D164" s="71"/>
      <c r="E164" s="71"/>
      <c r="F164" s="71"/>
      <c r="G164" s="71">
        <f>ROUND(F165*G165,2)+ROUND(F199*G199,2)</f>
        <v>0</v>
      </c>
      <c r="H164" s="71"/>
      <c r="I164" s="4">
        <f>ROUND(I165+I199,2)</f>
        <v>3140.98</v>
      </c>
      <c r="J164" s="4">
        <f>ROUND(J165+J199,2)</f>
        <v>3998.83</v>
      </c>
    </row>
    <row r="165" spans="1:10" ht="20.100000000000001" customHeight="1">
      <c r="A165" s="3" t="s">
        <v>449</v>
      </c>
      <c r="B165" s="71" t="s">
        <v>450</v>
      </c>
      <c r="C165" s="71"/>
      <c r="D165" s="71"/>
      <c r="E165" s="71"/>
      <c r="F165" s="71"/>
      <c r="G165" s="71">
        <f>ROUND(F166*G166,2)+ROUND(F167*G167,2)+ROUND(F168*G168,2)+ROUND(F169*G169,2)+ROUND(F170*G170,2)+ROUND(F171*G171,2)+ROUND(F172*G172,2)+ROUND(F173*G173,2)+ROUND(F174*G174,2)+ROUND(F175*G175,2)+ROUND(F176*G176,2)+ROUND(F177*G177,2)+ROUND(F178*G178,2)+ROUND(F179*G179,2)+ROUND(F180*G180,2)+ROUND(F181*G181,2)+ROUND(F182*G182,2)+ROUND(F183*G183,2)+ROUND(F184*G184,2)+ROUND(F185*G185,2)+ROUND(F186*G186,2)+ROUND(F187*G187,2)+ROUND(F188*G188,2)+ROUND(F189*G189,2)+ROUND(F190*G190,2)+ROUND(F191*G191,2)+ROUND(F192*G192,2)+ROUND(F193*G193,2)+ROUND(F194*G194,2)+ROUND(F195*G195,2)+ROUND(F196*G196,2)+ROUND(F197*G197,2)+ROUND(F198*G198,2)</f>
        <v>2272.0899999999997</v>
      </c>
      <c r="H165" s="71"/>
      <c r="I165" s="4">
        <f>ROUND(SUM(I166:I198),2)</f>
        <v>2272.09</v>
      </c>
      <c r="J165" s="4">
        <f>ROUND(SUM(J166:J198),2)</f>
        <v>2892.65</v>
      </c>
    </row>
    <row r="166" spans="1:10" ht="16.5">
      <c r="A166" s="5" t="s">
        <v>451</v>
      </c>
      <c r="B166" s="6" t="s">
        <v>452</v>
      </c>
      <c r="C166" s="5" t="s">
        <v>453</v>
      </c>
      <c r="D166" s="6" t="s">
        <v>15</v>
      </c>
      <c r="E166" s="6" t="s">
        <v>103</v>
      </c>
      <c r="F166" s="7">
        <v>9.36</v>
      </c>
      <c r="G166" s="7">
        <v>24.42</v>
      </c>
      <c r="H166" s="7">
        <f t="shared" ref="H166:H198" si="36">ROUND(G166*ROUND(1+(27.31/100),4),2)</f>
        <v>31.09</v>
      </c>
      <c r="I166" s="7">
        <f t="shared" ref="I166:I198" si="37">ROUND(ROUND(F166,2)*ROUND(G166,2),2)</f>
        <v>228.57</v>
      </c>
      <c r="J166" s="7">
        <f t="shared" ref="J166:J198" si="38">ROUND(ROUND(F166,2)*ROUND(H166,2),2)</f>
        <v>291</v>
      </c>
    </row>
    <row r="167" spans="1:10" ht="16.5">
      <c r="A167" s="5" t="s">
        <v>454</v>
      </c>
      <c r="B167" s="6" t="s">
        <v>455</v>
      </c>
      <c r="C167" s="5" t="s">
        <v>456</v>
      </c>
      <c r="D167" s="6" t="s">
        <v>15</v>
      </c>
      <c r="E167" s="6" t="s">
        <v>39</v>
      </c>
      <c r="F167" s="7">
        <v>4</v>
      </c>
      <c r="G167" s="7">
        <v>6.76</v>
      </c>
      <c r="H167" s="7">
        <f t="shared" si="36"/>
        <v>8.61</v>
      </c>
      <c r="I167" s="7">
        <f t="shared" si="37"/>
        <v>27.04</v>
      </c>
      <c r="J167" s="7">
        <f t="shared" si="38"/>
        <v>34.44</v>
      </c>
    </row>
    <row r="168" spans="1:10" ht="16.5">
      <c r="A168" s="5" t="s">
        <v>457</v>
      </c>
      <c r="B168" s="6" t="s">
        <v>458</v>
      </c>
      <c r="C168" s="5" t="s">
        <v>459</v>
      </c>
      <c r="D168" s="6" t="s">
        <v>15</v>
      </c>
      <c r="E168" s="6" t="s">
        <v>39</v>
      </c>
      <c r="F168" s="7">
        <v>6</v>
      </c>
      <c r="G168" s="7">
        <v>12.94</v>
      </c>
      <c r="H168" s="7">
        <f t="shared" si="36"/>
        <v>16.47</v>
      </c>
      <c r="I168" s="7">
        <f t="shared" si="37"/>
        <v>77.64</v>
      </c>
      <c r="J168" s="7">
        <f t="shared" si="38"/>
        <v>98.82</v>
      </c>
    </row>
    <row r="169" spans="1:10" ht="16.5">
      <c r="A169" s="5" t="s">
        <v>460</v>
      </c>
      <c r="B169" s="6" t="s">
        <v>461</v>
      </c>
      <c r="C169" s="5" t="s">
        <v>462</v>
      </c>
      <c r="D169" s="6" t="s">
        <v>15</v>
      </c>
      <c r="E169" s="6" t="s">
        <v>39</v>
      </c>
      <c r="F169" s="7">
        <v>4</v>
      </c>
      <c r="G169" s="7">
        <v>9.82</v>
      </c>
      <c r="H169" s="7">
        <f t="shared" si="36"/>
        <v>12.5</v>
      </c>
      <c r="I169" s="7">
        <f t="shared" si="37"/>
        <v>39.28</v>
      </c>
      <c r="J169" s="7">
        <f t="shared" si="38"/>
        <v>50</v>
      </c>
    </row>
    <row r="170" spans="1:10" ht="16.5">
      <c r="A170" s="5" t="s">
        <v>463</v>
      </c>
      <c r="B170" s="6" t="s">
        <v>464</v>
      </c>
      <c r="C170" s="5" t="s">
        <v>465</v>
      </c>
      <c r="D170" s="6" t="s">
        <v>15</v>
      </c>
      <c r="E170" s="6" t="s">
        <v>39</v>
      </c>
      <c r="F170" s="7">
        <v>2</v>
      </c>
      <c r="G170" s="7">
        <v>20.12</v>
      </c>
      <c r="H170" s="7">
        <f t="shared" si="36"/>
        <v>25.61</v>
      </c>
      <c r="I170" s="7">
        <f t="shared" si="37"/>
        <v>40.24</v>
      </c>
      <c r="J170" s="7">
        <f t="shared" si="38"/>
        <v>51.22</v>
      </c>
    </row>
    <row r="171" spans="1:10" ht="16.5">
      <c r="A171" s="5" t="s">
        <v>466</v>
      </c>
      <c r="B171" s="6" t="s">
        <v>467</v>
      </c>
      <c r="C171" s="5" t="s">
        <v>468</v>
      </c>
      <c r="D171" s="6" t="s">
        <v>15</v>
      </c>
      <c r="E171" s="6" t="s">
        <v>39</v>
      </c>
      <c r="F171" s="7">
        <v>4</v>
      </c>
      <c r="G171" s="7">
        <v>13.47</v>
      </c>
      <c r="H171" s="7">
        <f t="shared" si="36"/>
        <v>17.149999999999999</v>
      </c>
      <c r="I171" s="7">
        <f t="shared" si="37"/>
        <v>53.88</v>
      </c>
      <c r="J171" s="7">
        <f t="shared" si="38"/>
        <v>68.599999999999994</v>
      </c>
    </row>
    <row r="172" spans="1:10" ht="16.5">
      <c r="A172" s="5" t="s">
        <v>469</v>
      </c>
      <c r="B172" s="6" t="s">
        <v>470</v>
      </c>
      <c r="C172" s="5" t="s">
        <v>471</v>
      </c>
      <c r="D172" s="6" t="s">
        <v>15</v>
      </c>
      <c r="E172" s="6" t="s">
        <v>103</v>
      </c>
      <c r="F172" s="7">
        <v>3.28</v>
      </c>
      <c r="G172" s="7">
        <v>12.59</v>
      </c>
      <c r="H172" s="7">
        <f t="shared" si="36"/>
        <v>16.03</v>
      </c>
      <c r="I172" s="7">
        <f t="shared" si="37"/>
        <v>41.3</v>
      </c>
      <c r="J172" s="7">
        <f t="shared" si="38"/>
        <v>52.58</v>
      </c>
    </row>
    <row r="173" spans="1:10" ht="16.5">
      <c r="A173" s="5" t="s">
        <v>472</v>
      </c>
      <c r="B173" s="6" t="s">
        <v>473</v>
      </c>
      <c r="C173" s="5" t="s">
        <v>474</v>
      </c>
      <c r="D173" s="6" t="s">
        <v>15</v>
      </c>
      <c r="E173" s="6" t="s">
        <v>39</v>
      </c>
      <c r="F173" s="7">
        <v>2</v>
      </c>
      <c r="G173" s="7">
        <v>6.22</v>
      </c>
      <c r="H173" s="7">
        <f t="shared" si="36"/>
        <v>7.92</v>
      </c>
      <c r="I173" s="7">
        <f t="shared" si="37"/>
        <v>12.44</v>
      </c>
      <c r="J173" s="7">
        <f t="shared" si="38"/>
        <v>15.84</v>
      </c>
    </row>
    <row r="174" spans="1:10" ht="16.5">
      <c r="A174" s="5" t="s">
        <v>475</v>
      </c>
      <c r="B174" s="6" t="s">
        <v>476</v>
      </c>
      <c r="C174" s="5" t="s">
        <v>477</v>
      </c>
      <c r="D174" s="6" t="s">
        <v>15</v>
      </c>
      <c r="E174" s="6" t="s">
        <v>39</v>
      </c>
      <c r="F174" s="7">
        <v>4</v>
      </c>
      <c r="G174" s="7">
        <v>8.9499999999999993</v>
      </c>
      <c r="H174" s="7">
        <f t="shared" si="36"/>
        <v>11.39</v>
      </c>
      <c r="I174" s="7">
        <f t="shared" si="37"/>
        <v>35.799999999999997</v>
      </c>
      <c r="J174" s="7">
        <f t="shared" si="38"/>
        <v>45.56</v>
      </c>
    </row>
    <row r="175" spans="1:10" ht="16.5">
      <c r="A175" s="5" t="s">
        <v>478</v>
      </c>
      <c r="B175" s="6" t="s">
        <v>479</v>
      </c>
      <c r="C175" s="5" t="s">
        <v>480</v>
      </c>
      <c r="D175" s="6" t="s">
        <v>15</v>
      </c>
      <c r="E175" s="6" t="s">
        <v>39</v>
      </c>
      <c r="F175" s="7">
        <v>1</v>
      </c>
      <c r="G175" s="7">
        <v>9.4499999999999993</v>
      </c>
      <c r="H175" s="7">
        <f t="shared" si="36"/>
        <v>12.03</v>
      </c>
      <c r="I175" s="7">
        <f t="shared" si="37"/>
        <v>9.4499999999999993</v>
      </c>
      <c r="J175" s="7">
        <f t="shared" si="38"/>
        <v>12.03</v>
      </c>
    </row>
    <row r="176" spans="1:10" ht="16.5">
      <c r="A176" s="5" t="s">
        <v>481</v>
      </c>
      <c r="B176" s="6" t="s">
        <v>482</v>
      </c>
      <c r="C176" s="5" t="s">
        <v>483</v>
      </c>
      <c r="D176" s="6" t="s">
        <v>15</v>
      </c>
      <c r="E176" s="6" t="s">
        <v>39</v>
      </c>
      <c r="F176" s="7">
        <v>1</v>
      </c>
      <c r="G176" s="7">
        <v>12.33</v>
      </c>
      <c r="H176" s="7">
        <f t="shared" si="36"/>
        <v>15.7</v>
      </c>
      <c r="I176" s="7">
        <f t="shared" si="37"/>
        <v>12.33</v>
      </c>
      <c r="J176" s="7">
        <f t="shared" si="38"/>
        <v>15.7</v>
      </c>
    </row>
    <row r="177" spans="1:10" ht="16.5">
      <c r="A177" s="5" t="s">
        <v>484</v>
      </c>
      <c r="B177" s="6" t="s">
        <v>485</v>
      </c>
      <c r="C177" s="5" t="s">
        <v>486</v>
      </c>
      <c r="D177" s="6" t="s">
        <v>15</v>
      </c>
      <c r="E177" s="6" t="s">
        <v>103</v>
      </c>
      <c r="F177" s="7">
        <v>6.4</v>
      </c>
      <c r="G177" s="7">
        <v>5.14</v>
      </c>
      <c r="H177" s="7">
        <f t="shared" si="36"/>
        <v>6.54</v>
      </c>
      <c r="I177" s="7">
        <f t="shared" si="37"/>
        <v>32.9</v>
      </c>
      <c r="J177" s="7">
        <f t="shared" si="38"/>
        <v>41.86</v>
      </c>
    </row>
    <row r="178" spans="1:10" ht="16.5">
      <c r="A178" s="5" t="s">
        <v>487</v>
      </c>
      <c r="B178" s="6" t="s">
        <v>488</v>
      </c>
      <c r="C178" s="5" t="s">
        <v>489</v>
      </c>
      <c r="D178" s="6" t="s">
        <v>15</v>
      </c>
      <c r="E178" s="6" t="s">
        <v>103</v>
      </c>
      <c r="F178" s="7">
        <v>0.66</v>
      </c>
      <c r="G178" s="7">
        <v>10.130000000000001</v>
      </c>
      <c r="H178" s="7">
        <f t="shared" si="36"/>
        <v>12.9</v>
      </c>
      <c r="I178" s="7">
        <f t="shared" si="37"/>
        <v>6.69</v>
      </c>
      <c r="J178" s="7">
        <f t="shared" si="38"/>
        <v>8.51</v>
      </c>
    </row>
    <row r="179" spans="1:10" ht="16.5">
      <c r="A179" s="5" t="s">
        <v>490</v>
      </c>
      <c r="B179" s="6" t="s">
        <v>491</v>
      </c>
      <c r="C179" s="5" t="s">
        <v>492</v>
      </c>
      <c r="D179" s="6" t="s">
        <v>15</v>
      </c>
      <c r="E179" s="6" t="s">
        <v>103</v>
      </c>
      <c r="F179" s="7">
        <v>2.69</v>
      </c>
      <c r="G179" s="7">
        <v>17.13</v>
      </c>
      <c r="H179" s="7">
        <f t="shared" si="36"/>
        <v>21.81</v>
      </c>
      <c r="I179" s="7">
        <f t="shared" si="37"/>
        <v>46.08</v>
      </c>
      <c r="J179" s="7">
        <f t="shared" si="38"/>
        <v>58.67</v>
      </c>
    </row>
    <row r="180" spans="1:10" ht="16.5">
      <c r="A180" s="5" t="s">
        <v>493</v>
      </c>
      <c r="B180" s="6" t="s">
        <v>494</v>
      </c>
      <c r="C180" s="5" t="s">
        <v>495</v>
      </c>
      <c r="D180" s="6" t="s">
        <v>15</v>
      </c>
      <c r="E180" s="6" t="s">
        <v>39</v>
      </c>
      <c r="F180" s="7">
        <v>2</v>
      </c>
      <c r="G180" s="7">
        <v>5.66</v>
      </c>
      <c r="H180" s="7">
        <f t="shared" si="36"/>
        <v>7.21</v>
      </c>
      <c r="I180" s="7">
        <f t="shared" si="37"/>
        <v>11.32</v>
      </c>
      <c r="J180" s="7">
        <f t="shared" si="38"/>
        <v>14.42</v>
      </c>
    </row>
    <row r="181" spans="1:10" ht="16.5">
      <c r="A181" s="5" t="s">
        <v>496</v>
      </c>
      <c r="B181" s="6" t="s">
        <v>497</v>
      </c>
      <c r="C181" s="5" t="s">
        <v>498</v>
      </c>
      <c r="D181" s="6" t="s">
        <v>15</v>
      </c>
      <c r="E181" s="6" t="s">
        <v>39</v>
      </c>
      <c r="F181" s="7">
        <v>2</v>
      </c>
      <c r="G181" s="7">
        <v>10.11</v>
      </c>
      <c r="H181" s="7">
        <f t="shared" si="36"/>
        <v>12.87</v>
      </c>
      <c r="I181" s="7">
        <f t="shared" si="37"/>
        <v>20.22</v>
      </c>
      <c r="J181" s="7">
        <f t="shared" si="38"/>
        <v>25.74</v>
      </c>
    </row>
    <row r="182" spans="1:10" ht="16.5">
      <c r="A182" s="5" t="s">
        <v>499</v>
      </c>
      <c r="B182" s="6" t="s">
        <v>500</v>
      </c>
      <c r="C182" s="5" t="s">
        <v>501</v>
      </c>
      <c r="D182" s="6" t="s">
        <v>15</v>
      </c>
      <c r="E182" s="6" t="s">
        <v>39</v>
      </c>
      <c r="F182" s="7">
        <v>4</v>
      </c>
      <c r="G182" s="7">
        <v>5.46</v>
      </c>
      <c r="H182" s="7">
        <f t="shared" si="36"/>
        <v>6.95</v>
      </c>
      <c r="I182" s="7">
        <f t="shared" si="37"/>
        <v>21.84</v>
      </c>
      <c r="J182" s="7">
        <f t="shared" si="38"/>
        <v>27.8</v>
      </c>
    </row>
    <row r="183" spans="1:10" ht="16.5">
      <c r="A183" s="5" t="s">
        <v>502</v>
      </c>
      <c r="B183" s="6" t="s">
        <v>503</v>
      </c>
      <c r="C183" s="5" t="s">
        <v>504</v>
      </c>
      <c r="D183" s="6" t="s">
        <v>15</v>
      </c>
      <c r="E183" s="6" t="s">
        <v>39</v>
      </c>
      <c r="F183" s="7">
        <v>3</v>
      </c>
      <c r="G183" s="7">
        <v>14.09</v>
      </c>
      <c r="H183" s="7">
        <f t="shared" si="36"/>
        <v>17.940000000000001</v>
      </c>
      <c r="I183" s="7">
        <f t="shared" si="37"/>
        <v>42.27</v>
      </c>
      <c r="J183" s="7">
        <f t="shared" si="38"/>
        <v>53.82</v>
      </c>
    </row>
    <row r="184" spans="1:10">
      <c r="A184" s="5" t="s">
        <v>505</v>
      </c>
      <c r="B184" s="6" t="s">
        <v>506</v>
      </c>
      <c r="C184" s="5" t="s">
        <v>507</v>
      </c>
      <c r="D184" s="6" t="s">
        <v>15</v>
      </c>
      <c r="E184" s="6" t="s">
        <v>39</v>
      </c>
      <c r="F184" s="7">
        <v>1</v>
      </c>
      <c r="G184" s="7">
        <v>22.04</v>
      </c>
      <c r="H184" s="7">
        <f t="shared" si="36"/>
        <v>28.06</v>
      </c>
      <c r="I184" s="7">
        <f t="shared" si="37"/>
        <v>22.04</v>
      </c>
      <c r="J184" s="7">
        <f t="shared" si="38"/>
        <v>28.06</v>
      </c>
    </row>
    <row r="185" spans="1:10" ht="16.5">
      <c r="A185" s="5" t="s">
        <v>508</v>
      </c>
      <c r="B185" s="6" t="s">
        <v>509</v>
      </c>
      <c r="C185" s="5" t="s">
        <v>510</v>
      </c>
      <c r="D185" s="6" t="s">
        <v>15</v>
      </c>
      <c r="E185" s="6" t="s">
        <v>103</v>
      </c>
      <c r="F185" s="7">
        <v>15.89</v>
      </c>
      <c r="G185" s="7">
        <v>8.59</v>
      </c>
      <c r="H185" s="7">
        <f t="shared" si="36"/>
        <v>10.94</v>
      </c>
      <c r="I185" s="7">
        <f t="shared" si="37"/>
        <v>136.5</v>
      </c>
      <c r="J185" s="7">
        <f t="shared" si="38"/>
        <v>173.84</v>
      </c>
    </row>
    <row r="186" spans="1:10" ht="16.5">
      <c r="A186" s="5" t="s">
        <v>511</v>
      </c>
      <c r="B186" s="6" t="s">
        <v>512</v>
      </c>
      <c r="C186" s="5" t="s">
        <v>513</v>
      </c>
      <c r="D186" s="6" t="s">
        <v>15</v>
      </c>
      <c r="E186" s="6" t="s">
        <v>103</v>
      </c>
      <c r="F186" s="7">
        <v>15.89</v>
      </c>
      <c r="G186" s="7">
        <v>16.73</v>
      </c>
      <c r="H186" s="7">
        <f t="shared" si="36"/>
        <v>21.3</v>
      </c>
      <c r="I186" s="7">
        <f t="shared" si="37"/>
        <v>265.83999999999997</v>
      </c>
      <c r="J186" s="7">
        <f t="shared" si="38"/>
        <v>338.46</v>
      </c>
    </row>
    <row r="187" spans="1:10" ht="16.5">
      <c r="A187" s="5" t="s">
        <v>514</v>
      </c>
      <c r="B187" s="6" t="s">
        <v>515</v>
      </c>
      <c r="C187" s="5" t="s">
        <v>516</v>
      </c>
      <c r="D187" s="6" t="s">
        <v>15</v>
      </c>
      <c r="E187" s="6" t="s">
        <v>39</v>
      </c>
      <c r="F187" s="7">
        <v>1</v>
      </c>
      <c r="G187" s="7">
        <v>120.51</v>
      </c>
      <c r="H187" s="7">
        <f t="shared" si="36"/>
        <v>153.41999999999999</v>
      </c>
      <c r="I187" s="7">
        <f t="shared" si="37"/>
        <v>120.51</v>
      </c>
      <c r="J187" s="7">
        <f t="shared" si="38"/>
        <v>153.41999999999999</v>
      </c>
    </row>
    <row r="188" spans="1:10" ht="16.5">
      <c r="A188" s="5" t="s">
        <v>517</v>
      </c>
      <c r="B188" s="6" t="s">
        <v>518</v>
      </c>
      <c r="C188" s="5" t="s">
        <v>519</v>
      </c>
      <c r="D188" s="6" t="s">
        <v>15</v>
      </c>
      <c r="E188" s="6" t="s">
        <v>39</v>
      </c>
      <c r="F188" s="7">
        <v>1</v>
      </c>
      <c r="G188" s="7">
        <v>175.1</v>
      </c>
      <c r="H188" s="7">
        <f t="shared" si="36"/>
        <v>222.92</v>
      </c>
      <c r="I188" s="7">
        <f t="shared" si="37"/>
        <v>175.1</v>
      </c>
      <c r="J188" s="7">
        <f t="shared" si="38"/>
        <v>222.92</v>
      </c>
    </row>
    <row r="189" spans="1:10" ht="16.5">
      <c r="A189" s="5" t="s">
        <v>520</v>
      </c>
      <c r="B189" s="6" t="s">
        <v>521</v>
      </c>
      <c r="C189" s="5" t="s">
        <v>522</v>
      </c>
      <c r="D189" s="6" t="s">
        <v>15</v>
      </c>
      <c r="E189" s="6" t="s">
        <v>39</v>
      </c>
      <c r="F189" s="7">
        <v>3</v>
      </c>
      <c r="G189" s="7">
        <v>98.94</v>
      </c>
      <c r="H189" s="7">
        <f t="shared" si="36"/>
        <v>125.96</v>
      </c>
      <c r="I189" s="7">
        <f t="shared" si="37"/>
        <v>296.82</v>
      </c>
      <c r="J189" s="7">
        <f t="shared" si="38"/>
        <v>377.88</v>
      </c>
    </row>
    <row r="190" spans="1:10">
      <c r="A190" s="5" t="s">
        <v>523</v>
      </c>
      <c r="B190" s="6" t="s">
        <v>524</v>
      </c>
      <c r="C190" s="5" t="s">
        <v>525</v>
      </c>
      <c r="D190" s="6" t="s">
        <v>15</v>
      </c>
      <c r="E190" s="6" t="s">
        <v>39</v>
      </c>
      <c r="F190" s="7">
        <v>1</v>
      </c>
      <c r="G190" s="7">
        <v>24.37</v>
      </c>
      <c r="H190" s="7">
        <f t="shared" si="36"/>
        <v>31.03</v>
      </c>
      <c r="I190" s="7">
        <f t="shared" si="37"/>
        <v>24.37</v>
      </c>
      <c r="J190" s="7">
        <f t="shared" si="38"/>
        <v>31.03</v>
      </c>
    </row>
    <row r="191" spans="1:10">
      <c r="A191" s="5" t="s">
        <v>526</v>
      </c>
      <c r="B191" s="6" t="s">
        <v>527</v>
      </c>
      <c r="C191" s="5" t="s">
        <v>528</v>
      </c>
      <c r="D191" s="6" t="s">
        <v>15</v>
      </c>
      <c r="E191" s="6" t="s">
        <v>39</v>
      </c>
      <c r="F191" s="7">
        <v>1</v>
      </c>
      <c r="G191" s="7">
        <v>29.27</v>
      </c>
      <c r="H191" s="7">
        <f t="shared" si="36"/>
        <v>37.26</v>
      </c>
      <c r="I191" s="7">
        <f t="shared" si="37"/>
        <v>29.27</v>
      </c>
      <c r="J191" s="7">
        <f t="shared" si="38"/>
        <v>37.26</v>
      </c>
    </row>
    <row r="192" spans="1:10" ht="16.5">
      <c r="A192" s="5" t="s">
        <v>529</v>
      </c>
      <c r="B192" s="6" t="s">
        <v>530</v>
      </c>
      <c r="C192" s="5" t="s">
        <v>531</v>
      </c>
      <c r="D192" s="6" t="s">
        <v>15</v>
      </c>
      <c r="E192" s="6" t="s">
        <v>39</v>
      </c>
      <c r="F192" s="7">
        <v>2</v>
      </c>
      <c r="G192" s="7">
        <v>7.35</v>
      </c>
      <c r="H192" s="7">
        <f t="shared" si="36"/>
        <v>9.36</v>
      </c>
      <c r="I192" s="7">
        <f t="shared" si="37"/>
        <v>14.7</v>
      </c>
      <c r="J192" s="7">
        <f t="shared" si="38"/>
        <v>18.72</v>
      </c>
    </row>
    <row r="193" spans="1:10" ht="16.5">
      <c r="A193" s="5" t="s">
        <v>532</v>
      </c>
      <c r="B193" s="6" t="s">
        <v>452</v>
      </c>
      <c r="C193" s="5" t="s">
        <v>453</v>
      </c>
      <c r="D193" s="6" t="s">
        <v>15</v>
      </c>
      <c r="E193" s="6" t="s">
        <v>103</v>
      </c>
      <c r="F193" s="7">
        <v>0.4</v>
      </c>
      <c r="G193" s="7">
        <v>24.42</v>
      </c>
      <c r="H193" s="7">
        <f t="shared" si="36"/>
        <v>31.09</v>
      </c>
      <c r="I193" s="7">
        <f t="shared" si="37"/>
        <v>9.77</v>
      </c>
      <c r="J193" s="7">
        <f t="shared" si="38"/>
        <v>12.44</v>
      </c>
    </row>
    <row r="194" spans="1:10" ht="16.5">
      <c r="A194" s="5" t="s">
        <v>533</v>
      </c>
      <c r="B194" s="6" t="s">
        <v>534</v>
      </c>
      <c r="C194" s="5" t="s">
        <v>535</v>
      </c>
      <c r="D194" s="6" t="s">
        <v>15</v>
      </c>
      <c r="E194" s="6" t="s">
        <v>39</v>
      </c>
      <c r="F194" s="7">
        <v>1</v>
      </c>
      <c r="G194" s="7">
        <v>19.25</v>
      </c>
      <c r="H194" s="7">
        <f t="shared" si="36"/>
        <v>24.51</v>
      </c>
      <c r="I194" s="7">
        <f t="shared" si="37"/>
        <v>19.25</v>
      </c>
      <c r="J194" s="7">
        <f t="shared" si="38"/>
        <v>24.51</v>
      </c>
    </row>
    <row r="195" spans="1:10" ht="16.5">
      <c r="A195" s="5" t="s">
        <v>536</v>
      </c>
      <c r="B195" s="6" t="s">
        <v>537</v>
      </c>
      <c r="C195" s="5" t="s">
        <v>538</v>
      </c>
      <c r="D195" s="6" t="s">
        <v>15</v>
      </c>
      <c r="E195" s="6" t="s">
        <v>39</v>
      </c>
      <c r="F195" s="7">
        <v>1</v>
      </c>
      <c r="G195" s="7">
        <v>25.51</v>
      </c>
      <c r="H195" s="7">
        <f t="shared" si="36"/>
        <v>32.479999999999997</v>
      </c>
      <c r="I195" s="7">
        <f t="shared" si="37"/>
        <v>25.51</v>
      </c>
      <c r="J195" s="7">
        <f t="shared" si="38"/>
        <v>32.479999999999997</v>
      </c>
    </row>
    <row r="196" spans="1:10" ht="16.5">
      <c r="A196" s="5" t="s">
        <v>539</v>
      </c>
      <c r="B196" s="6" t="s">
        <v>540</v>
      </c>
      <c r="C196" s="5" t="s">
        <v>541</v>
      </c>
      <c r="D196" s="6" t="s">
        <v>15</v>
      </c>
      <c r="E196" s="6" t="s">
        <v>39</v>
      </c>
      <c r="F196" s="7">
        <v>2</v>
      </c>
      <c r="G196" s="7">
        <v>33.909999999999997</v>
      </c>
      <c r="H196" s="7">
        <f t="shared" si="36"/>
        <v>43.17</v>
      </c>
      <c r="I196" s="7">
        <f t="shared" si="37"/>
        <v>67.819999999999993</v>
      </c>
      <c r="J196" s="7">
        <f t="shared" si="38"/>
        <v>86.34</v>
      </c>
    </row>
    <row r="197" spans="1:10">
      <c r="A197" s="5" t="s">
        <v>542</v>
      </c>
      <c r="B197" s="6" t="s">
        <v>543</v>
      </c>
      <c r="C197" s="5" t="s">
        <v>544</v>
      </c>
      <c r="D197" s="6" t="s">
        <v>15</v>
      </c>
      <c r="E197" s="6" t="s">
        <v>39</v>
      </c>
      <c r="F197" s="7">
        <v>1</v>
      </c>
      <c r="G197" s="7">
        <v>265.55</v>
      </c>
      <c r="H197" s="7">
        <f t="shared" si="36"/>
        <v>338.07</v>
      </c>
      <c r="I197" s="7">
        <f t="shared" si="37"/>
        <v>265.55</v>
      </c>
      <c r="J197" s="7">
        <f t="shared" si="38"/>
        <v>338.07</v>
      </c>
    </row>
    <row r="198" spans="1:10">
      <c r="A198" s="5" t="s">
        <v>545</v>
      </c>
      <c r="B198" s="6" t="s">
        <v>546</v>
      </c>
      <c r="C198" s="5" t="s">
        <v>547</v>
      </c>
      <c r="D198" s="6" t="s">
        <v>15</v>
      </c>
      <c r="E198" s="6" t="s">
        <v>39</v>
      </c>
      <c r="F198" s="7">
        <v>1</v>
      </c>
      <c r="G198" s="7">
        <v>39.75</v>
      </c>
      <c r="H198" s="7">
        <f t="shared" si="36"/>
        <v>50.61</v>
      </c>
      <c r="I198" s="7">
        <f t="shared" si="37"/>
        <v>39.75</v>
      </c>
      <c r="J198" s="7">
        <f t="shared" si="38"/>
        <v>50.61</v>
      </c>
    </row>
    <row r="199" spans="1:10" ht="20.100000000000001" customHeight="1">
      <c r="A199" s="3" t="s">
        <v>548</v>
      </c>
      <c r="B199" s="71" t="s">
        <v>549</v>
      </c>
      <c r="C199" s="71"/>
      <c r="D199" s="71"/>
      <c r="E199" s="71"/>
      <c r="F199" s="71"/>
      <c r="G199" s="71">
        <f>ROUND(F200*G200,2)+ROUND(F201*G201,2)+ROUND(F202*G202,2)</f>
        <v>868.89</v>
      </c>
      <c r="H199" s="71"/>
      <c r="I199" s="4">
        <f>ROUND(SUM(I200:I202),2)</f>
        <v>868.89</v>
      </c>
      <c r="J199" s="4">
        <f>ROUND(SUM(J200:J202),2)</f>
        <v>1106.18</v>
      </c>
    </row>
    <row r="200" spans="1:10" ht="16.5">
      <c r="A200" s="5" t="s">
        <v>550</v>
      </c>
      <c r="B200" s="6" t="s">
        <v>551</v>
      </c>
      <c r="C200" s="5" t="s">
        <v>552</v>
      </c>
      <c r="D200" s="6" t="s">
        <v>15</v>
      </c>
      <c r="E200" s="6" t="s">
        <v>39</v>
      </c>
      <c r="F200" s="7">
        <v>1</v>
      </c>
      <c r="G200" s="7">
        <v>170.28</v>
      </c>
      <c r="H200" s="7">
        <f>ROUND(G200*ROUND(1+(27.31/100),4),2)</f>
        <v>216.78</v>
      </c>
      <c r="I200" s="7">
        <f>ROUND(ROUND(F200,2)*ROUND(G200,2),2)</f>
        <v>170.28</v>
      </c>
      <c r="J200" s="7">
        <f>ROUND(ROUND(F200,2)*ROUND(H200,2),2)</f>
        <v>216.78</v>
      </c>
    </row>
    <row r="201" spans="1:10">
      <c r="A201" s="5" t="s">
        <v>553</v>
      </c>
      <c r="B201" s="6" t="s">
        <v>554</v>
      </c>
      <c r="C201" s="5" t="s">
        <v>555</v>
      </c>
      <c r="D201" s="6" t="s">
        <v>15</v>
      </c>
      <c r="E201" s="6" t="s">
        <v>39</v>
      </c>
      <c r="F201" s="7">
        <v>1</v>
      </c>
      <c r="G201" s="7">
        <v>236.96</v>
      </c>
      <c r="H201" s="7">
        <f>ROUND(G201*ROUND(1+(27.31/100),4),2)</f>
        <v>301.67</v>
      </c>
      <c r="I201" s="7">
        <f>ROUND(ROUND(F201,2)*ROUND(G201,2),2)</f>
        <v>236.96</v>
      </c>
      <c r="J201" s="7">
        <f>ROUND(ROUND(F201,2)*ROUND(H201,2),2)</f>
        <v>301.67</v>
      </c>
    </row>
    <row r="202" spans="1:10" ht="16.5">
      <c r="A202" s="5" t="s">
        <v>556</v>
      </c>
      <c r="B202" s="6" t="s">
        <v>557</v>
      </c>
      <c r="C202" s="5" t="s">
        <v>558</v>
      </c>
      <c r="D202" s="6" t="s">
        <v>15</v>
      </c>
      <c r="E202" s="6" t="s">
        <v>39</v>
      </c>
      <c r="F202" s="7">
        <v>1</v>
      </c>
      <c r="G202" s="7">
        <v>461.65</v>
      </c>
      <c r="H202" s="7">
        <f>ROUND(G202*ROUND(1+(27.31/100),4),2)</f>
        <v>587.73</v>
      </c>
      <c r="I202" s="7">
        <f>ROUND(ROUND(F202,2)*ROUND(G202,2),2)</f>
        <v>461.65</v>
      </c>
      <c r="J202" s="7">
        <f>ROUND(ROUND(F202,2)*ROUND(H202,2),2)</f>
        <v>587.73</v>
      </c>
    </row>
    <row r="203" spans="1:10" ht="20.100000000000001" customHeight="1">
      <c r="A203" s="3" t="s">
        <v>559</v>
      </c>
      <c r="B203" s="71" t="s">
        <v>560</v>
      </c>
      <c r="C203" s="71"/>
      <c r="D203" s="71"/>
      <c r="E203" s="71"/>
      <c r="F203" s="71"/>
      <c r="G203" s="71">
        <f>ROUND(F204*G204,2)+ROUND(F229*G229,2)</f>
        <v>0</v>
      </c>
      <c r="H203" s="71"/>
      <c r="I203" s="4">
        <f>ROUND(I204+I229,2)</f>
        <v>4351.3500000000004</v>
      </c>
      <c r="J203" s="4">
        <f>ROUND(J204+J229,2)</f>
        <v>5539.86</v>
      </c>
    </row>
    <row r="204" spans="1:10" ht="20.100000000000001" customHeight="1">
      <c r="A204" s="3" t="s">
        <v>561</v>
      </c>
      <c r="B204" s="71" t="s">
        <v>450</v>
      </c>
      <c r="C204" s="71"/>
      <c r="D204" s="71"/>
      <c r="E204" s="71"/>
      <c r="F204" s="71"/>
      <c r="G204" s="71">
        <f>ROUND(F205*G205,2)+ROUND(F206*G206,2)+ROUND(F207*G207,2)+ROUND(F208*G208,2)+ROUND(F209*G209,2)+ROUND(F210*G210,2)+ROUND(F211*G211,2)+ROUND(F212*G212,2)+ROUND(F213*G213,2)+ROUND(F214*G214,2)+ROUND(F215*G215,2)+ROUND(F216*G216,2)+ROUND(F217*G217,2)+ROUND(F218*G218,2)+ROUND(F219*G219,2)+ROUND(F220*G220,2)+ROUND(F221*G221,2)+ROUND(F222*G222,2)+ROUND(F223*G223,2)+ROUND(F224*G224,2)+ROUND(F225*G225,2)+ROUND(F226*G226,2)+ROUND(F227*G227,2)+ROUND(F228*G228,2)</f>
        <v>2984.29</v>
      </c>
      <c r="H204" s="71"/>
      <c r="I204" s="4">
        <f>ROUND(SUM(I205:I228),2)</f>
        <v>2984.29</v>
      </c>
      <c r="J204" s="4">
        <f>ROUND(SUM(J205:J228),2)</f>
        <v>3799.46</v>
      </c>
    </row>
    <row r="205" spans="1:10" ht="16.5">
      <c r="A205" s="5" t="s">
        <v>562</v>
      </c>
      <c r="B205" s="6" t="s">
        <v>563</v>
      </c>
      <c r="C205" s="5" t="s">
        <v>564</v>
      </c>
      <c r="D205" s="6" t="s">
        <v>15</v>
      </c>
      <c r="E205" s="6" t="s">
        <v>103</v>
      </c>
      <c r="F205" s="7">
        <v>1.74</v>
      </c>
      <c r="G205" s="7">
        <v>21.62</v>
      </c>
      <c r="H205" s="7">
        <f t="shared" ref="H205:H228" si="39">ROUND(G205*ROUND(1+(27.31/100),4),2)</f>
        <v>27.52</v>
      </c>
      <c r="I205" s="7">
        <f t="shared" ref="I205:I228" si="40">ROUND(ROUND(F205,2)*ROUND(G205,2),2)</f>
        <v>37.619999999999997</v>
      </c>
      <c r="J205" s="7">
        <f t="shared" ref="J205:J228" si="41">ROUND(ROUND(F205,2)*ROUND(H205,2),2)</f>
        <v>47.88</v>
      </c>
    </row>
    <row r="206" spans="1:10" ht="16.5">
      <c r="A206" s="5" t="s">
        <v>565</v>
      </c>
      <c r="B206" s="6" t="s">
        <v>566</v>
      </c>
      <c r="C206" s="5" t="s">
        <v>567</v>
      </c>
      <c r="D206" s="6" t="s">
        <v>15</v>
      </c>
      <c r="E206" s="6" t="s">
        <v>103</v>
      </c>
      <c r="F206" s="7">
        <v>7.13</v>
      </c>
      <c r="G206" s="7">
        <v>26.91</v>
      </c>
      <c r="H206" s="7">
        <f t="shared" si="39"/>
        <v>34.26</v>
      </c>
      <c r="I206" s="7">
        <f t="shared" si="40"/>
        <v>191.87</v>
      </c>
      <c r="J206" s="7">
        <f t="shared" si="41"/>
        <v>244.27</v>
      </c>
    </row>
    <row r="207" spans="1:10" ht="16.5">
      <c r="A207" s="5" t="s">
        <v>568</v>
      </c>
      <c r="B207" s="6" t="s">
        <v>569</v>
      </c>
      <c r="C207" s="5" t="s">
        <v>570</v>
      </c>
      <c r="D207" s="6" t="s">
        <v>15</v>
      </c>
      <c r="E207" s="6" t="s">
        <v>103</v>
      </c>
      <c r="F207" s="7">
        <v>11.71</v>
      </c>
      <c r="G207" s="7">
        <v>37.5</v>
      </c>
      <c r="H207" s="7">
        <f t="shared" si="39"/>
        <v>47.74</v>
      </c>
      <c r="I207" s="7">
        <f t="shared" si="40"/>
        <v>439.13</v>
      </c>
      <c r="J207" s="7">
        <f t="shared" si="41"/>
        <v>559.04</v>
      </c>
    </row>
    <row r="208" spans="1:10" ht="16.5">
      <c r="A208" s="5" t="s">
        <v>571</v>
      </c>
      <c r="B208" s="6" t="s">
        <v>572</v>
      </c>
      <c r="C208" s="5" t="s">
        <v>573</v>
      </c>
      <c r="D208" s="6" t="s">
        <v>15</v>
      </c>
      <c r="E208" s="6" t="s">
        <v>39</v>
      </c>
      <c r="F208" s="7">
        <v>4</v>
      </c>
      <c r="G208" s="7">
        <v>15.45</v>
      </c>
      <c r="H208" s="7">
        <f t="shared" si="39"/>
        <v>19.670000000000002</v>
      </c>
      <c r="I208" s="7">
        <f t="shared" si="40"/>
        <v>61.8</v>
      </c>
      <c r="J208" s="7">
        <f t="shared" si="41"/>
        <v>78.680000000000007</v>
      </c>
    </row>
    <row r="209" spans="1:10" ht="16.5">
      <c r="A209" s="5" t="s">
        <v>574</v>
      </c>
      <c r="B209" s="6" t="s">
        <v>575</v>
      </c>
      <c r="C209" s="5" t="s">
        <v>576</v>
      </c>
      <c r="D209" s="6" t="s">
        <v>15</v>
      </c>
      <c r="E209" s="6" t="s">
        <v>39</v>
      </c>
      <c r="F209" s="7">
        <v>4</v>
      </c>
      <c r="G209" s="7">
        <v>10.29</v>
      </c>
      <c r="H209" s="7">
        <f t="shared" si="39"/>
        <v>13.1</v>
      </c>
      <c r="I209" s="7">
        <f t="shared" si="40"/>
        <v>41.16</v>
      </c>
      <c r="J209" s="7">
        <f t="shared" si="41"/>
        <v>52.4</v>
      </c>
    </row>
    <row r="210" spans="1:10" ht="16.5">
      <c r="A210" s="5" t="s">
        <v>577</v>
      </c>
      <c r="B210" s="6" t="s">
        <v>578</v>
      </c>
      <c r="C210" s="5" t="s">
        <v>579</v>
      </c>
      <c r="D210" s="6" t="s">
        <v>15</v>
      </c>
      <c r="E210" s="6" t="s">
        <v>39</v>
      </c>
      <c r="F210" s="7">
        <v>6</v>
      </c>
      <c r="G210" s="7">
        <v>14.8</v>
      </c>
      <c r="H210" s="7">
        <f t="shared" si="39"/>
        <v>18.84</v>
      </c>
      <c r="I210" s="7">
        <f t="shared" si="40"/>
        <v>88.8</v>
      </c>
      <c r="J210" s="7">
        <f t="shared" si="41"/>
        <v>113.04</v>
      </c>
    </row>
    <row r="211" spans="1:10" ht="16.5">
      <c r="A211" s="5" t="s">
        <v>580</v>
      </c>
      <c r="B211" s="6" t="s">
        <v>581</v>
      </c>
      <c r="C211" s="5" t="s">
        <v>582</v>
      </c>
      <c r="D211" s="6" t="s">
        <v>15</v>
      </c>
      <c r="E211" s="6" t="s">
        <v>39</v>
      </c>
      <c r="F211" s="7">
        <v>2</v>
      </c>
      <c r="G211" s="7">
        <v>26.73</v>
      </c>
      <c r="H211" s="7">
        <f t="shared" si="39"/>
        <v>34.03</v>
      </c>
      <c r="I211" s="7">
        <f t="shared" si="40"/>
        <v>53.46</v>
      </c>
      <c r="J211" s="7">
        <f t="shared" si="41"/>
        <v>68.06</v>
      </c>
    </row>
    <row r="212" spans="1:10" ht="16.5">
      <c r="A212" s="5" t="s">
        <v>583</v>
      </c>
      <c r="B212" s="6" t="s">
        <v>584</v>
      </c>
      <c r="C212" s="5" t="s">
        <v>585</v>
      </c>
      <c r="D212" s="6" t="s">
        <v>15</v>
      </c>
      <c r="E212" s="6" t="s">
        <v>39</v>
      </c>
      <c r="F212" s="7">
        <v>2</v>
      </c>
      <c r="G212" s="7">
        <v>40.78</v>
      </c>
      <c r="H212" s="7">
        <f t="shared" si="39"/>
        <v>51.92</v>
      </c>
      <c r="I212" s="7">
        <f t="shared" si="40"/>
        <v>81.56</v>
      </c>
      <c r="J212" s="7">
        <f t="shared" si="41"/>
        <v>103.84</v>
      </c>
    </row>
    <row r="213" spans="1:10" ht="16.5">
      <c r="A213" s="5" t="s">
        <v>586</v>
      </c>
      <c r="B213" s="6" t="s">
        <v>587</v>
      </c>
      <c r="C213" s="5" t="s">
        <v>588</v>
      </c>
      <c r="D213" s="6" t="s">
        <v>15</v>
      </c>
      <c r="E213" s="6" t="s">
        <v>39</v>
      </c>
      <c r="F213" s="7">
        <v>4</v>
      </c>
      <c r="G213" s="7">
        <v>23.59</v>
      </c>
      <c r="H213" s="7">
        <f t="shared" si="39"/>
        <v>30.03</v>
      </c>
      <c r="I213" s="7">
        <f t="shared" si="40"/>
        <v>94.36</v>
      </c>
      <c r="J213" s="7">
        <f t="shared" si="41"/>
        <v>120.12</v>
      </c>
    </row>
    <row r="214" spans="1:10" ht="16.5">
      <c r="A214" s="5" t="s">
        <v>589</v>
      </c>
      <c r="B214" s="6" t="s">
        <v>590</v>
      </c>
      <c r="C214" s="5" t="s">
        <v>591</v>
      </c>
      <c r="D214" s="6" t="s">
        <v>15</v>
      </c>
      <c r="E214" s="6" t="s">
        <v>39</v>
      </c>
      <c r="F214" s="7">
        <v>2</v>
      </c>
      <c r="G214" s="7">
        <v>38.950000000000003</v>
      </c>
      <c r="H214" s="7">
        <f t="shared" si="39"/>
        <v>49.59</v>
      </c>
      <c r="I214" s="7">
        <f t="shared" si="40"/>
        <v>77.900000000000006</v>
      </c>
      <c r="J214" s="7">
        <f t="shared" si="41"/>
        <v>99.18</v>
      </c>
    </row>
    <row r="215" spans="1:10" ht="16.5">
      <c r="A215" s="5" t="s">
        <v>592</v>
      </c>
      <c r="B215" s="6" t="s">
        <v>593</v>
      </c>
      <c r="C215" s="5" t="s">
        <v>594</v>
      </c>
      <c r="D215" s="6" t="s">
        <v>15</v>
      </c>
      <c r="E215" s="6" t="s">
        <v>39</v>
      </c>
      <c r="F215" s="7">
        <v>2</v>
      </c>
      <c r="G215" s="7">
        <v>9.91</v>
      </c>
      <c r="H215" s="7">
        <f t="shared" si="39"/>
        <v>12.62</v>
      </c>
      <c r="I215" s="7">
        <f t="shared" si="40"/>
        <v>19.82</v>
      </c>
      <c r="J215" s="7">
        <f t="shared" si="41"/>
        <v>25.24</v>
      </c>
    </row>
    <row r="216" spans="1:10" ht="16.5">
      <c r="A216" s="5" t="s">
        <v>595</v>
      </c>
      <c r="B216" s="6" t="s">
        <v>596</v>
      </c>
      <c r="C216" s="5" t="s">
        <v>597</v>
      </c>
      <c r="D216" s="6" t="s">
        <v>15</v>
      </c>
      <c r="E216" s="6" t="s">
        <v>103</v>
      </c>
      <c r="F216" s="7">
        <v>9.14</v>
      </c>
      <c r="G216" s="7">
        <v>12.25</v>
      </c>
      <c r="H216" s="7">
        <f t="shared" si="39"/>
        <v>15.6</v>
      </c>
      <c r="I216" s="7">
        <f t="shared" si="40"/>
        <v>111.97</v>
      </c>
      <c r="J216" s="7">
        <f t="shared" si="41"/>
        <v>142.58000000000001</v>
      </c>
    </row>
    <row r="217" spans="1:10" ht="16.5">
      <c r="A217" s="5" t="s">
        <v>598</v>
      </c>
      <c r="B217" s="6" t="s">
        <v>599</v>
      </c>
      <c r="C217" s="5" t="s">
        <v>600</v>
      </c>
      <c r="D217" s="6" t="s">
        <v>15</v>
      </c>
      <c r="E217" s="6" t="s">
        <v>103</v>
      </c>
      <c r="F217" s="7">
        <v>1.36</v>
      </c>
      <c r="G217" s="7">
        <v>8.33</v>
      </c>
      <c r="H217" s="7">
        <f t="shared" si="39"/>
        <v>10.6</v>
      </c>
      <c r="I217" s="7">
        <f t="shared" si="40"/>
        <v>11.33</v>
      </c>
      <c r="J217" s="7">
        <f t="shared" si="41"/>
        <v>14.42</v>
      </c>
    </row>
    <row r="218" spans="1:10" ht="16.5">
      <c r="A218" s="5" t="s">
        <v>601</v>
      </c>
      <c r="B218" s="6" t="s">
        <v>602</v>
      </c>
      <c r="C218" s="5" t="s">
        <v>603</v>
      </c>
      <c r="D218" s="6" t="s">
        <v>15</v>
      </c>
      <c r="E218" s="6" t="s">
        <v>103</v>
      </c>
      <c r="F218" s="7">
        <v>7.13</v>
      </c>
      <c r="G218" s="7">
        <v>12.65</v>
      </c>
      <c r="H218" s="7">
        <f t="shared" si="39"/>
        <v>16.100000000000001</v>
      </c>
      <c r="I218" s="7">
        <f t="shared" si="40"/>
        <v>90.19</v>
      </c>
      <c r="J218" s="7">
        <f t="shared" si="41"/>
        <v>114.79</v>
      </c>
    </row>
    <row r="219" spans="1:10" ht="16.5">
      <c r="A219" s="5" t="s">
        <v>604</v>
      </c>
      <c r="B219" s="6" t="s">
        <v>605</v>
      </c>
      <c r="C219" s="5" t="s">
        <v>606</v>
      </c>
      <c r="D219" s="6" t="s">
        <v>15</v>
      </c>
      <c r="E219" s="6" t="s">
        <v>103</v>
      </c>
      <c r="F219" s="7">
        <v>11.43</v>
      </c>
      <c r="G219" s="7">
        <v>16.829999999999998</v>
      </c>
      <c r="H219" s="7">
        <f t="shared" si="39"/>
        <v>21.43</v>
      </c>
      <c r="I219" s="7">
        <f t="shared" si="40"/>
        <v>192.37</v>
      </c>
      <c r="J219" s="7">
        <f t="shared" si="41"/>
        <v>244.94</v>
      </c>
    </row>
    <row r="220" spans="1:10" ht="16.5">
      <c r="A220" s="5" t="s">
        <v>607</v>
      </c>
      <c r="B220" s="6" t="s">
        <v>608</v>
      </c>
      <c r="C220" s="5" t="s">
        <v>609</v>
      </c>
      <c r="D220" s="6" t="s">
        <v>15</v>
      </c>
      <c r="E220" s="6" t="s">
        <v>39</v>
      </c>
      <c r="F220" s="7">
        <v>2</v>
      </c>
      <c r="G220" s="7">
        <v>14.12</v>
      </c>
      <c r="H220" s="7">
        <f t="shared" si="39"/>
        <v>17.98</v>
      </c>
      <c r="I220" s="7">
        <f t="shared" si="40"/>
        <v>28.24</v>
      </c>
      <c r="J220" s="7">
        <f t="shared" si="41"/>
        <v>35.96</v>
      </c>
    </row>
    <row r="221" spans="1:10" ht="16.5">
      <c r="A221" s="5" t="s">
        <v>610</v>
      </c>
      <c r="B221" s="6" t="s">
        <v>611</v>
      </c>
      <c r="C221" s="5" t="s">
        <v>612</v>
      </c>
      <c r="D221" s="6" t="s">
        <v>15</v>
      </c>
      <c r="E221" s="6" t="s">
        <v>39</v>
      </c>
      <c r="F221" s="7">
        <v>8</v>
      </c>
      <c r="G221" s="7">
        <v>24.24</v>
      </c>
      <c r="H221" s="7">
        <f t="shared" si="39"/>
        <v>30.86</v>
      </c>
      <c r="I221" s="7">
        <f t="shared" si="40"/>
        <v>193.92</v>
      </c>
      <c r="J221" s="7">
        <f t="shared" si="41"/>
        <v>246.88</v>
      </c>
    </row>
    <row r="222" spans="1:10" ht="16.5">
      <c r="A222" s="5" t="s">
        <v>613</v>
      </c>
      <c r="B222" s="6" t="s">
        <v>614</v>
      </c>
      <c r="C222" s="5" t="s">
        <v>615</v>
      </c>
      <c r="D222" s="6" t="s">
        <v>15</v>
      </c>
      <c r="E222" s="6" t="s">
        <v>39</v>
      </c>
      <c r="F222" s="7">
        <v>8</v>
      </c>
      <c r="G222" s="7">
        <v>62.27</v>
      </c>
      <c r="H222" s="7">
        <f t="shared" si="39"/>
        <v>79.28</v>
      </c>
      <c r="I222" s="7">
        <f t="shared" si="40"/>
        <v>498.16</v>
      </c>
      <c r="J222" s="7">
        <f t="shared" si="41"/>
        <v>634.24</v>
      </c>
    </row>
    <row r="223" spans="1:10" ht="16.5">
      <c r="A223" s="5" t="s">
        <v>616</v>
      </c>
      <c r="B223" s="6" t="s">
        <v>617</v>
      </c>
      <c r="C223" s="5" t="s">
        <v>618</v>
      </c>
      <c r="D223" s="6" t="s">
        <v>15</v>
      </c>
      <c r="E223" s="6" t="s">
        <v>39</v>
      </c>
      <c r="F223" s="7">
        <v>2</v>
      </c>
      <c r="G223" s="7">
        <v>33.03</v>
      </c>
      <c r="H223" s="7">
        <f t="shared" si="39"/>
        <v>42.05</v>
      </c>
      <c r="I223" s="7">
        <f t="shared" si="40"/>
        <v>66.06</v>
      </c>
      <c r="J223" s="7">
        <f t="shared" si="41"/>
        <v>84.1</v>
      </c>
    </row>
    <row r="224" spans="1:10" ht="16.5">
      <c r="A224" s="5" t="s">
        <v>619</v>
      </c>
      <c r="B224" s="6" t="s">
        <v>620</v>
      </c>
      <c r="C224" s="5" t="s">
        <v>621</v>
      </c>
      <c r="D224" s="6" t="s">
        <v>15</v>
      </c>
      <c r="E224" s="6" t="s">
        <v>103</v>
      </c>
      <c r="F224" s="7">
        <v>1.36</v>
      </c>
      <c r="G224" s="7">
        <v>17.53</v>
      </c>
      <c r="H224" s="7">
        <f t="shared" si="39"/>
        <v>22.32</v>
      </c>
      <c r="I224" s="7">
        <f t="shared" si="40"/>
        <v>23.84</v>
      </c>
      <c r="J224" s="7">
        <f t="shared" si="41"/>
        <v>30.36</v>
      </c>
    </row>
    <row r="225" spans="1:10" ht="16.5">
      <c r="A225" s="5" t="s">
        <v>622</v>
      </c>
      <c r="B225" s="6" t="s">
        <v>623</v>
      </c>
      <c r="C225" s="5" t="s">
        <v>624</v>
      </c>
      <c r="D225" s="6" t="s">
        <v>15</v>
      </c>
      <c r="E225" s="6" t="s">
        <v>103</v>
      </c>
      <c r="F225" s="7">
        <v>7.13</v>
      </c>
      <c r="G225" s="7">
        <v>23.24</v>
      </c>
      <c r="H225" s="7">
        <f t="shared" si="39"/>
        <v>29.59</v>
      </c>
      <c r="I225" s="7">
        <f t="shared" si="40"/>
        <v>165.7</v>
      </c>
      <c r="J225" s="7">
        <f t="shared" si="41"/>
        <v>210.98</v>
      </c>
    </row>
    <row r="226" spans="1:10" ht="16.5">
      <c r="A226" s="5" t="s">
        <v>625</v>
      </c>
      <c r="B226" s="6" t="s">
        <v>626</v>
      </c>
      <c r="C226" s="5" t="s">
        <v>627</v>
      </c>
      <c r="D226" s="6" t="s">
        <v>15</v>
      </c>
      <c r="E226" s="6" t="s">
        <v>103</v>
      </c>
      <c r="F226" s="7">
        <v>11.43</v>
      </c>
      <c r="G226" s="7">
        <v>30.85</v>
      </c>
      <c r="H226" s="7">
        <f t="shared" si="39"/>
        <v>39.28</v>
      </c>
      <c r="I226" s="7">
        <f t="shared" si="40"/>
        <v>352.62</v>
      </c>
      <c r="J226" s="7">
        <f t="shared" si="41"/>
        <v>448.97</v>
      </c>
    </row>
    <row r="227" spans="1:10" ht="16.5">
      <c r="A227" s="5" t="s">
        <v>628</v>
      </c>
      <c r="B227" s="6" t="s">
        <v>509</v>
      </c>
      <c r="C227" s="5" t="s">
        <v>510</v>
      </c>
      <c r="D227" s="6" t="s">
        <v>15</v>
      </c>
      <c r="E227" s="6" t="s">
        <v>103</v>
      </c>
      <c r="F227" s="7">
        <v>0.38</v>
      </c>
      <c r="G227" s="7">
        <v>8.59</v>
      </c>
      <c r="H227" s="7">
        <f t="shared" si="39"/>
        <v>10.94</v>
      </c>
      <c r="I227" s="7">
        <f t="shared" si="40"/>
        <v>3.26</v>
      </c>
      <c r="J227" s="7">
        <f t="shared" si="41"/>
        <v>4.16</v>
      </c>
    </row>
    <row r="228" spans="1:10" ht="16.5">
      <c r="A228" s="5" t="s">
        <v>629</v>
      </c>
      <c r="B228" s="6" t="s">
        <v>630</v>
      </c>
      <c r="C228" s="5" t="s">
        <v>631</v>
      </c>
      <c r="D228" s="6" t="s">
        <v>15</v>
      </c>
      <c r="E228" s="6" t="s">
        <v>103</v>
      </c>
      <c r="F228" s="7">
        <v>6.2</v>
      </c>
      <c r="G228" s="7">
        <v>9.5399999999999991</v>
      </c>
      <c r="H228" s="7">
        <f t="shared" si="39"/>
        <v>12.15</v>
      </c>
      <c r="I228" s="7">
        <f t="shared" si="40"/>
        <v>59.15</v>
      </c>
      <c r="J228" s="7">
        <f t="shared" si="41"/>
        <v>75.33</v>
      </c>
    </row>
    <row r="229" spans="1:10" ht="20.100000000000001" customHeight="1">
      <c r="A229" s="3" t="s">
        <v>632</v>
      </c>
      <c r="B229" s="71" t="s">
        <v>549</v>
      </c>
      <c r="C229" s="71"/>
      <c r="D229" s="71"/>
      <c r="E229" s="71"/>
      <c r="F229" s="71"/>
      <c r="G229" s="71">
        <f>ROUND(F230*G230,2)+ROUND(F231*G231,2)</f>
        <v>1367.06</v>
      </c>
      <c r="H229" s="71"/>
      <c r="I229" s="4">
        <f>ROUND(SUM(I230:I231),2)</f>
        <v>1367.06</v>
      </c>
      <c r="J229" s="4">
        <f>ROUND(SUM(J230:J231),2)</f>
        <v>1740.4</v>
      </c>
    </row>
    <row r="230" spans="1:10" ht="16.5">
      <c r="A230" s="5" t="s">
        <v>633</v>
      </c>
      <c r="B230" s="6" t="s">
        <v>634</v>
      </c>
      <c r="C230" s="5" t="s">
        <v>635</v>
      </c>
      <c r="D230" s="6" t="s">
        <v>15</v>
      </c>
      <c r="E230" s="6" t="s">
        <v>39</v>
      </c>
      <c r="F230" s="7">
        <v>2</v>
      </c>
      <c r="G230" s="7">
        <v>609.04999999999995</v>
      </c>
      <c r="H230" s="7">
        <f>ROUND(G230*ROUND(1+(27.31/100),4),2)</f>
        <v>775.38</v>
      </c>
      <c r="I230" s="7">
        <f>ROUND(ROUND(F230,2)*ROUND(G230,2),2)</f>
        <v>1218.0999999999999</v>
      </c>
      <c r="J230" s="7">
        <f>ROUND(ROUND(F230,2)*ROUND(H230,2),2)</f>
        <v>1550.76</v>
      </c>
    </row>
    <row r="231" spans="1:10" ht="16.5">
      <c r="A231" s="5" t="s">
        <v>636</v>
      </c>
      <c r="B231" s="6" t="s">
        <v>637</v>
      </c>
      <c r="C231" s="5" t="s">
        <v>638</v>
      </c>
      <c r="D231" s="6" t="s">
        <v>15</v>
      </c>
      <c r="E231" s="6" t="s">
        <v>39</v>
      </c>
      <c r="F231" s="7">
        <v>2</v>
      </c>
      <c r="G231" s="7">
        <v>74.48</v>
      </c>
      <c r="H231" s="7">
        <f>ROUND(G231*ROUND(1+(27.31/100),4),2)</f>
        <v>94.82</v>
      </c>
      <c r="I231" s="7">
        <f>ROUND(ROUND(F231,2)*ROUND(G231,2),2)</f>
        <v>148.96</v>
      </c>
      <c r="J231" s="7">
        <f>ROUND(ROUND(F231,2)*ROUND(H231,2),2)</f>
        <v>189.64</v>
      </c>
    </row>
    <row r="232" spans="1:10" ht="20.100000000000001" customHeight="1">
      <c r="A232" s="3" t="s">
        <v>639</v>
      </c>
      <c r="B232" s="71" t="s">
        <v>640</v>
      </c>
      <c r="C232" s="71"/>
      <c r="D232" s="71"/>
      <c r="E232" s="71"/>
      <c r="F232" s="71"/>
      <c r="G232" s="71">
        <f>ROUND(F233*G233,2)+ROUND(F234*G234,2)+ROUND(F235*G235,2)+ROUND(F236*G236,2)</f>
        <v>2171.3200000000002</v>
      </c>
      <c r="H232" s="71"/>
      <c r="I232" s="4">
        <f>ROUND(SUM(I233:I236),2)</f>
        <v>2171.3200000000002</v>
      </c>
      <c r="J232" s="4">
        <f>ROUND(SUM(J233:J236),2)</f>
        <v>2764.32</v>
      </c>
    </row>
    <row r="233" spans="1:10" ht="16.5">
      <c r="A233" s="5" t="s">
        <v>641</v>
      </c>
      <c r="B233" s="6" t="s">
        <v>642</v>
      </c>
      <c r="C233" s="5" t="s">
        <v>643</v>
      </c>
      <c r="D233" s="6" t="s">
        <v>15</v>
      </c>
      <c r="E233" s="6" t="s">
        <v>39</v>
      </c>
      <c r="F233" s="7">
        <v>2</v>
      </c>
      <c r="G233" s="7">
        <v>575.20000000000005</v>
      </c>
      <c r="H233" s="7">
        <f>ROUND(G233*ROUND(1+(27.31/100),4),2)</f>
        <v>732.29</v>
      </c>
      <c r="I233" s="7">
        <f>ROUND(ROUND(F233,2)*ROUND(G233,2),2)</f>
        <v>1150.4000000000001</v>
      </c>
      <c r="J233" s="7">
        <f>ROUND(ROUND(F233,2)*ROUND(H233,2),2)</f>
        <v>1464.58</v>
      </c>
    </row>
    <row r="234" spans="1:10" ht="16.5">
      <c r="A234" s="5" t="s">
        <v>644</v>
      </c>
      <c r="B234" s="6" t="s">
        <v>645</v>
      </c>
      <c r="C234" s="5" t="s">
        <v>646</v>
      </c>
      <c r="D234" s="6" t="s">
        <v>31</v>
      </c>
      <c r="E234" s="6" t="s">
        <v>39</v>
      </c>
      <c r="F234" s="7">
        <v>2</v>
      </c>
      <c r="G234" s="7">
        <v>163.61000000000001</v>
      </c>
      <c r="H234" s="7">
        <f>ROUND(G234*ROUND(1+(27.31/100),4),2)</f>
        <v>208.29</v>
      </c>
      <c r="I234" s="7">
        <f>ROUND(ROUND(F234,2)*ROUND(G234,2),2)</f>
        <v>327.22000000000003</v>
      </c>
      <c r="J234" s="7">
        <f>ROUND(ROUND(F234,2)*ROUND(H234,2),2)</f>
        <v>416.58</v>
      </c>
    </row>
    <row r="235" spans="1:10">
      <c r="A235" s="5" t="s">
        <v>647</v>
      </c>
      <c r="B235" s="6" t="s">
        <v>648</v>
      </c>
      <c r="C235" s="5" t="s">
        <v>649</v>
      </c>
      <c r="D235" s="6" t="s">
        <v>135</v>
      </c>
      <c r="E235" s="6" t="s">
        <v>136</v>
      </c>
      <c r="F235" s="7">
        <v>2</v>
      </c>
      <c r="G235" s="7">
        <v>90.36</v>
      </c>
      <c r="H235" s="7">
        <f>ROUND(G235*ROUND(1+(27.31/100),4),2)</f>
        <v>115.04</v>
      </c>
      <c r="I235" s="7">
        <f>ROUND(ROUND(F235,2)*ROUND(G235,2),2)</f>
        <v>180.72</v>
      </c>
      <c r="J235" s="7">
        <f>ROUND(ROUND(F235,2)*ROUND(H235,2),2)</f>
        <v>230.08</v>
      </c>
    </row>
    <row r="236" spans="1:10">
      <c r="A236" s="5" t="s">
        <v>650</v>
      </c>
      <c r="B236" s="6" t="s">
        <v>651</v>
      </c>
      <c r="C236" s="5" t="s">
        <v>652</v>
      </c>
      <c r="D236" s="6" t="s">
        <v>135</v>
      </c>
      <c r="E236" s="6" t="s">
        <v>136</v>
      </c>
      <c r="F236" s="7">
        <v>2</v>
      </c>
      <c r="G236" s="7">
        <v>256.49</v>
      </c>
      <c r="H236" s="7">
        <f>ROUND(G236*ROUND(1+(27.31/100),4),2)</f>
        <v>326.54000000000002</v>
      </c>
      <c r="I236" s="7">
        <f>ROUND(ROUND(F236,2)*ROUND(G236,2),2)</f>
        <v>512.98</v>
      </c>
      <c r="J236" s="7">
        <f>ROUND(ROUND(F236,2)*ROUND(H236,2),2)</f>
        <v>653.08000000000004</v>
      </c>
    </row>
    <row r="237" spans="1:10" ht="20.100000000000001" customHeight="1">
      <c r="A237" s="3" t="s">
        <v>653</v>
      </c>
      <c r="B237" s="71" t="s">
        <v>654</v>
      </c>
      <c r="C237" s="71"/>
      <c r="D237" s="71"/>
      <c r="E237" s="71"/>
      <c r="F237" s="71"/>
      <c r="G237" s="71">
        <f>ROUND(F238*G238,2)+ROUND(F239*G239,2)+ROUND(F240*G240,2)+ROUND(F241*G241,2)+ROUND(F242*G242,2)+ROUND(F243*G243,2)+ROUND(F244*G244,2)+ROUND(F245*G245,2)+ROUND(F246*G246,2)+ROUND(F247*G247,2)+ROUND(F248*G248,2)+ROUND(F249*G249,2)+ROUND(F250*G250,2)</f>
        <v>5242.2400000000007</v>
      </c>
      <c r="H237" s="71"/>
      <c r="I237" s="4">
        <f>ROUND(SUM(I238:I250),2)</f>
        <v>5242.24</v>
      </c>
      <c r="J237" s="4">
        <f>ROUND(SUM(J238:J250),2)</f>
        <v>6673.88</v>
      </c>
    </row>
    <row r="238" spans="1:10">
      <c r="A238" s="5" t="s">
        <v>655</v>
      </c>
      <c r="B238" s="6" t="s">
        <v>656</v>
      </c>
      <c r="C238" s="5" t="s">
        <v>657</v>
      </c>
      <c r="D238" s="6" t="s">
        <v>31</v>
      </c>
      <c r="E238" s="6" t="s">
        <v>39</v>
      </c>
      <c r="F238" s="7">
        <v>2</v>
      </c>
      <c r="G238" s="7">
        <v>152.88</v>
      </c>
      <c r="H238" s="7">
        <f t="shared" ref="H238:H250" si="42">ROUND(G238*ROUND(1+(27.31/100),4),2)</f>
        <v>194.63</v>
      </c>
      <c r="I238" s="7">
        <f t="shared" ref="I238:I250" si="43">ROUND(ROUND(F238,2)*ROUND(G238,2),2)</f>
        <v>305.76</v>
      </c>
      <c r="J238" s="7">
        <f t="shared" ref="J238:J250" si="44">ROUND(ROUND(F238,2)*ROUND(H238,2),2)</f>
        <v>389.26</v>
      </c>
    </row>
    <row r="239" spans="1:10">
      <c r="A239" s="5" t="s">
        <v>658</v>
      </c>
      <c r="B239" s="6" t="s">
        <v>659</v>
      </c>
      <c r="C239" s="5" t="s">
        <v>660</v>
      </c>
      <c r="D239" s="6" t="s">
        <v>135</v>
      </c>
      <c r="E239" s="6" t="s">
        <v>136</v>
      </c>
      <c r="F239" s="7">
        <v>4</v>
      </c>
      <c r="G239" s="7">
        <v>113.29</v>
      </c>
      <c r="H239" s="7">
        <f t="shared" si="42"/>
        <v>144.22999999999999</v>
      </c>
      <c r="I239" s="7">
        <f t="shared" si="43"/>
        <v>453.16</v>
      </c>
      <c r="J239" s="7">
        <f t="shared" si="44"/>
        <v>576.91999999999996</v>
      </c>
    </row>
    <row r="240" spans="1:10" ht="16.5">
      <c r="A240" s="5" t="s">
        <v>661</v>
      </c>
      <c r="B240" s="6" t="s">
        <v>662</v>
      </c>
      <c r="C240" s="5" t="s">
        <v>663</v>
      </c>
      <c r="D240" s="6" t="s">
        <v>15</v>
      </c>
      <c r="E240" s="6" t="s">
        <v>39</v>
      </c>
      <c r="F240" s="7">
        <v>2</v>
      </c>
      <c r="G240" s="7">
        <v>306.89999999999998</v>
      </c>
      <c r="H240" s="7">
        <f t="shared" si="42"/>
        <v>390.71</v>
      </c>
      <c r="I240" s="7">
        <f t="shared" si="43"/>
        <v>613.79999999999995</v>
      </c>
      <c r="J240" s="7">
        <f t="shared" si="44"/>
        <v>781.42</v>
      </c>
    </row>
    <row r="241" spans="1:10" ht="16.5">
      <c r="A241" s="5" t="s">
        <v>664</v>
      </c>
      <c r="B241" s="6" t="s">
        <v>665</v>
      </c>
      <c r="C241" s="5" t="s">
        <v>666</v>
      </c>
      <c r="D241" s="6" t="s">
        <v>15</v>
      </c>
      <c r="E241" s="6" t="s">
        <v>39</v>
      </c>
      <c r="F241" s="7">
        <v>4</v>
      </c>
      <c r="G241" s="7">
        <v>317.23</v>
      </c>
      <c r="H241" s="7">
        <f t="shared" si="42"/>
        <v>403.87</v>
      </c>
      <c r="I241" s="7">
        <f t="shared" si="43"/>
        <v>1268.92</v>
      </c>
      <c r="J241" s="7">
        <f t="shared" si="44"/>
        <v>1615.48</v>
      </c>
    </row>
    <row r="242" spans="1:10">
      <c r="A242" s="5" t="s">
        <v>667</v>
      </c>
      <c r="B242" s="6" t="s">
        <v>668</v>
      </c>
      <c r="C242" s="5" t="s">
        <v>669</v>
      </c>
      <c r="D242" s="6" t="s">
        <v>15</v>
      </c>
      <c r="E242" s="6" t="s">
        <v>39</v>
      </c>
      <c r="F242" s="7">
        <v>2</v>
      </c>
      <c r="G242" s="7">
        <v>42.62</v>
      </c>
      <c r="H242" s="7">
        <f t="shared" si="42"/>
        <v>54.26</v>
      </c>
      <c r="I242" s="7">
        <f t="shared" si="43"/>
        <v>85.24</v>
      </c>
      <c r="J242" s="7">
        <f t="shared" si="44"/>
        <v>108.52</v>
      </c>
    </row>
    <row r="243" spans="1:10">
      <c r="A243" s="5" t="s">
        <v>670</v>
      </c>
      <c r="B243" s="6" t="s">
        <v>671</v>
      </c>
      <c r="C243" s="5" t="s">
        <v>672</v>
      </c>
      <c r="D243" s="6" t="s">
        <v>15</v>
      </c>
      <c r="E243" s="6" t="s">
        <v>39</v>
      </c>
      <c r="F243" s="7">
        <v>2</v>
      </c>
      <c r="G243" s="7">
        <v>20.7</v>
      </c>
      <c r="H243" s="7">
        <f t="shared" si="42"/>
        <v>26.35</v>
      </c>
      <c r="I243" s="7">
        <f t="shared" si="43"/>
        <v>41.4</v>
      </c>
      <c r="J243" s="7">
        <f t="shared" si="44"/>
        <v>52.7</v>
      </c>
    </row>
    <row r="244" spans="1:10">
      <c r="A244" s="5" t="s">
        <v>673</v>
      </c>
      <c r="B244" s="6" t="s">
        <v>674</v>
      </c>
      <c r="C244" s="5" t="s">
        <v>675</v>
      </c>
      <c r="D244" s="6" t="s">
        <v>15</v>
      </c>
      <c r="E244" s="6" t="s">
        <v>39</v>
      </c>
      <c r="F244" s="7">
        <v>2</v>
      </c>
      <c r="G244" s="7">
        <v>10.63</v>
      </c>
      <c r="H244" s="7">
        <f t="shared" si="42"/>
        <v>13.53</v>
      </c>
      <c r="I244" s="7">
        <f t="shared" si="43"/>
        <v>21.26</v>
      </c>
      <c r="J244" s="7">
        <f t="shared" si="44"/>
        <v>27.06</v>
      </c>
    </row>
    <row r="245" spans="1:10" ht="16.5">
      <c r="A245" s="5" t="s">
        <v>676</v>
      </c>
      <c r="B245" s="6" t="s">
        <v>677</v>
      </c>
      <c r="C245" s="5" t="s">
        <v>678</v>
      </c>
      <c r="D245" s="6" t="s">
        <v>15</v>
      </c>
      <c r="E245" s="6" t="s">
        <v>39</v>
      </c>
      <c r="F245" s="7">
        <v>2</v>
      </c>
      <c r="G245" s="7">
        <v>9.4600000000000009</v>
      </c>
      <c r="H245" s="7">
        <f t="shared" si="42"/>
        <v>12.04</v>
      </c>
      <c r="I245" s="7">
        <f t="shared" si="43"/>
        <v>18.920000000000002</v>
      </c>
      <c r="J245" s="7">
        <f t="shared" si="44"/>
        <v>24.08</v>
      </c>
    </row>
    <row r="246" spans="1:10">
      <c r="A246" s="5" t="s">
        <v>679</v>
      </c>
      <c r="B246" s="6" t="s">
        <v>680</v>
      </c>
      <c r="C246" s="5" t="s">
        <v>681</v>
      </c>
      <c r="D246" s="6" t="s">
        <v>135</v>
      </c>
      <c r="E246" s="6" t="s">
        <v>308</v>
      </c>
      <c r="F246" s="7">
        <v>0.81</v>
      </c>
      <c r="G246" s="7">
        <v>572.20000000000005</v>
      </c>
      <c r="H246" s="7">
        <f t="shared" si="42"/>
        <v>728.47</v>
      </c>
      <c r="I246" s="7">
        <f t="shared" si="43"/>
        <v>463.48</v>
      </c>
      <c r="J246" s="7">
        <f t="shared" si="44"/>
        <v>590.05999999999995</v>
      </c>
    </row>
    <row r="247" spans="1:10" ht="16.5">
      <c r="A247" s="5" t="s">
        <v>682</v>
      </c>
      <c r="B247" s="6" t="s">
        <v>683</v>
      </c>
      <c r="C247" s="5" t="s">
        <v>684</v>
      </c>
      <c r="D247" s="6" t="s">
        <v>15</v>
      </c>
      <c r="E247" s="6" t="s">
        <v>39</v>
      </c>
      <c r="F247" s="7">
        <v>2</v>
      </c>
      <c r="G247" s="7">
        <v>62.3</v>
      </c>
      <c r="H247" s="7">
        <f t="shared" si="42"/>
        <v>79.31</v>
      </c>
      <c r="I247" s="7">
        <f t="shared" si="43"/>
        <v>124.6</v>
      </c>
      <c r="J247" s="7">
        <f t="shared" si="44"/>
        <v>158.62</v>
      </c>
    </row>
    <row r="248" spans="1:10">
      <c r="A248" s="5" t="s">
        <v>685</v>
      </c>
      <c r="B248" s="6" t="s">
        <v>686</v>
      </c>
      <c r="C248" s="5" t="s">
        <v>687</v>
      </c>
      <c r="D248" s="6" t="s">
        <v>31</v>
      </c>
      <c r="E248" s="6" t="s">
        <v>39</v>
      </c>
      <c r="F248" s="7">
        <v>2</v>
      </c>
      <c r="G248" s="7">
        <v>64.38</v>
      </c>
      <c r="H248" s="7">
        <f t="shared" si="42"/>
        <v>81.96</v>
      </c>
      <c r="I248" s="7">
        <f t="shared" si="43"/>
        <v>128.76</v>
      </c>
      <c r="J248" s="7">
        <f t="shared" si="44"/>
        <v>163.92</v>
      </c>
    </row>
    <row r="249" spans="1:10">
      <c r="A249" s="5" t="s">
        <v>688</v>
      </c>
      <c r="B249" s="6" t="s">
        <v>689</v>
      </c>
      <c r="C249" s="5" t="s">
        <v>690</v>
      </c>
      <c r="D249" s="6" t="s">
        <v>31</v>
      </c>
      <c r="E249" s="6" t="s">
        <v>39</v>
      </c>
      <c r="F249" s="7">
        <v>2</v>
      </c>
      <c r="G249" s="7">
        <v>64.38</v>
      </c>
      <c r="H249" s="7">
        <f t="shared" si="42"/>
        <v>81.96</v>
      </c>
      <c r="I249" s="7">
        <f t="shared" si="43"/>
        <v>128.76</v>
      </c>
      <c r="J249" s="7">
        <f t="shared" si="44"/>
        <v>163.92</v>
      </c>
    </row>
    <row r="250" spans="1:10">
      <c r="A250" s="5" t="s">
        <v>691</v>
      </c>
      <c r="B250" s="6" t="s">
        <v>692</v>
      </c>
      <c r="C250" s="5" t="s">
        <v>693</v>
      </c>
      <c r="D250" s="6" t="s">
        <v>135</v>
      </c>
      <c r="E250" s="6" t="s">
        <v>136</v>
      </c>
      <c r="F250" s="7">
        <v>2</v>
      </c>
      <c r="G250" s="7">
        <v>794.09</v>
      </c>
      <c r="H250" s="7">
        <f t="shared" si="42"/>
        <v>1010.96</v>
      </c>
      <c r="I250" s="7">
        <f t="shared" si="43"/>
        <v>1588.18</v>
      </c>
      <c r="J250" s="7">
        <f t="shared" si="44"/>
        <v>2021.92</v>
      </c>
    </row>
    <row r="251" spans="1:10" ht="20.100000000000001" customHeight="1">
      <c r="A251" s="3" t="s">
        <v>694</v>
      </c>
      <c r="B251" s="71" t="s">
        <v>695</v>
      </c>
      <c r="C251" s="71"/>
      <c r="D251" s="71"/>
      <c r="E251" s="71"/>
      <c r="F251" s="71"/>
      <c r="G251" s="71">
        <f>ROUND(F252*G252,2)</f>
        <v>627.9</v>
      </c>
      <c r="H251" s="71"/>
      <c r="I251" s="4">
        <f>ROUND(SUM(I252:I252),2)</f>
        <v>627.9</v>
      </c>
      <c r="J251" s="4">
        <f>ROUND(SUM(J252:J252),2)</f>
        <v>799.37</v>
      </c>
    </row>
    <row r="252" spans="1:10">
      <c r="A252" s="5" t="s">
        <v>696</v>
      </c>
      <c r="B252" s="6" t="s">
        <v>697</v>
      </c>
      <c r="C252" s="5" t="s">
        <v>698</v>
      </c>
      <c r="D252" s="6" t="s">
        <v>15</v>
      </c>
      <c r="E252" s="6" t="s">
        <v>68</v>
      </c>
      <c r="F252" s="7">
        <v>13.18</v>
      </c>
      <c r="G252" s="7">
        <v>47.64</v>
      </c>
      <c r="H252" s="7">
        <f>ROUND(G252*ROUND(1+(27.31/100),4),2)</f>
        <v>60.65</v>
      </c>
      <c r="I252" s="7">
        <f>ROUND(ROUND(F252,2)*ROUND(G252,2),2)</f>
        <v>627.9</v>
      </c>
      <c r="J252" s="7">
        <f>ROUND(ROUND(F252,2)*ROUND(H252,2),2)</f>
        <v>799.37</v>
      </c>
    </row>
    <row r="253" spans="1:10" ht="20.100000000000001" customHeight="1">
      <c r="A253" s="3" t="s">
        <v>699</v>
      </c>
      <c r="B253" s="71" t="s">
        <v>700</v>
      </c>
      <c r="C253" s="71"/>
      <c r="D253" s="71"/>
      <c r="E253" s="71"/>
      <c r="F253" s="71"/>
      <c r="G253" s="71">
        <f>ROUND(F254*G254,2)+ROUND(F255*G255,2)+ROUND(F256*G256,2)+ROUND(F257*G257,2)+ROUND(F258*G258,2)+ROUND(F259*G259,2)</f>
        <v>17192.25</v>
      </c>
      <c r="H253" s="71"/>
      <c r="I253" s="4">
        <f>ROUND(SUM(I254:I259),2)</f>
        <v>17192.25</v>
      </c>
      <c r="J253" s="4">
        <f>ROUND(SUM(J254:J259),2)</f>
        <v>21887.5</v>
      </c>
    </row>
    <row r="254" spans="1:10" ht="16.5">
      <c r="A254" s="5" t="s">
        <v>701</v>
      </c>
      <c r="B254" s="6" t="s">
        <v>702</v>
      </c>
      <c r="C254" s="5" t="s">
        <v>703</v>
      </c>
      <c r="D254" s="6" t="s">
        <v>15</v>
      </c>
      <c r="E254" s="6" t="s">
        <v>68</v>
      </c>
      <c r="F254" s="7">
        <v>169.02</v>
      </c>
      <c r="G254" s="7">
        <v>5.0999999999999996</v>
      </c>
      <c r="H254" s="7">
        <f t="shared" ref="H254:H259" si="45">ROUND(G254*ROUND(1+(27.31/100),4),2)</f>
        <v>6.49</v>
      </c>
      <c r="I254" s="7">
        <f t="shared" ref="I254:I259" si="46">ROUND(ROUND(F254,2)*ROUND(G254,2),2)</f>
        <v>862</v>
      </c>
      <c r="J254" s="7">
        <f t="shared" ref="J254:J259" si="47">ROUND(ROUND(F254,2)*ROUND(H254,2),2)</f>
        <v>1096.94</v>
      </c>
    </row>
    <row r="255" spans="1:10" ht="16.5">
      <c r="A255" s="5" t="s">
        <v>704</v>
      </c>
      <c r="B255" s="6" t="s">
        <v>705</v>
      </c>
      <c r="C255" s="5" t="s">
        <v>706</v>
      </c>
      <c r="D255" s="6" t="s">
        <v>15</v>
      </c>
      <c r="E255" s="6" t="s">
        <v>68</v>
      </c>
      <c r="F255" s="7">
        <v>45.7</v>
      </c>
      <c r="G255" s="7">
        <v>35.99</v>
      </c>
      <c r="H255" s="7">
        <f t="shared" si="45"/>
        <v>45.82</v>
      </c>
      <c r="I255" s="7">
        <f t="shared" si="46"/>
        <v>1644.74</v>
      </c>
      <c r="J255" s="7">
        <f t="shared" si="47"/>
        <v>2093.9699999999998</v>
      </c>
    </row>
    <row r="256" spans="1:10" ht="16.5">
      <c r="A256" s="5" t="s">
        <v>707</v>
      </c>
      <c r="B256" s="6" t="s">
        <v>708</v>
      </c>
      <c r="C256" s="5" t="s">
        <v>709</v>
      </c>
      <c r="D256" s="6" t="s">
        <v>15</v>
      </c>
      <c r="E256" s="6" t="s">
        <v>68</v>
      </c>
      <c r="F256" s="7">
        <v>123.32</v>
      </c>
      <c r="G256" s="7">
        <v>27.83</v>
      </c>
      <c r="H256" s="7">
        <f t="shared" si="45"/>
        <v>35.43</v>
      </c>
      <c r="I256" s="7">
        <f t="shared" si="46"/>
        <v>3432</v>
      </c>
      <c r="J256" s="7">
        <f t="shared" si="47"/>
        <v>4369.2299999999996</v>
      </c>
    </row>
    <row r="257" spans="1:10" ht="16.5">
      <c r="A257" s="5" t="s">
        <v>710</v>
      </c>
      <c r="B257" s="6" t="s">
        <v>711</v>
      </c>
      <c r="C257" s="5" t="s">
        <v>712</v>
      </c>
      <c r="D257" s="6" t="s">
        <v>15</v>
      </c>
      <c r="E257" s="6" t="s">
        <v>68</v>
      </c>
      <c r="F257" s="7">
        <v>45.7</v>
      </c>
      <c r="G257" s="7">
        <v>82.45</v>
      </c>
      <c r="H257" s="7">
        <f t="shared" si="45"/>
        <v>104.97</v>
      </c>
      <c r="I257" s="7">
        <f t="shared" si="46"/>
        <v>3767.97</v>
      </c>
      <c r="J257" s="7">
        <f t="shared" si="47"/>
        <v>4797.13</v>
      </c>
    </row>
    <row r="258" spans="1:10" ht="16.5">
      <c r="A258" s="5" t="s">
        <v>713</v>
      </c>
      <c r="B258" s="6" t="s">
        <v>714</v>
      </c>
      <c r="C258" s="5" t="s">
        <v>715</v>
      </c>
      <c r="D258" s="6" t="s">
        <v>15</v>
      </c>
      <c r="E258" s="6" t="s">
        <v>68</v>
      </c>
      <c r="F258" s="7">
        <v>103.32</v>
      </c>
      <c r="G258" s="7">
        <v>9.36</v>
      </c>
      <c r="H258" s="7">
        <f t="shared" si="45"/>
        <v>11.92</v>
      </c>
      <c r="I258" s="7">
        <f t="shared" si="46"/>
        <v>967.08</v>
      </c>
      <c r="J258" s="7">
        <f t="shared" si="47"/>
        <v>1231.57</v>
      </c>
    </row>
    <row r="259" spans="1:10" ht="16.5">
      <c r="A259" s="5" t="s">
        <v>716</v>
      </c>
      <c r="B259" s="6" t="s">
        <v>717</v>
      </c>
      <c r="C259" s="5" t="s">
        <v>718</v>
      </c>
      <c r="D259" s="6" t="s">
        <v>15</v>
      </c>
      <c r="E259" s="6" t="s">
        <v>68</v>
      </c>
      <c r="F259" s="7">
        <v>103.32</v>
      </c>
      <c r="G259" s="7">
        <v>63.09</v>
      </c>
      <c r="H259" s="7">
        <f t="shared" si="45"/>
        <v>80.319999999999993</v>
      </c>
      <c r="I259" s="7">
        <f t="shared" si="46"/>
        <v>6518.46</v>
      </c>
      <c r="J259" s="7">
        <f t="shared" si="47"/>
        <v>8298.66</v>
      </c>
    </row>
    <row r="260" spans="1:10" ht="20.100000000000001" customHeight="1">
      <c r="A260" s="3" t="s">
        <v>719</v>
      </c>
      <c r="B260" s="71" t="s">
        <v>720</v>
      </c>
      <c r="C260" s="71"/>
      <c r="D260" s="71"/>
      <c r="E260" s="71"/>
      <c r="F260" s="71"/>
      <c r="G260" s="71">
        <f>ROUND(F261*G261,2)+ROUND(F262*G262,2)+ROUND(F263*G263,2)</f>
        <v>7803.2099999999991</v>
      </c>
      <c r="H260" s="71"/>
      <c r="I260" s="4">
        <f>ROUND(SUM(I261:I263),2)</f>
        <v>7803.21</v>
      </c>
      <c r="J260" s="4">
        <f>ROUND(SUM(J261:J263),2)</f>
        <v>9935.9</v>
      </c>
    </row>
    <row r="261" spans="1:10">
      <c r="A261" s="5" t="s">
        <v>721</v>
      </c>
      <c r="B261" s="6" t="s">
        <v>722</v>
      </c>
      <c r="C261" s="5" t="s">
        <v>723</v>
      </c>
      <c r="D261" s="6" t="s">
        <v>15</v>
      </c>
      <c r="E261" s="6" t="s">
        <v>68</v>
      </c>
      <c r="F261" s="7">
        <v>226.64</v>
      </c>
      <c r="G261" s="7">
        <v>4.49</v>
      </c>
      <c r="H261" s="7">
        <f>ROUND(G261*ROUND(1+(27.31/100),4),2)</f>
        <v>5.72</v>
      </c>
      <c r="I261" s="7">
        <f>ROUND(ROUND(F261,2)*ROUND(G261,2),2)</f>
        <v>1017.61</v>
      </c>
      <c r="J261" s="7">
        <f>ROUND(ROUND(F261,2)*ROUND(H261,2),2)</f>
        <v>1296.3800000000001</v>
      </c>
    </row>
    <row r="262" spans="1:10">
      <c r="A262" s="5" t="s">
        <v>724</v>
      </c>
      <c r="B262" s="6" t="s">
        <v>725</v>
      </c>
      <c r="C262" s="5" t="s">
        <v>726</v>
      </c>
      <c r="D262" s="6" t="s">
        <v>15</v>
      </c>
      <c r="E262" s="6" t="s">
        <v>68</v>
      </c>
      <c r="F262" s="7">
        <v>226.64</v>
      </c>
      <c r="G262" s="7">
        <v>18.41</v>
      </c>
      <c r="H262" s="7">
        <f>ROUND(G262*ROUND(1+(27.31/100),4),2)</f>
        <v>23.44</v>
      </c>
      <c r="I262" s="7">
        <f>ROUND(ROUND(F262,2)*ROUND(G262,2),2)</f>
        <v>4172.4399999999996</v>
      </c>
      <c r="J262" s="7">
        <f>ROUND(ROUND(F262,2)*ROUND(H262,2),2)</f>
        <v>5312.44</v>
      </c>
    </row>
    <row r="263" spans="1:10">
      <c r="A263" s="5" t="s">
        <v>727</v>
      </c>
      <c r="B263" s="6" t="s">
        <v>728</v>
      </c>
      <c r="C263" s="5" t="s">
        <v>729</v>
      </c>
      <c r="D263" s="6" t="s">
        <v>15</v>
      </c>
      <c r="E263" s="6" t="s">
        <v>68</v>
      </c>
      <c r="F263" s="7">
        <v>226.64</v>
      </c>
      <c r="G263" s="7">
        <v>11.53</v>
      </c>
      <c r="H263" s="7">
        <f>ROUND(G263*ROUND(1+(27.31/100),4),2)</f>
        <v>14.68</v>
      </c>
      <c r="I263" s="7">
        <f>ROUND(ROUND(F263,2)*ROUND(G263,2),2)</f>
        <v>2613.16</v>
      </c>
      <c r="J263" s="7">
        <f>ROUND(ROUND(F263,2)*ROUND(H263,2),2)</f>
        <v>3327.08</v>
      </c>
    </row>
    <row r="264" spans="1:10" ht="20.100000000000001" customHeight="1">
      <c r="A264" s="3" t="s">
        <v>730</v>
      </c>
      <c r="B264" s="71" t="s">
        <v>731</v>
      </c>
      <c r="C264" s="71"/>
      <c r="D264" s="71"/>
      <c r="E264" s="71"/>
      <c r="F264" s="71"/>
      <c r="G264" s="71">
        <f>ROUND(F265*G265,2)+ROUND(F266*G266,2)+ROUND(F267*G267,2)</f>
        <v>3385.39</v>
      </c>
      <c r="H264" s="71"/>
      <c r="I264" s="4">
        <f>ROUND(SUM(I265:I267),2)</f>
        <v>3385.39</v>
      </c>
      <c r="J264" s="4">
        <f>ROUND(SUM(J265:J267),2)</f>
        <v>4309.96</v>
      </c>
    </row>
    <row r="265" spans="1:10">
      <c r="A265" s="5" t="s">
        <v>732</v>
      </c>
      <c r="B265" s="6" t="s">
        <v>733</v>
      </c>
      <c r="C265" s="5" t="s">
        <v>734</v>
      </c>
      <c r="D265" s="6" t="s">
        <v>15</v>
      </c>
      <c r="E265" s="6" t="s">
        <v>103</v>
      </c>
      <c r="F265" s="7">
        <v>5.8</v>
      </c>
      <c r="G265" s="7">
        <v>92.6</v>
      </c>
      <c r="H265" s="7">
        <f>ROUND(G265*ROUND(1+(27.31/100),4),2)</f>
        <v>117.89</v>
      </c>
      <c r="I265" s="7">
        <f>ROUND(ROUND(F265,2)*ROUND(G265,2),2)</f>
        <v>537.08000000000004</v>
      </c>
      <c r="J265" s="7">
        <f>ROUND(ROUND(F265,2)*ROUND(H265,2),2)</f>
        <v>683.76</v>
      </c>
    </row>
    <row r="266" spans="1:10">
      <c r="A266" s="5" t="s">
        <v>735</v>
      </c>
      <c r="B266" s="6" t="s">
        <v>736</v>
      </c>
      <c r="C266" s="5" t="s">
        <v>737</v>
      </c>
      <c r="D266" s="6" t="s">
        <v>15</v>
      </c>
      <c r="E266" s="6" t="s">
        <v>103</v>
      </c>
      <c r="F266" s="7">
        <v>31.9</v>
      </c>
      <c r="G266" s="7">
        <v>55.15</v>
      </c>
      <c r="H266" s="7">
        <f>ROUND(G266*ROUND(1+(27.31/100),4),2)</f>
        <v>70.209999999999994</v>
      </c>
      <c r="I266" s="7">
        <f>ROUND(ROUND(F266,2)*ROUND(G266,2),2)</f>
        <v>1759.29</v>
      </c>
      <c r="J266" s="7">
        <f>ROUND(ROUND(F266,2)*ROUND(H266,2),2)</f>
        <v>2239.6999999999998</v>
      </c>
    </row>
    <row r="267" spans="1:10">
      <c r="A267" s="5" t="s">
        <v>738</v>
      </c>
      <c r="B267" s="6" t="s">
        <v>739</v>
      </c>
      <c r="C267" s="5" t="s">
        <v>740</v>
      </c>
      <c r="D267" s="6" t="s">
        <v>15</v>
      </c>
      <c r="E267" s="6" t="s">
        <v>103</v>
      </c>
      <c r="F267" s="7">
        <v>25.6</v>
      </c>
      <c r="G267" s="7">
        <v>42.54</v>
      </c>
      <c r="H267" s="7">
        <f>ROUND(G267*ROUND(1+(27.31/100),4),2)</f>
        <v>54.16</v>
      </c>
      <c r="I267" s="7">
        <f>ROUND(ROUND(F267,2)*ROUND(G267,2),2)</f>
        <v>1089.02</v>
      </c>
      <c r="J267" s="7">
        <f>ROUND(ROUND(F267,2)*ROUND(H267,2),2)</f>
        <v>1386.5</v>
      </c>
    </row>
    <row r="268" spans="1:10" ht="20.100000000000001" customHeight="1">
      <c r="A268" s="3" t="s">
        <v>741</v>
      </c>
      <c r="B268" s="71" t="s">
        <v>742</v>
      </c>
      <c r="C268" s="71"/>
      <c r="D268" s="71"/>
      <c r="E268" s="71"/>
      <c r="F268" s="71"/>
      <c r="G268" s="71">
        <f>ROUND(F269*G269,2)+ROUND(F270*G270,2)</f>
        <v>623188.1</v>
      </c>
      <c r="H268" s="71"/>
      <c r="I268" s="4">
        <f>ROUND(SUM(I269:I270),2)</f>
        <v>623188.1</v>
      </c>
      <c r="J268" s="4">
        <f>ROUND(SUM(J269:J270),2)</f>
        <v>724020.67</v>
      </c>
    </row>
    <row r="269" spans="1:10" ht="24.75">
      <c r="A269" s="5" t="s">
        <v>743</v>
      </c>
      <c r="B269" s="6" t="s">
        <v>744</v>
      </c>
      <c r="C269" s="5" t="s">
        <v>745</v>
      </c>
      <c r="D269" s="6" t="s">
        <v>31</v>
      </c>
      <c r="E269" s="6" t="s">
        <v>39</v>
      </c>
      <c r="F269" s="7">
        <v>1</v>
      </c>
      <c r="G269" s="7">
        <v>610564.1</v>
      </c>
      <c r="H269" s="7">
        <f>ROUND(G269*ROUND(1+(15.95/100),4),2)</f>
        <v>707949.07</v>
      </c>
      <c r="I269" s="7">
        <f>ROUND(ROUND(F269,2)*ROUND(G269,2),2)</f>
        <v>610564.1</v>
      </c>
      <c r="J269" s="7">
        <f>ROUND(ROUND(F269,2)*ROUND(H269,2),2)</f>
        <v>707949.07</v>
      </c>
    </row>
    <row r="270" spans="1:10">
      <c r="A270" s="5" t="s">
        <v>746</v>
      </c>
      <c r="B270" s="6" t="s">
        <v>747</v>
      </c>
      <c r="C270" s="5" t="s">
        <v>748</v>
      </c>
      <c r="D270" s="6" t="s">
        <v>31</v>
      </c>
      <c r="E270" s="6" t="s">
        <v>39</v>
      </c>
      <c r="F270" s="7">
        <v>10</v>
      </c>
      <c r="G270" s="7">
        <v>1262.4000000000001</v>
      </c>
      <c r="H270" s="7">
        <f>ROUND(G270*ROUND(1+(27.31/100),4),2)</f>
        <v>1607.16</v>
      </c>
      <c r="I270" s="7">
        <f>ROUND(ROUND(F270,2)*ROUND(G270,2),2)</f>
        <v>12624</v>
      </c>
      <c r="J270" s="7">
        <f>ROUND(ROUND(F270,2)*ROUND(H270,2),2)</f>
        <v>16071.6</v>
      </c>
    </row>
    <row r="271" spans="1:10" ht="20.100000000000001" customHeight="1">
      <c r="A271" s="3" t="s">
        <v>749</v>
      </c>
      <c r="B271" s="71" t="s">
        <v>750</v>
      </c>
      <c r="C271" s="71"/>
      <c r="D271" s="71"/>
      <c r="E271" s="71"/>
      <c r="F271" s="71"/>
      <c r="G271" s="71">
        <f>ROUND(F272*G272,2)+ROUND(F273*G273,2)+ROUND(F274*G274,2)+ROUND(F275*G275,2)</f>
        <v>6785.53</v>
      </c>
      <c r="H271" s="71"/>
      <c r="I271" s="4">
        <f>ROUND(SUM(I272:I275),2)</f>
        <v>6785.53</v>
      </c>
      <c r="J271" s="4">
        <f>ROUND(SUM(J272:J275),2)</f>
        <v>8638.84</v>
      </c>
    </row>
    <row r="272" spans="1:10">
      <c r="A272" s="5" t="s">
        <v>751</v>
      </c>
      <c r="B272" s="6" t="s">
        <v>752</v>
      </c>
      <c r="C272" s="5" t="s">
        <v>753</v>
      </c>
      <c r="D272" s="6" t="s">
        <v>15</v>
      </c>
      <c r="E272" s="6" t="s">
        <v>68</v>
      </c>
      <c r="F272" s="7">
        <v>54.73</v>
      </c>
      <c r="G272" s="7">
        <v>25.22</v>
      </c>
      <c r="H272" s="7">
        <f>ROUND(G272*ROUND(1+(27.31/100),4),2)</f>
        <v>32.11</v>
      </c>
      <c r="I272" s="7">
        <f>ROUND(ROUND(F272,2)*ROUND(G272,2),2)</f>
        <v>1380.29</v>
      </c>
      <c r="J272" s="7">
        <f>ROUND(ROUND(F272,2)*ROUND(H272,2),2)</f>
        <v>1757.38</v>
      </c>
    </row>
    <row r="273" spans="1:10">
      <c r="A273" s="5" t="s">
        <v>754</v>
      </c>
      <c r="B273" s="6" t="s">
        <v>755</v>
      </c>
      <c r="C273" s="5" t="s">
        <v>756</v>
      </c>
      <c r="D273" s="6" t="s">
        <v>15</v>
      </c>
      <c r="E273" s="6" t="s">
        <v>68</v>
      </c>
      <c r="F273" s="7">
        <v>9.82</v>
      </c>
      <c r="G273" s="7">
        <v>2.61</v>
      </c>
      <c r="H273" s="7">
        <f>ROUND(G273*ROUND(1+(27.31/100),4),2)</f>
        <v>3.32</v>
      </c>
      <c r="I273" s="7">
        <f>ROUND(ROUND(F273,2)*ROUND(G273,2),2)</f>
        <v>25.63</v>
      </c>
      <c r="J273" s="7">
        <f>ROUND(ROUND(F273,2)*ROUND(H273,2),2)</f>
        <v>32.6</v>
      </c>
    </row>
    <row r="274" spans="1:10" ht="16.5">
      <c r="A274" s="5" t="s">
        <v>757</v>
      </c>
      <c r="B274" s="6" t="s">
        <v>758</v>
      </c>
      <c r="C274" s="5" t="s">
        <v>759</v>
      </c>
      <c r="D274" s="6" t="s">
        <v>15</v>
      </c>
      <c r="E274" s="6" t="s">
        <v>68</v>
      </c>
      <c r="F274" s="7">
        <v>9.82</v>
      </c>
      <c r="G274" s="7">
        <v>76.77</v>
      </c>
      <c r="H274" s="7">
        <f>ROUND(G274*ROUND(1+(27.31/100),4),2)</f>
        <v>97.74</v>
      </c>
      <c r="I274" s="7">
        <f>ROUND(ROUND(F274,2)*ROUND(G274,2),2)</f>
        <v>753.88</v>
      </c>
      <c r="J274" s="7">
        <f>ROUND(ROUND(F274,2)*ROUND(H274,2),2)</f>
        <v>959.81</v>
      </c>
    </row>
    <row r="275" spans="1:10" ht="24.75">
      <c r="A275" s="5" t="s">
        <v>760</v>
      </c>
      <c r="B275" s="6" t="s">
        <v>761</v>
      </c>
      <c r="C275" s="5" t="s">
        <v>762</v>
      </c>
      <c r="D275" s="6" t="s">
        <v>15</v>
      </c>
      <c r="E275" s="6" t="s">
        <v>68</v>
      </c>
      <c r="F275" s="7">
        <v>44.91</v>
      </c>
      <c r="G275" s="7">
        <v>103</v>
      </c>
      <c r="H275" s="7">
        <f>ROUND(G275*ROUND(1+(27.31/100),4),2)</f>
        <v>131.13</v>
      </c>
      <c r="I275" s="7">
        <f>ROUND(ROUND(F275,2)*ROUND(G275,2),2)</f>
        <v>4625.7299999999996</v>
      </c>
      <c r="J275" s="7">
        <f>ROUND(ROUND(F275,2)*ROUND(H275,2),2)</f>
        <v>5889.05</v>
      </c>
    </row>
    <row r="276" spans="1:10" ht="20.100000000000001" customHeight="1">
      <c r="A276" s="3" t="s">
        <v>763</v>
      </c>
      <c r="B276" s="71" t="s">
        <v>764</v>
      </c>
      <c r="C276" s="71"/>
      <c r="D276" s="71"/>
      <c r="E276" s="71"/>
      <c r="F276" s="71"/>
      <c r="G276" s="71">
        <f>ROUND(F277*G277,2)+ROUND(F278*G278,2)+ROUND(F279*G279,2)+ROUND(F280*G280,2)+ROUND(F281*G281,2)+ROUND(F282*G282,2)+ROUND(F283*G283,2)</f>
        <v>4860.43</v>
      </c>
      <c r="H276" s="71"/>
      <c r="I276" s="4">
        <f>ROUND(SUM(I277:I283),2)</f>
        <v>4860.43</v>
      </c>
      <c r="J276" s="4">
        <f>ROUND(SUM(J277:J283),2)</f>
        <v>6187.98</v>
      </c>
    </row>
    <row r="277" spans="1:10">
      <c r="A277" s="5" t="s">
        <v>765</v>
      </c>
      <c r="B277" s="6" t="s">
        <v>766</v>
      </c>
      <c r="C277" s="5" t="s">
        <v>767</v>
      </c>
      <c r="D277" s="6" t="s">
        <v>15</v>
      </c>
      <c r="E277" s="6" t="s">
        <v>68</v>
      </c>
      <c r="F277" s="7">
        <v>38.42</v>
      </c>
      <c r="G277" s="7">
        <v>22.41</v>
      </c>
      <c r="H277" s="7">
        <f t="shared" ref="H277:H283" si="48">ROUND(G277*ROUND(1+(27.31/100),4),2)</f>
        <v>28.53</v>
      </c>
      <c r="I277" s="7">
        <f t="shared" ref="I277:I283" si="49">ROUND(ROUND(F277,2)*ROUND(G277,2),2)</f>
        <v>860.99</v>
      </c>
      <c r="J277" s="7">
        <f t="shared" ref="J277:J283" si="50">ROUND(ROUND(F277,2)*ROUND(H277,2),2)</f>
        <v>1096.1199999999999</v>
      </c>
    </row>
    <row r="278" spans="1:10">
      <c r="A278" s="5" t="s">
        <v>768</v>
      </c>
      <c r="B278" s="6" t="s">
        <v>769</v>
      </c>
      <c r="C278" s="5" t="s">
        <v>770</v>
      </c>
      <c r="D278" s="6" t="s">
        <v>15</v>
      </c>
      <c r="E278" s="6" t="s">
        <v>68</v>
      </c>
      <c r="F278" s="7">
        <v>38.42</v>
      </c>
      <c r="G278" s="7">
        <v>5.54</v>
      </c>
      <c r="H278" s="7">
        <f t="shared" si="48"/>
        <v>7.05</v>
      </c>
      <c r="I278" s="7">
        <f t="shared" si="49"/>
        <v>212.85</v>
      </c>
      <c r="J278" s="7">
        <f t="shared" si="50"/>
        <v>270.86</v>
      </c>
    </row>
    <row r="279" spans="1:10">
      <c r="A279" s="5" t="s">
        <v>771</v>
      </c>
      <c r="B279" s="6" t="s">
        <v>772</v>
      </c>
      <c r="C279" s="5" t="s">
        <v>773</v>
      </c>
      <c r="D279" s="6" t="s">
        <v>15</v>
      </c>
      <c r="E279" s="6" t="s">
        <v>68</v>
      </c>
      <c r="F279" s="7">
        <v>38.42</v>
      </c>
      <c r="G279" s="7">
        <v>14.09</v>
      </c>
      <c r="H279" s="7">
        <f t="shared" si="48"/>
        <v>17.940000000000001</v>
      </c>
      <c r="I279" s="7">
        <f t="shared" si="49"/>
        <v>541.34</v>
      </c>
      <c r="J279" s="7">
        <f t="shared" si="50"/>
        <v>689.25</v>
      </c>
    </row>
    <row r="280" spans="1:10">
      <c r="A280" s="5" t="s">
        <v>774</v>
      </c>
      <c r="B280" s="6" t="s">
        <v>775</v>
      </c>
      <c r="C280" s="5" t="s">
        <v>776</v>
      </c>
      <c r="D280" s="6" t="s">
        <v>15</v>
      </c>
      <c r="E280" s="6" t="s">
        <v>68</v>
      </c>
      <c r="F280" s="7">
        <v>38.42</v>
      </c>
      <c r="G280" s="7">
        <v>49.05</v>
      </c>
      <c r="H280" s="7">
        <f t="shared" si="48"/>
        <v>62.45</v>
      </c>
      <c r="I280" s="7">
        <f t="shared" si="49"/>
        <v>1884.5</v>
      </c>
      <c r="J280" s="7">
        <f t="shared" si="50"/>
        <v>2399.33</v>
      </c>
    </row>
    <row r="281" spans="1:10" ht="16.5">
      <c r="A281" s="5" t="s">
        <v>777</v>
      </c>
      <c r="B281" s="6" t="s">
        <v>778</v>
      </c>
      <c r="C281" s="5" t="s">
        <v>779</v>
      </c>
      <c r="D281" s="6" t="s">
        <v>15</v>
      </c>
      <c r="E281" s="6" t="s">
        <v>68</v>
      </c>
      <c r="F281" s="7">
        <v>20.88</v>
      </c>
      <c r="G281" s="7">
        <v>10.48</v>
      </c>
      <c r="H281" s="7">
        <f t="shared" si="48"/>
        <v>13.34</v>
      </c>
      <c r="I281" s="7">
        <f t="shared" si="49"/>
        <v>218.82</v>
      </c>
      <c r="J281" s="7">
        <f t="shared" si="50"/>
        <v>278.54000000000002</v>
      </c>
    </row>
    <row r="282" spans="1:10" ht="16.5">
      <c r="A282" s="5" t="s">
        <v>780</v>
      </c>
      <c r="B282" s="6" t="s">
        <v>781</v>
      </c>
      <c r="C282" s="5" t="s">
        <v>782</v>
      </c>
      <c r="D282" s="6" t="s">
        <v>15</v>
      </c>
      <c r="E282" s="6" t="s">
        <v>68</v>
      </c>
      <c r="F282" s="7">
        <v>20.88</v>
      </c>
      <c r="G282" s="7">
        <v>37.78</v>
      </c>
      <c r="H282" s="7">
        <f t="shared" si="48"/>
        <v>48.1</v>
      </c>
      <c r="I282" s="7">
        <f t="shared" si="49"/>
        <v>788.85</v>
      </c>
      <c r="J282" s="7">
        <f t="shared" si="50"/>
        <v>1004.33</v>
      </c>
    </row>
    <row r="283" spans="1:10" ht="16.5">
      <c r="A283" s="5" t="s">
        <v>783</v>
      </c>
      <c r="B283" s="6" t="s">
        <v>784</v>
      </c>
      <c r="C283" s="5" t="s">
        <v>785</v>
      </c>
      <c r="D283" s="6" t="s">
        <v>135</v>
      </c>
      <c r="E283" s="6" t="s">
        <v>308</v>
      </c>
      <c r="F283" s="7">
        <v>20.88</v>
      </c>
      <c r="G283" s="7">
        <v>16.91</v>
      </c>
      <c r="H283" s="7">
        <f t="shared" si="48"/>
        <v>21.53</v>
      </c>
      <c r="I283" s="7">
        <f t="shared" si="49"/>
        <v>353.08</v>
      </c>
      <c r="J283" s="7">
        <f t="shared" si="50"/>
        <v>449.55</v>
      </c>
    </row>
    <row r="284" spans="1:10" ht="20.100000000000001" customHeight="1">
      <c r="A284" s="3" t="s">
        <v>786</v>
      </c>
      <c r="B284" s="71" t="s">
        <v>787</v>
      </c>
      <c r="C284" s="71"/>
      <c r="D284" s="71"/>
      <c r="E284" s="71"/>
      <c r="F284" s="71"/>
      <c r="G284" s="71">
        <f>ROUND(F285*G285,2)+ROUND(F303*G303,2)+ROUND(F312*G312,2)</f>
        <v>0</v>
      </c>
      <c r="H284" s="71"/>
      <c r="I284" s="4">
        <f>ROUND(I285+I303+I312,2)</f>
        <v>53712.27</v>
      </c>
      <c r="J284" s="4">
        <f>ROUND(J285+J303+J312,2)</f>
        <v>65145.06</v>
      </c>
    </row>
    <row r="285" spans="1:10" ht="20.100000000000001" customHeight="1">
      <c r="A285" s="3" t="s">
        <v>788</v>
      </c>
      <c r="B285" s="71" t="s">
        <v>789</v>
      </c>
      <c r="C285" s="71"/>
      <c r="D285" s="71"/>
      <c r="E285" s="71"/>
      <c r="F285" s="71"/>
      <c r="G285" s="71">
        <f>ROUND(F286*G286,2)+ROUND(F290*G290,2)+ROUND(F292*G292,2)</f>
        <v>0</v>
      </c>
      <c r="H285" s="71"/>
      <c r="I285" s="4">
        <f>ROUND(I286+I290+I292,2)</f>
        <v>8597.1</v>
      </c>
      <c r="J285" s="4">
        <f>ROUND(J286+J290+J292,2)</f>
        <v>10946.5</v>
      </c>
    </row>
    <row r="286" spans="1:10" ht="20.100000000000001" customHeight="1">
      <c r="A286" s="3" t="s">
        <v>790</v>
      </c>
      <c r="B286" s="71" t="s">
        <v>286</v>
      </c>
      <c r="C286" s="71"/>
      <c r="D286" s="71"/>
      <c r="E286" s="71"/>
      <c r="F286" s="71"/>
      <c r="G286" s="71">
        <f>ROUND(F287*G287,2)+ROUND(F288*G288,2)+ROUND(F289*G289,2)</f>
        <v>544.22</v>
      </c>
      <c r="H286" s="71"/>
      <c r="I286" s="4">
        <f>ROUND(SUM(I287:I289),2)</f>
        <v>544.22</v>
      </c>
      <c r="J286" s="4">
        <f>ROUND(SUM(J287:J289),2)</f>
        <v>692.84</v>
      </c>
    </row>
    <row r="287" spans="1:10">
      <c r="A287" s="5" t="s">
        <v>791</v>
      </c>
      <c r="B287" s="6" t="s">
        <v>792</v>
      </c>
      <c r="C287" s="5" t="s">
        <v>793</v>
      </c>
      <c r="D287" s="6" t="s">
        <v>15</v>
      </c>
      <c r="E287" s="6" t="s">
        <v>68</v>
      </c>
      <c r="F287" s="7">
        <v>8.06</v>
      </c>
      <c r="G287" s="7">
        <v>10.6</v>
      </c>
      <c r="H287" s="7">
        <f>ROUND(G287*ROUND(1+(27.31/100),4),2)</f>
        <v>13.49</v>
      </c>
      <c r="I287" s="7">
        <f>ROUND(ROUND(F287,2)*ROUND(G287,2),2)</f>
        <v>85.44</v>
      </c>
      <c r="J287" s="7">
        <f>ROUND(ROUND(F287,2)*ROUND(H287,2),2)</f>
        <v>108.73</v>
      </c>
    </row>
    <row r="288" spans="1:10">
      <c r="A288" s="5" t="s">
        <v>794</v>
      </c>
      <c r="B288" s="6" t="s">
        <v>795</v>
      </c>
      <c r="C288" s="5" t="s">
        <v>796</v>
      </c>
      <c r="D288" s="6" t="s">
        <v>15</v>
      </c>
      <c r="E288" s="6" t="s">
        <v>68</v>
      </c>
      <c r="F288" s="7">
        <v>8.06</v>
      </c>
      <c r="G288" s="7">
        <v>2.63</v>
      </c>
      <c r="H288" s="7">
        <f>ROUND(G288*ROUND(1+(27.31/100),4),2)</f>
        <v>3.35</v>
      </c>
      <c r="I288" s="7">
        <f>ROUND(ROUND(F288,2)*ROUND(G288,2),2)</f>
        <v>21.2</v>
      </c>
      <c r="J288" s="7">
        <f>ROUND(ROUND(F288,2)*ROUND(H288,2),2)</f>
        <v>27</v>
      </c>
    </row>
    <row r="289" spans="1:10" ht="16.5">
      <c r="A289" s="5" t="s">
        <v>797</v>
      </c>
      <c r="B289" s="6" t="s">
        <v>798</v>
      </c>
      <c r="C289" s="5" t="s">
        <v>799</v>
      </c>
      <c r="D289" s="6" t="s">
        <v>15</v>
      </c>
      <c r="E289" s="6" t="s">
        <v>68</v>
      </c>
      <c r="F289" s="7">
        <v>8.06</v>
      </c>
      <c r="G289" s="7">
        <v>54.29</v>
      </c>
      <c r="H289" s="7">
        <f>ROUND(G289*ROUND(1+(27.31/100),4),2)</f>
        <v>69.12</v>
      </c>
      <c r="I289" s="7">
        <f>ROUND(ROUND(F289,2)*ROUND(G289,2),2)</f>
        <v>437.58</v>
      </c>
      <c r="J289" s="7">
        <f>ROUND(ROUND(F289,2)*ROUND(H289,2),2)</f>
        <v>557.11</v>
      </c>
    </row>
    <row r="290" spans="1:10" ht="20.100000000000001" customHeight="1">
      <c r="A290" s="3" t="s">
        <v>800</v>
      </c>
      <c r="B290" s="71" t="s">
        <v>750</v>
      </c>
      <c r="C290" s="71"/>
      <c r="D290" s="71"/>
      <c r="E290" s="71"/>
      <c r="F290" s="71"/>
      <c r="G290" s="71">
        <f>ROUND(F291*G291,2)</f>
        <v>140.25</v>
      </c>
      <c r="H290" s="71"/>
      <c r="I290" s="4">
        <f>ROUND(SUM(I291:I291),2)</f>
        <v>140.25</v>
      </c>
      <c r="J290" s="4">
        <f>ROUND(SUM(J291:J291),2)</f>
        <v>178.5</v>
      </c>
    </row>
    <row r="291" spans="1:10">
      <c r="A291" s="5" t="s">
        <v>801</v>
      </c>
      <c r="B291" s="6" t="s">
        <v>802</v>
      </c>
      <c r="C291" s="5" t="s">
        <v>803</v>
      </c>
      <c r="D291" s="6" t="s">
        <v>15</v>
      </c>
      <c r="E291" s="6" t="s">
        <v>68</v>
      </c>
      <c r="F291" s="7">
        <v>37.5</v>
      </c>
      <c r="G291" s="7">
        <v>3.74</v>
      </c>
      <c r="H291" s="7">
        <f>ROUND(G291*ROUND(1+(27.31/100),4),2)</f>
        <v>4.76</v>
      </c>
      <c r="I291" s="7">
        <f>ROUND(ROUND(F291,2)*ROUND(G291,2),2)</f>
        <v>140.25</v>
      </c>
      <c r="J291" s="7">
        <f>ROUND(ROUND(F291,2)*ROUND(H291,2),2)</f>
        <v>178.5</v>
      </c>
    </row>
    <row r="292" spans="1:10" ht="20.100000000000001" customHeight="1">
      <c r="A292" s="3" t="s">
        <v>804</v>
      </c>
      <c r="B292" s="71" t="s">
        <v>720</v>
      </c>
      <c r="C292" s="71"/>
      <c r="D292" s="71"/>
      <c r="E292" s="71"/>
      <c r="F292" s="71"/>
      <c r="G292" s="71">
        <f>ROUND(F293*G293,2)+ROUND(F297*G297,2)+ROUND(F301*G301,2)</f>
        <v>0</v>
      </c>
      <c r="H292" s="71"/>
      <c r="I292" s="4">
        <f>ROUND(I293+I297+I301,2)</f>
        <v>7912.63</v>
      </c>
      <c r="J292" s="4">
        <f>ROUND(J293+J297+J301,2)</f>
        <v>10075.16</v>
      </c>
    </row>
    <row r="293" spans="1:10" ht="20.100000000000001" customHeight="1">
      <c r="A293" s="3" t="s">
        <v>805</v>
      </c>
      <c r="B293" s="71" t="s">
        <v>806</v>
      </c>
      <c r="C293" s="71"/>
      <c r="D293" s="71"/>
      <c r="E293" s="71"/>
      <c r="F293" s="71"/>
      <c r="G293" s="71">
        <f>ROUND(F294*G294,2)+ROUND(F295*G295,2)+ROUND(F296*G296,2)</f>
        <v>4706.58</v>
      </c>
      <c r="H293" s="71"/>
      <c r="I293" s="4">
        <f>ROUND(SUM(I294:I296),2)</f>
        <v>4706.58</v>
      </c>
      <c r="J293" s="4">
        <f>ROUND(SUM(J294:J296),2)</f>
        <v>5992.93</v>
      </c>
    </row>
    <row r="294" spans="1:10">
      <c r="A294" s="5" t="s">
        <v>807</v>
      </c>
      <c r="B294" s="6" t="s">
        <v>725</v>
      </c>
      <c r="C294" s="5" t="s">
        <v>726</v>
      </c>
      <c r="D294" s="6" t="s">
        <v>15</v>
      </c>
      <c r="E294" s="6" t="s">
        <v>68</v>
      </c>
      <c r="F294" s="7">
        <v>136.69999999999999</v>
      </c>
      <c r="G294" s="7">
        <v>18.41</v>
      </c>
      <c r="H294" s="7">
        <f>ROUND(G294*ROUND(1+(27.31/100),4),2)</f>
        <v>23.44</v>
      </c>
      <c r="I294" s="7">
        <f>ROUND(ROUND(F294,2)*ROUND(G294,2),2)</f>
        <v>2516.65</v>
      </c>
      <c r="J294" s="7">
        <f>ROUND(ROUND(F294,2)*ROUND(H294,2),2)</f>
        <v>3204.25</v>
      </c>
    </row>
    <row r="295" spans="1:10">
      <c r="A295" s="5" t="s">
        <v>808</v>
      </c>
      <c r="B295" s="6" t="s">
        <v>722</v>
      </c>
      <c r="C295" s="5" t="s">
        <v>723</v>
      </c>
      <c r="D295" s="6" t="s">
        <v>15</v>
      </c>
      <c r="E295" s="6" t="s">
        <v>68</v>
      </c>
      <c r="F295" s="7">
        <v>136.69999999999999</v>
      </c>
      <c r="G295" s="7">
        <v>4.49</v>
      </c>
      <c r="H295" s="7">
        <f>ROUND(G295*ROUND(1+(27.31/100),4),2)</f>
        <v>5.72</v>
      </c>
      <c r="I295" s="7">
        <f>ROUND(ROUND(F295,2)*ROUND(G295,2),2)</f>
        <v>613.78</v>
      </c>
      <c r="J295" s="7">
        <f>ROUND(ROUND(F295,2)*ROUND(H295,2),2)</f>
        <v>781.92</v>
      </c>
    </row>
    <row r="296" spans="1:10">
      <c r="A296" s="5" t="s">
        <v>809</v>
      </c>
      <c r="B296" s="6" t="s">
        <v>728</v>
      </c>
      <c r="C296" s="5" t="s">
        <v>729</v>
      </c>
      <c r="D296" s="6" t="s">
        <v>15</v>
      </c>
      <c r="E296" s="6" t="s">
        <v>68</v>
      </c>
      <c r="F296" s="7">
        <v>136.69999999999999</v>
      </c>
      <c r="G296" s="7">
        <v>11.53</v>
      </c>
      <c r="H296" s="7">
        <f>ROUND(G296*ROUND(1+(27.31/100),4),2)</f>
        <v>14.68</v>
      </c>
      <c r="I296" s="7">
        <f>ROUND(ROUND(F296,2)*ROUND(G296,2),2)</f>
        <v>1576.15</v>
      </c>
      <c r="J296" s="7">
        <f>ROUND(ROUND(F296,2)*ROUND(H296,2),2)</f>
        <v>2006.76</v>
      </c>
    </row>
    <row r="297" spans="1:10" ht="20.100000000000001" customHeight="1">
      <c r="A297" s="3" t="s">
        <v>810</v>
      </c>
      <c r="B297" s="71" t="s">
        <v>811</v>
      </c>
      <c r="C297" s="71"/>
      <c r="D297" s="71"/>
      <c r="E297" s="71"/>
      <c r="F297" s="71"/>
      <c r="G297" s="71">
        <f>ROUND(F298*G298,2)+ROUND(F299*G299,2)+ROUND(F300*G300,2)</f>
        <v>2571.92</v>
      </c>
      <c r="H297" s="71"/>
      <c r="I297" s="4">
        <f>ROUND(SUM(I298:I300),2)</f>
        <v>2571.92</v>
      </c>
      <c r="J297" s="4">
        <f>ROUND(SUM(J298:J300),2)</f>
        <v>3274.85</v>
      </c>
    </row>
    <row r="298" spans="1:10">
      <c r="A298" s="5" t="s">
        <v>812</v>
      </c>
      <c r="B298" s="6" t="s">
        <v>725</v>
      </c>
      <c r="C298" s="5" t="s">
        <v>726</v>
      </c>
      <c r="D298" s="6" t="s">
        <v>15</v>
      </c>
      <c r="E298" s="6" t="s">
        <v>68</v>
      </c>
      <c r="F298" s="7">
        <v>74.7</v>
      </c>
      <c r="G298" s="7">
        <v>18.41</v>
      </c>
      <c r="H298" s="7">
        <f>ROUND(G298*ROUND(1+(27.31/100),4),2)</f>
        <v>23.44</v>
      </c>
      <c r="I298" s="7">
        <f>ROUND(ROUND(F298,2)*ROUND(G298,2),2)</f>
        <v>1375.23</v>
      </c>
      <c r="J298" s="7">
        <f>ROUND(ROUND(F298,2)*ROUND(H298,2),2)</f>
        <v>1750.97</v>
      </c>
    </row>
    <row r="299" spans="1:10">
      <c r="A299" s="5" t="s">
        <v>813</v>
      </c>
      <c r="B299" s="6" t="s">
        <v>722</v>
      </c>
      <c r="C299" s="5" t="s">
        <v>723</v>
      </c>
      <c r="D299" s="6" t="s">
        <v>15</v>
      </c>
      <c r="E299" s="6" t="s">
        <v>68</v>
      </c>
      <c r="F299" s="7">
        <v>74.7</v>
      </c>
      <c r="G299" s="7">
        <v>4.49</v>
      </c>
      <c r="H299" s="7">
        <f>ROUND(G299*ROUND(1+(27.31/100),4),2)</f>
        <v>5.72</v>
      </c>
      <c r="I299" s="7">
        <f>ROUND(ROUND(F299,2)*ROUND(G299,2),2)</f>
        <v>335.4</v>
      </c>
      <c r="J299" s="7">
        <f>ROUND(ROUND(F299,2)*ROUND(H299,2),2)</f>
        <v>427.28</v>
      </c>
    </row>
    <row r="300" spans="1:10">
      <c r="A300" s="5" t="s">
        <v>814</v>
      </c>
      <c r="B300" s="6" t="s">
        <v>728</v>
      </c>
      <c r="C300" s="5" t="s">
        <v>729</v>
      </c>
      <c r="D300" s="6" t="s">
        <v>15</v>
      </c>
      <c r="E300" s="6" t="s">
        <v>68</v>
      </c>
      <c r="F300" s="7">
        <v>74.7</v>
      </c>
      <c r="G300" s="7">
        <v>11.53</v>
      </c>
      <c r="H300" s="7">
        <f>ROUND(G300*ROUND(1+(27.31/100),4),2)</f>
        <v>14.68</v>
      </c>
      <c r="I300" s="7">
        <f>ROUND(ROUND(F300,2)*ROUND(G300,2),2)</f>
        <v>861.29</v>
      </c>
      <c r="J300" s="7">
        <f>ROUND(ROUND(F300,2)*ROUND(H300,2),2)</f>
        <v>1096.5999999999999</v>
      </c>
    </row>
    <row r="301" spans="1:10" ht="20.100000000000001" customHeight="1">
      <c r="A301" s="3" t="s">
        <v>815</v>
      </c>
      <c r="B301" s="71" t="s">
        <v>764</v>
      </c>
      <c r="C301" s="71"/>
      <c r="D301" s="71"/>
      <c r="E301" s="71"/>
      <c r="F301" s="71"/>
      <c r="G301" s="71">
        <f>ROUND(F302*G302,2)</f>
        <v>634.13</v>
      </c>
      <c r="H301" s="71"/>
      <c r="I301" s="4">
        <f>ROUND(SUM(I302:I302),2)</f>
        <v>634.13</v>
      </c>
      <c r="J301" s="4">
        <f>ROUND(SUM(J302:J302),2)</f>
        <v>807.38</v>
      </c>
    </row>
    <row r="302" spans="1:10" ht="16.5">
      <c r="A302" s="5" t="s">
        <v>816</v>
      </c>
      <c r="B302" s="6" t="s">
        <v>784</v>
      </c>
      <c r="C302" s="5" t="s">
        <v>785</v>
      </c>
      <c r="D302" s="6" t="s">
        <v>135</v>
      </c>
      <c r="E302" s="6" t="s">
        <v>308</v>
      </c>
      <c r="F302" s="7">
        <v>37.5</v>
      </c>
      <c r="G302" s="7">
        <v>16.91</v>
      </c>
      <c r="H302" s="7">
        <f>ROUND(G302*ROUND(1+(27.31/100),4),2)</f>
        <v>21.53</v>
      </c>
      <c r="I302" s="7">
        <f>ROUND(ROUND(F302,2)*ROUND(G302,2),2)</f>
        <v>634.13</v>
      </c>
      <c r="J302" s="7">
        <f>ROUND(ROUND(F302,2)*ROUND(H302,2),2)</f>
        <v>807.38</v>
      </c>
    </row>
    <row r="303" spans="1:10" ht="20.100000000000001" customHeight="1">
      <c r="A303" s="3" t="s">
        <v>817</v>
      </c>
      <c r="B303" s="71" t="s">
        <v>330</v>
      </c>
      <c r="C303" s="71"/>
      <c r="D303" s="71"/>
      <c r="E303" s="71"/>
      <c r="F303" s="71"/>
      <c r="G303" s="71">
        <f>ROUND(F304*G304,2)+ROUND(F305*G305,2)+ROUND(F306*G306,2)+ROUND(F307*G307,2)+ROUND(F308*G308,2)+ROUND(F309*G309,2)+ROUND(F310*G310,2)+ROUND(F311*G311,2)</f>
        <v>16113.939999999999</v>
      </c>
      <c r="H303" s="71"/>
      <c r="I303" s="4">
        <f>ROUND(SUM(I304:I311),2)</f>
        <v>16113.94</v>
      </c>
      <c r="J303" s="4">
        <f>ROUND(SUM(J304:J311),2)</f>
        <v>20514.689999999999</v>
      </c>
    </row>
    <row r="304" spans="1:10">
      <c r="A304" s="5" t="s">
        <v>818</v>
      </c>
      <c r="B304" s="6" t="s">
        <v>425</v>
      </c>
      <c r="C304" s="5" t="s">
        <v>426</v>
      </c>
      <c r="D304" s="6" t="s">
        <v>15</v>
      </c>
      <c r="E304" s="6" t="s">
        <v>39</v>
      </c>
      <c r="F304" s="7">
        <v>1</v>
      </c>
      <c r="G304" s="7">
        <v>77.7</v>
      </c>
      <c r="H304" s="7">
        <f t="shared" ref="H304:H311" si="51">ROUND(G304*ROUND(1+(27.31/100),4),2)</f>
        <v>98.92</v>
      </c>
      <c r="I304" s="7">
        <f t="shared" ref="I304:I311" si="52">ROUND(ROUND(F304,2)*ROUND(G304,2),2)</f>
        <v>77.7</v>
      </c>
      <c r="J304" s="7">
        <f t="shared" ref="J304:J311" si="53">ROUND(ROUND(F304,2)*ROUND(H304,2),2)</f>
        <v>98.92</v>
      </c>
    </row>
    <row r="305" spans="1:10" ht="16.5">
      <c r="A305" s="5" t="s">
        <v>819</v>
      </c>
      <c r="B305" s="6" t="s">
        <v>436</v>
      </c>
      <c r="C305" s="5" t="s">
        <v>437</v>
      </c>
      <c r="D305" s="6" t="s">
        <v>31</v>
      </c>
      <c r="E305" s="6" t="s">
        <v>438</v>
      </c>
      <c r="F305" s="7">
        <v>2</v>
      </c>
      <c r="G305" s="7">
        <v>315.42</v>
      </c>
      <c r="H305" s="7">
        <f t="shared" si="51"/>
        <v>401.56</v>
      </c>
      <c r="I305" s="7">
        <f t="shared" si="52"/>
        <v>630.84</v>
      </c>
      <c r="J305" s="7">
        <f t="shared" si="53"/>
        <v>803.12</v>
      </c>
    </row>
    <row r="306" spans="1:10">
      <c r="A306" s="5" t="s">
        <v>820</v>
      </c>
      <c r="B306" s="6" t="s">
        <v>422</v>
      </c>
      <c r="C306" s="5" t="s">
        <v>423</v>
      </c>
      <c r="D306" s="6" t="s">
        <v>31</v>
      </c>
      <c r="E306" s="6" t="s">
        <v>39</v>
      </c>
      <c r="F306" s="7">
        <v>4</v>
      </c>
      <c r="G306" s="7">
        <v>123.98</v>
      </c>
      <c r="H306" s="7">
        <f t="shared" si="51"/>
        <v>157.84</v>
      </c>
      <c r="I306" s="7">
        <f t="shared" si="52"/>
        <v>495.92</v>
      </c>
      <c r="J306" s="7">
        <f t="shared" si="53"/>
        <v>631.36</v>
      </c>
    </row>
    <row r="307" spans="1:10">
      <c r="A307" s="5" t="s">
        <v>821</v>
      </c>
      <c r="B307" s="6" t="s">
        <v>822</v>
      </c>
      <c r="C307" s="5" t="s">
        <v>823</v>
      </c>
      <c r="D307" s="6" t="s">
        <v>31</v>
      </c>
      <c r="E307" s="6" t="s">
        <v>39</v>
      </c>
      <c r="F307" s="7">
        <v>4</v>
      </c>
      <c r="G307" s="7">
        <v>229.46</v>
      </c>
      <c r="H307" s="7">
        <f t="shared" si="51"/>
        <v>292.13</v>
      </c>
      <c r="I307" s="7">
        <f t="shared" si="52"/>
        <v>917.84</v>
      </c>
      <c r="J307" s="7">
        <f t="shared" si="53"/>
        <v>1168.52</v>
      </c>
    </row>
    <row r="308" spans="1:10">
      <c r="A308" s="5" t="s">
        <v>824</v>
      </c>
      <c r="B308" s="6" t="s">
        <v>440</v>
      </c>
      <c r="C308" s="5" t="s">
        <v>441</v>
      </c>
      <c r="D308" s="6" t="s">
        <v>135</v>
      </c>
      <c r="E308" s="6" t="s">
        <v>136</v>
      </c>
      <c r="F308" s="7">
        <v>1</v>
      </c>
      <c r="G308" s="7">
        <v>18.95</v>
      </c>
      <c r="H308" s="7">
        <f t="shared" si="51"/>
        <v>24.13</v>
      </c>
      <c r="I308" s="7">
        <f t="shared" si="52"/>
        <v>18.95</v>
      </c>
      <c r="J308" s="7">
        <f t="shared" si="53"/>
        <v>24.13</v>
      </c>
    </row>
    <row r="309" spans="1:10">
      <c r="A309" s="5" t="s">
        <v>825</v>
      </c>
      <c r="B309" s="6" t="s">
        <v>443</v>
      </c>
      <c r="C309" s="5" t="s">
        <v>444</v>
      </c>
      <c r="D309" s="6" t="s">
        <v>135</v>
      </c>
      <c r="E309" s="6" t="s">
        <v>136</v>
      </c>
      <c r="F309" s="7">
        <v>1</v>
      </c>
      <c r="G309" s="7">
        <v>2398.4699999999998</v>
      </c>
      <c r="H309" s="7">
        <f t="shared" si="51"/>
        <v>3053.49</v>
      </c>
      <c r="I309" s="7">
        <f t="shared" si="52"/>
        <v>2398.4699999999998</v>
      </c>
      <c r="J309" s="7">
        <f t="shared" si="53"/>
        <v>3053.49</v>
      </c>
    </row>
    <row r="310" spans="1:10">
      <c r="A310" s="5" t="s">
        <v>826</v>
      </c>
      <c r="B310" s="6" t="s">
        <v>827</v>
      </c>
      <c r="C310" s="5" t="s">
        <v>828</v>
      </c>
      <c r="D310" s="6" t="s">
        <v>135</v>
      </c>
      <c r="E310" s="6" t="s">
        <v>136</v>
      </c>
      <c r="F310" s="7">
        <v>3</v>
      </c>
      <c r="G310" s="7">
        <v>2799.07</v>
      </c>
      <c r="H310" s="7">
        <f t="shared" si="51"/>
        <v>3563.5</v>
      </c>
      <c r="I310" s="7">
        <f t="shared" si="52"/>
        <v>8397.2099999999991</v>
      </c>
      <c r="J310" s="7">
        <f t="shared" si="53"/>
        <v>10690.5</v>
      </c>
    </row>
    <row r="311" spans="1:10">
      <c r="A311" s="5" t="s">
        <v>829</v>
      </c>
      <c r="B311" s="6" t="s">
        <v>830</v>
      </c>
      <c r="C311" s="5" t="s">
        <v>831</v>
      </c>
      <c r="D311" s="6" t="s">
        <v>135</v>
      </c>
      <c r="E311" s="6" t="s">
        <v>136</v>
      </c>
      <c r="F311" s="7">
        <v>1</v>
      </c>
      <c r="G311" s="7">
        <v>3177.01</v>
      </c>
      <c r="H311" s="7">
        <f t="shared" si="51"/>
        <v>4044.65</v>
      </c>
      <c r="I311" s="7">
        <f t="shared" si="52"/>
        <v>3177.01</v>
      </c>
      <c r="J311" s="7">
        <f t="shared" si="53"/>
        <v>4044.65</v>
      </c>
    </row>
    <row r="312" spans="1:10" ht="20.100000000000001" customHeight="1">
      <c r="A312" s="3" t="s">
        <v>832</v>
      </c>
      <c r="B312" s="71" t="s">
        <v>833</v>
      </c>
      <c r="C312" s="71"/>
      <c r="D312" s="71"/>
      <c r="E312" s="71"/>
      <c r="F312" s="71"/>
      <c r="G312" s="71">
        <f>ROUND(F313*G313,2)+ROUND(F314*G314,2)</f>
        <v>29001.23</v>
      </c>
      <c r="H312" s="71"/>
      <c r="I312" s="4">
        <f>ROUND(SUM(I313:I314),2)</f>
        <v>29001.23</v>
      </c>
      <c r="J312" s="4">
        <f>ROUND(SUM(J313:J314),2)</f>
        <v>33683.870000000003</v>
      </c>
    </row>
    <row r="313" spans="1:10">
      <c r="A313" s="5" t="s">
        <v>834</v>
      </c>
      <c r="B313" s="6" t="s">
        <v>835</v>
      </c>
      <c r="C313" s="5" t="s">
        <v>836</v>
      </c>
      <c r="D313" s="6" t="s">
        <v>135</v>
      </c>
      <c r="E313" s="6" t="s">
        <v>136</v>
      </c>
      <c r="F313" s="7">
        <v>1</v>
      </c>
      <c r="G313" s="7">
        <v>28500</v>
      </c>
      <c r="H313" s="7">
        <f>ROUND(G313*ROUND(1+(15.95/100),4),2)</f>
        <v>33045.75</v>
      </c>
      <c r="I313" s="7">
        <f>ROUND(ROUND(F313,2)*ROUND(G313,2),2)</f>
        <v>28500</v>
      </c>
      <c r="J313" s="7">
        <f>ROUND(ROUND(F313,2)*ROUND(H313,2),2)</f>
        <v>33045.75</v>
      </c>
    </row>
    <row r="314" spans="1:10">
      <c r="A314" s="5" t="s">
        <v>837</v>
      </c>
      <c r="B314" s="6" t="s">
        <v>838</v>
      </c>
      <c r="C314" s="5" t="s">
        <v>839</v>
      </c>
      <c r="D314" s="6" t="s">
        <v>31</v>
      </c>
      <c r="E314" s="6" t="s">
        <v>39</v>
      </c>
      <c r="F314" s="7">
        <v>1</v>
      </c>
      <c r="G314" s="7">
        <v>501.23</v>
      </c>
      <c r="H314" s="7">
        <f>ROUND(G314*ROUND(1+(27.31/100),4),2)</f>
        <v>638.12</v>
      </c>
      <c r="I314" s="7">
        <f>ROUND(ROUND(F314,2)*ROUND(G314,2),2)</f>
        <v>501.23</v>
      </c>
      <c r="J314" s="7">
        <f>ROUND(ROUND(F314,2)*ROUND(H314,2),2)</f>
        <v>638.12</v>
      </c>
    </row>
    <row r="315" spans="1:10" ht="20.100000000000001" customHeight="1">
      <c r="A315" s="3" t="s">
        <v>840</v>
      </c>
      <c r="B315" s="71" t="s">
        <v>841</v>
      </c>
      <c r="C315" s="71"/>
      <c r="D315" s="71"/>
      <c r="E315" s="71"/>
      <c r="F315" s="71"/>
      <c r="G315" s="71">
        <f>ROUND(F316*G316,2)+ROUND(F338*G338,2)+ROUND(F345*G345,2)</f>
        <v>0</v>
      </c>
      <c r="H315" s="71"/>
      <c r="I315" s="4">
        <f>ROUND(I316+I338+I345,2)</f>
        <v>581616.39</v>
      </c>
      <c r="J315" s="4">
        <f>ROUND(J316+J338+J345,2)</f>
        <v>679830.25</v>
      </c>
    </row>
    <row r="316" spans="1:10" ht="20.100000000000001" customHeight="1">
      <c r="A316" s="3" t="s">
        <v>842</v>
      </c>
      <c r="B316" s="71" t="s">
        <v>789</v>
      </c>
      <c r="C316" s="71"/>
      <c r="D316" s="71"/>
      <c r="E316" s="71"/>
      <c r="F316" s="71"/>
      <c r="G316" s="71">
        <f>ROUND(F317*G317,2)+ROUND(F322*G322,2)+ROUND(F324*G324,2)</f>
        <v>0</v>
      </c>
      <c r="H316" s="71"/>
      <c r="I316" s="4">
        <f>ROUND(I317+I322+I324,2)</f>
        <v>27446.04</v>
      </c>
      <c r="J316" s="4">
        <f>ROUND(J317+J322+J324,2)</f>
        <v>34944.6</v>
      </c>
    </row>
    <row r="317" spans="1:10" ht="20.100000000000001" customHeight="1">
      <c r="A317" s="3" t="s">
        <v>843</v>
      </c>
      <c r="B317" s="71" t="s">
        <v>286</v>
      </c>
      <c r="C317" s="71"/>
      <c r="D317" s="71"/>
      <c r="E317" s="71"/>
      <c r="F317" s="71"/>
      <c r="G317" s="71">
        <f>ROUND(F318*G318,2)+ROUND(F319*G319,2)+ROUND(F320*G320,2)+ROUND(F321*G321,2)</f>
        <v>2937.6099999999997</v>
      </c>
      <c r="H317" s="71"/>
      <c r="I317" s="4">
        <f>ROUND(SUM(I318:I321),2)</f>
        <v>2937.61</v>
      </c>
      <c r="J317" s="4">
        <f>ROUND(SUM(J318:J321),2)</f>
        <v>3739.86</v>
      </c>
    </row>
    <row r="318" spans="1:10">
      <c r="A318" s="5" t="s">
        <v>844</v>
      </c>
      <c r="B318" s="6" t="s">
        <v>792</v>
      </c>
      <c r="C318" s="5" t="s">
        <v>793</v>
      </c>
      <c r="D318" s="6" t="s">
        <v>15</v>
      </c>
      <c r="E318" s="6" t="s">
        <v>68</v>
      </c>
      <c r="F318" s="7">
        <v>21</v>
      </c>
      <c r="G318" s="7">
        <v>10.6</v>
      </c>
      <c r="H318" s="7">
        <f>ROUND(G318*ROUND(1+(27.31/100),4),2)</f>
        <v>13.49</v>
      </c>
      <c r="I318" s="7">
        <f>ROUND(ROUND(F318,2)*ROUND(G318,2),2)</f>
        <v>222.6</v>
      </c>
      <c r="J318" s="7">
        <f>ROUND(ROUND(F318,2)*ROUND(H318,2),2)</f>
        <v>283.29000000000002</v>
      </c>
    </row>
    <row r="319" spans="1:10">
      <c r="A319" s="5" t="s">
        <v>845</v>
      </c>
      <c r="B319" s="6" t="s">
        <v>795</v>
      </c>
      <c r="C319" s="5" t="s">
        <v>796</v>
      </c>
      <c r="D319" s="6" t="s">
        <v>15</v>
      </c>
      <c r="E319" s="6" t="s">
        <v>68</v>
      </c>
      <c r="F319" s="7">
        <v>21</v>
      </c>
      <c r="G319" s="7">
        <v>2.63</v>
      </c>
      <c r="H319" s="7">
        <f>ROUND(G319*ROUND(1+(27.31/100),4),2)</f>
        <v>3.35</v>
      </c>
      <c r="I319" s="7">
        <f>ROUND(ROUND(F319,2)*ROUND(G319,2),2)</f>
        <v>55.23</v>
      </c>
      <c r="J319" s="7">
        <f>ROUND(ROUND(F319,2)*ROUND(H319,2),2)</f>
        <v>70.349999999999994</v>
      </c>
    </row>
    <row r="320" spans="1:10" ht="16.5">
      <c r="A320" s="5" t="s">
        <v>846</v>
      </c>
      <c r="B320" s="6" t="s">
        <v>798</v>
      </c>
      <c r="C320" s="5" t="s">
        <v>799</v>
      </c>
      <c r="D320" s="6" t="s">
        <v>15</v>
      </c>
      <c r="E320" s="6" t="s">
        <v>68</v>
      </c>
      <c r="F320" s="7">
        <v>21</v>
      </c>
      <c r="G320" s="7">
        <v>54.29</v>
      </c>
      <c r="H320" s="7">
        <f>ROUND(G320*ROUND(1+(27.31/100),4),2)</f>
        <v>69.12</v>
      </c>
      <c r="I320" s="7">
        <f>ROUND(ROUND(F320,2)*ROUND(G320,2),2)</f>
        <v>1140.0899999999999</v>
      </c>
      <c r="J320" s="7">
        <f>ROUND(ROUND(F320,2)*ROUND(H320,2),2)</f>
        <v>1451.52</v>
      </c>
    </row>
    <row r="321" spans="1:10" ht="16.5">
      <c r="A321" s="5" t="s">
        <v>847</v>
      </c>
      <c r="B321" s="6" t="s">
        <v>288</v>
      </c>
      <c r="C321" s="5" t="s">
        <v>289</v>
      </c>
      <c r="D321" s="6" t="s">
        <v>15</v>
      </c>
      <c r="E321" s="6" t="s">
        <v>68</v>
      </c>
      <c r="F321" s="7">
        <v>3.15</v>
      </c>
      <c r="G321" s="7">
        <v>482.44</v>
      </c>
      <c r="H321" s="7">
        <f>ROUND(G321*ROUND(1+(27.31/100),4),2)</f>
        <v>614.19000000000005</v>
      </c>
      <c r="I321" s="7">
        <f>ROUND(ROUND(F321,2)*ROUND(G321,2),2)</f>
        <v>1519.69</v>
      </c>
      <c r="J321" s="7">
        <f>ROUND(ROUND(F321,2)*ROUND(H321,2),2)</f>
        <v>1934.7</v>
      </c>
    </row>
    <row r="322" spans="1:10" ht="20.100000000000001" customHeight="1">
      <c r="A322" s="3" t="s">
        <v>848</v>
      </c>
      <c r="B322" s="71" t="s">
        <v>750</v>
      </c>
      <c r="C322" s="71"/>
      <c r="D322" s="71"/>
      <c r="E322" s="71"/>
      <c r="F322" s="71"/>
      <c r="G322" s="71">
        <f>ROUND(F323*G323,2)</f>
        <v>559.24</v>
      </c>
      <c r="H322" s="71"/>
      <c r="I322" s="4">
        <f>ROUND(SUM(I323:I323),2)</f>
        <v>559.24</v>
      </c>
      <c r="J322" s="4">
        <f>ROUND(SUM(J323:J323),2)</f>
        <v>711.76</v>
      </c>
    </row>
    <row r="323" spans="1:10">
      <c r="A323" s="5" t="s">
        <v>849</v>
      </c>
      <c r="B323" s="6" t="s">
        <v>802</v>
      </c>
      <c r="C323" s="5" t="s">
        <v>803</v>
      </c>
      <c r="D323" s="6" t="s">
        <v>15</v>
      </c>
      <c r="E323" s="6" t="s">
        <v>68</v>
      </c>
      <c r="F323" s="7">
        <v>149.53</v>
      </c>
      <c r="G323" s="7">
        <v>3.74</v>
      </c>
      <c r="H323" s="7">
        <f>ROUND(G323*ROUND(1+(27.31/100),4),2)</f>
        <v>4.76</v>
      </c>
      <c r="I323" s="7">
        <f>ROUND(ROUND(F323,2)*ROUND(G323,2),2)</f>
        <v>559.24</v>
      </c>
      <c r="J323" s="7">
        <f>ROUND(ROUND(F323,2)*ROUND(H323,2),2)</f>
        <v>711.76</v>
      </c>
    </row>
    <row r="324" spans="1:10" ht="20.100000000000001" customHeight="1">
      <c r="A324" s="3" t="s">
        <v>850</v>
      </c>
      <c r="B324" s="71" t="s">
        <v>720</v>
      </c>
      <c r="C324" s="71"/>
      <c r="D324" s="71"/>
      <c r="E324" s="71"/>
      <c r="F324" s="71"/>
      <c r="G324" s="71">
        <f>ROUND(F325*G325,2)+ROUND(F329*G329,2)+ROUND(F333*G333,2)</f>
        <v>0</v>
      </c>
      <c r="H324" s="71"/>
      <c r="I324" s="4">
        <f>ROUND(I325+I329+I333,2)</f>
        <v>23949.19</v>
      </c>
      <c r="J324" s="4">
        <f>ROUND(J325+J329+J333,2)</f>
        <v>30492.98</v>
      </c>
    </row>
    <row r="325" spans="1:10" ht="20.100000000000001" customHeight="1">
      <c r="A325" s="3" t="s">
        <v>851</v>
      </c>
      <c r="B325" s="71" t="s">
        <v>806</v>
      </c>
      <c r="C325" s="71"/>
      <c r="D325" s="71"/>
      <c r="E325" s="71"/>
      <c r="F325" s="71"/>
      <c r="G325" s="71">
        <f>ROUND(F326*G326,2)+ROUND(F327*G327,2)+ROUND(F328*G328,2)</f>
        <v>9852.14</v>
      </c>
      <c r="H325" s="71"/>
      <c r="I325" s="4">
        <f>ROUND(SUM(I326:I328),2)</f>
        <v>9852.14</v>
      </c>
      <c r="J325" s="4">
        <f>ROUND(SUM(J326:J328),2)</f>
        <v>12544.82</v>
      </c>
    </row>
    <row r="326" spans="1:10">
      <c r="A326" s="5" t="s">
        <v>852</v>
      </c>
      <c r="B326" s="6" t="s">
        <v>725</v>
      </c>
      <c r="C326" s="5" t="s">
        <v>726</v>
      </c>
      <c r="D326" s="6" t="s">
        <v>15</v>
      </c>
      <c r="E326" s="6" t="s">
        <v>68</v>
      </c>
      <c r="F326" s="7">
        <v>286.14999999999998</v>
      </c>
      <c r="G326" s="7">
        <v>18.41</v>
      </c>
      <c r="H326" s="7">
        <f>ROUND(G326*ROUND(1+(27.31/100),4),2)</f>
        <v>23.44</v>
      </c>
      <c r="I326" s="7">
        <f>ROUND(ROUND(F326,2)*ROUND(G326,2),2)</f>
        <v>5268.02</v>
      </c>
      <c r="J326" s="7">
        <f>ROUND(ROUND(F326,2)*ROUND(H326,2),2)</f>
        <v>6707.36</v>
      </c>
    </row>
    <row r="327" spans="1:10">
      <c r="A327" s="5" t="s">
        <v>853</v>
      </c>
      <c r="B327" s="6" t="s">
        <v>722</v>
      </c>
      <c r="C327" s="5" t="s">
        <v>723</v>
      </c>
      <c r="D327" s="6" t="s">
        <v>15</v>
      </c>
      <c r="E327" s="6" t="s">
        <v>68</v>
      </c>
      <c r="F327" s="7">
        <v>286.14999999999998</v>
      </c>
      <c r="G327" s="7">
        <v>4.49</v>
      </c>
      <c r="H327" s="7">
        <f>ROUND(G327*ROUND(1+(27.31/100),4),2)</f>
        <v>5.72</v>
      </c>
      <c r="I327" s="7">
        <f>ROUND(ROUND(F327,2)*ROUND(G327,2),2)</f>
        <v>1284.81</v>
      </c>
      <c r="J327" s="7">
        <f>ROUND(ROUND(F327,2)*ROUND(H327,2),2)</f>
        <v>1636.78</v>
      </c>
    </row>
    <row r="328" spans="1:10">
      <c r="A328" s="5" t="s">
        <v>854</v>
      </c>
      <c r="B328" s="6" t="s">
        <v>728</v>
      </c>
      <c r="C328" s="5" t="s">
        <v>729</v>
      </c>
      <c r="D328" s="6" t="s">
        <v>15</v>
      </c>
      <c r="E328" s="6" t="s">
        <v>68</v>
      </c>
      <c r="F328" s="7">
        <v>286.14999999999998</v>
      </c>
      <c r="G328" s="7">
        <v>11.53</v>
      </c>
      <c r="H328" s="7">
        <f>ROUND(G328*ROUND(1+(27.31/100),4),2)</f>
        <v>14.68</v>
      </c>
      <c r="I328" s="7">
        <f>ROUND(ROUND(F328,2)*ROUND(G328,2),2)</f>
        <v>3299.31</v>
      </c>
      <c r="J328" s="7">
        <f>ROUND(ROUND(F328,2)*ROUND(H328,2),2)</f>
        <v>4200.68</v>
      </c>
    </row>
    <row r="329" spans="1:10" ht="20.100000000000001" customHeight="1">
      <c r="A329" s="3" t="s">
        <v>855</v>
      </c>
      <c r="B329" s="71" t="s">
        <v>811</v>
      </c>
      <c r="C329" s="71"/>
      <c r="D329" s="71"/>
      <c r="E329" s="71"/>
      <c r="F329" s="71"/>
      <c r="G329" s="71">
        <f>ROUND(F330*G330,2)+ROUND(F331*G331,2)+ROUND(F332*G332,2)</f>
        <v>5282.25</v>
      </c>
      <c r="H329" s="71"/>
      <c r="I329" s="4">
        <f>ROUND(SUM(I330:I332),2)</f>
        <v>5282.25</v>
      </c>
      <c r="J329" s="4">
        <f>ROUND(SUM(J330:J332),2)</f>
        <v>6725.93</v>
      </c>
    </row>
    <row r="330" spans="1:10">
      <c r="A330" s="5" t="s">
        <v>856</v>
      </c>
      <c r="B330" s="6" t="s">
        <v>725</v>
      </c>
      <c r="C330" s="5" t="s">
        <v>726</v>
      </c>
      <c r="D330" s="6" t="s">
        <v>15</v>
      </c>
      <c r="E330" s="6" t="s">
        <v>68</v>
      </c>
      <c r="F330" s="7">
        <v>153.41999999999999</v>
      </c>
      <c r="G330" s="7">
        <v>18.41</v>
      </c>
      <c r="H330" s="7">
        <f>ROUND(G330*ROUND(1+(27.31/100),4),2)</f>
        <v>23.44</v>
      </c>
      <c r="I330" s="7">
        <f>ROUND(ROUND(F330,2)*ROUND(G330,2),2)</f>
        <v>2824.46</v>
      </c>
      <c r="J330" s="7">
        <f>ROUND(ROUND(F330,2)*ROUND(H330,2),2)</f>
        <v>3596.16</v>
      </c>
    </row>
    <row r="331" spans="1:10">
      <c r="A331" s="5" t="s">
        <v>857</v>
      </c>
      <c r="B331" s="6" t="s">
        <v>722</v>
      </c>
      <c r="C331" s="5" t="s">
        <v>723</v>
      </c>
      <c r="D331" s="6" t="s">
        <v>15</v>
      </c>
      <c r="E331" s="6" t="s">
        <v>68</v>
      </c>
      <c r="F331" s="7">
        <v>153.41999999999999</v>
      </c>
      <c r="G331" s="7">
        <v>4.49</v>
      </c>
      <c r="H331" s="7">
        <f>ROUND(G331*ROUND(1+(27.31/100),4),2)</f>
        <v>5.72</v>
      </c>
      <c r="I331" s="7">
        <f>ROUND(ROUND(F331,2)*ROUND(G331,2),2)</f>
        <v>688.86</v>
      </c>
      <c r="J331" s="7">
        <f>ROUND(ROUND(F331,2)*ROUND(H331,2),2)</f>
        <v>877.56</v>
      </c>
    </row>
    <row r="332" spans="1:10">
      <c r="A332" s="5" t="s">
        <v>858</v>
      </c>
      <c r="B332" s="6" t="s">
        <v>728</v>
      </c>
      <c r="C332" s="5" t="s">
        <v>729</v>
      </c>
      <c r="D332" s="6" t="s">
        <v>15</v>
      </c>
      <c r="E332" s="6" t="s">
        <v>68</v>
      </c>
      <c r="F332" s="7">
        <v>153.41999999999999</v>
      </c>
      <c r="G332" s="7">
        <v>11.53</v>
      </c>
      <c r="H332" s="7">
        <f>ROUND(G332*ROUND(1+(27.31/100),4),2)</f>
        <v>14.68</v>
      </c>
      <c r="I332" s="7">
        <f>ROUND(ROUND(F332,2)*ROUND(G332,2),2)</f>
        <v>1768.93</v>
      </c>
      <c r="J332" s="7">
        <f>ROUND(ROUND(F332,2)*ROUND(H332,2),2)</f>
        <v>2252.21</v>
      </c>
    </row>
    <row r="333" spans="1:10" ht="20.100000000000001" customHeight="1">
      <c r="A333" s="3" t="s">
        <v>859</v>
      </c>
      <c r="B333" s="71" t="s">
        <v>764</v>
      </c>
      <c r="C333" s="71"/>
      <c r="D333" s="71"/>
      <c r="E333" s="71"/>
      <c r="F333" s="71"/>
      <c r="G333" s="71">
        <f>ROUND(F334*G334,2)+ROUND(F335*G335,2)+ROUND(F336*G336,2)+ROUND(F337*G337,2)</f>
        <v>8814.7999999999993</v>
      </c>
      <c r="H333" s="71"/>
      <c r="I333" s="4">
        <f>ROUND(SUM(I334:I337),2)</f>
        <v>8814.7999999999993</v>
      </c>
      <c r="J333" s="4">
        <f>ROUND(SUM(J334:J337),2)</f>
        <v>11222.23</v>
      </c>
    </row>
    <row r="334" spans="1:10">
      <c r="A334" s="5" t="s">
        <v>860</v>
      </c>
      <c r="B334" s="6" t="s">
        <v>766</v>
      </c>
      <c r="C334" s="5" t="s">
        <v>767</v>
      </c>
      <c r="D334" s="6" t="s">
        <v>15</v>
      </c>
      <c r="E334" s="6" t="s">
        <v>68</v>
      </c>
      <c r="F334" s="7">
        <v>149.53</v>
      </c>
      <c r="G334" s="7">
        <v>22.41</v>
      </c>
      <c r="H334" s="7">
        <f>ROUND(G334*ROUND(1+(27.31/100),4),2)</f>
        <v>28.53</v>
      </c>
      <c r="I334" s="7">
        <f>ROUND(ROUND(F334,2)*ROUND(G334,2),2)</f>
        <v>3350.97</v>
      </c>
      <c r="J334" s="7">
        <f>ROUND(ROUND(F334,2)*ROUND(H334,2),2)</f>
        <v>4266.09</v>
      </c>
    </row>
    <row r="335" spans="1:10">
      <c r="A335" s="5" t="s">
        <v>861</v>
      </c>
      <c r="B335" s="6" t="s">
        <v>769</v>
      </c>
      <c r="C335" s="5" t="s">
        <v>770</v>
      </c>
      <c r="D335" s="6" t="s">
        <v>15</v>
      </c>
      <c r="E335" s="6" t="s">
        <v>68</v>
      </c>
      <c r="F335" s="7">
        <v>149.53</v>
      </c>
      <c r="G335" s="7">
        <v>5.54</v>
      </c>
      <c r="H335" s="7">
        <f>ROUND(G335*ROUND(1+(27.31/100),4),2)</f>
        <v>7.05</v>
      </c>
      <c r="I335" s="7">
        <f>ROUND(ROUND(F335,2)*ROUND(G335,2),2)</f>
        <v>828.4</v>
      </c>
      <c r="J335" s="7">
        <f>ROUND(ROUND(F335,2)*ROUND(H335,2),2)</f>
        <v>1054.19</v>
      </c>
    </row>
    <row r="336" spans="1:10">
      <c r="A336" s="5" t="s">
        <v>862</v>
      </c>
      <c r="B336" s="6" t="s">
        <v>772</v>
      </c>
      <c r="C336" s="5" t="s">
        <v>773</v>
      </c>
      <c r="D336" s="6" t="s">
        <v>15</v>
      </c>
      <c r="E336" s="6" t="s">
        <v>68</v>
      </c>
      <c r="F336" s="7">
        <v>149.53</v>
      </c>
      <c r="G336" s="7">
        <v>14.09</v>
      </c>
      <c r="H336" s="7">
        <f>ROUND(G336*ROUND(1+(27.31/100),4),2)</f>
        <v>17.940000000000001</v>
      </c>
      <c r="I336" s="7">
        <f>ROUND(ROUND(F336,2)*ROUND(G336,2),2)</f>
        <v>2106.88</v>
      </c>
      <c r="J336" s="7">
        <f>ROUND(ROUND(F336,2)*ROUND(H336,2),2)</f>
        <v>2682.57</v>
      </c>
    </row>
    <row r="337" spans="1:10" ht="16.5">
      <c r="A337" s="5" t="s">
        <v>863</v>
      </c>
      <c r="B337" s="6" t="s">
        <v>784</v>
      </c>
      <c r="C337" s="5" t="s">
        <v>785</v>
      </c>
      <c r="D337" s="6" t="s">
        <v>135</v>
      </c>
      <c r="E337" s="6" t="s">
        <v>308</v>
      </c>
      <c r="F337" s="7">
        <v>149.53</v>
      </c>
      <c r="G337" s="7">
        <v>16.91</v>
      </c>
      <c r="H337" s="7">
        <f>ROUND(G337*ROUND(1+(27.31/100),4),2)</f>
        <v>21.53</v>
      </c>
      <c r="I337" s="7">
        <f>ROUND(ROUND(F337,2)*ROUND(G337,2),2)</f>
        <v>2528.5500000000002</v>
      </c>
      <c r="J337" s="7">
        <f>ROUND(ROUND(F337,2)*ROUND(H337,2),2)</f>
        <v>3219.38</v>
      </c>
    </row>
    <row r="338" spans="1:10" ht="20.100000000000001" customHeight="1">
      <c r="A338" s="3" t="s">
        <v>864</v>
      </c>
      <c r="B338" s="71" t="s">
        <v>330</v>
      </c>
      <c r="C338" s="71"/>
      <c r="D338" s="71"/>
      <c r="E338" s="71"/>
      <c r="F338" s="71"/>
      <c r="G338" s="71">
        <f>ROUND(F339*G339,2)+ROUND(F340*G340,2)+ROUND(F341*G341,2)+ROUND(F342*G342,2)+ROUND(F343*G343,2)+ROUND(F344*G344,2)</f>
        <v>8324.74</v>
      </c>
      <c r="H338" s="71"/>
      <c r="I338" s="4">
        <f>ROUND(SUM(I339:I344),2)</f>
        <v>8324.74</v>
      </c>
      <c r="J338" s="4">
        <f>ROUND(SUM(J339:J344),2)</f>
        <v>10598.25</v>
      </c>
    </row>
    <row r="339" spans="1:10">
      <c r="A339" s="5" t="s">
        <v>865</v>
      </c>
      <c r="B339" s="6" t="s">
        <v>822</v>
      </c>
      <c r="C339" s="5" t="s">
        <v>823</v>
      </c>
      <c r="D339" s="6" t="s">
        <v>31</v>
      </c>
      <c r="E339" s="6" t="s">
        <v>39</v>
      </c>
      <c r="F339" s="7">
        <v>7</v>
      </c>
      <c r="G339" s="7">
        <v>229.46</v>
      </c>
      <c r="H339" s="7">
        <f t="shared" ref="H339:H344" si="54">ROUND(G339*ROUND(1+(27.31/100),4),2)</f>
        <v>292.13</v>
      </c>
      <c r="I339" s="7">
        <f t="shared" ref="I339:I344" si="55">ROUND(ROUND(F339,2)*ROUND(G339,2),2)</f>
        <v>1606.22</v>
      </c>
      <c r="J339" s="7">
        <f t="shared" ref="J339:J344" si="56">ROUND(ROUND(F339,2)*ROUND(H339,2),2)</f>
        <v>2044.91</v>
      </c>
    </row>
    <row r="340" spans="1:10" ht="16.5">
      <c r="A340" s="5" t="s">
        <v>866</v>
      </c>
      <c r="B340" s="6" t="s">
        <v>133</v>
      </c>
      <c r="C340" s="5" t="s">
        <v>134</v>
      </c>
      <c r="D340" s="6" t="s">
        <v>135</v>
      </c>
      <c r="E340" s="6" t="s">
        <v>136</v>
      </c>
      <c r="F340" s="7">
        <v>4</v>
      </c>
      <c r="G340" s="7">
        <v>316.89999999999998</v>
      </c>
      <c r="H340" s="7">
        <f t="shared" si="54"/>
        <v>403.45</v>
      </c>
      <c r="I340" s="7">
        <f t="shared" si="55"/>
        <v>1267.5999999999999</v>
      </c>
      <c r="J340" s="7">
        <f t="shared" si="56"/>
        <v>1613.8</v>
      </c>
    </row>
    <row r="341" spans="1:10">
      <c r="A341" s="5" t="s">
        <v>867</v>
      </c>
      <c r="B341" s="6" t="s">
        <v>433</v>
      </c>
      <c r="C341" s="5" t="s">
        <v>434</v>
      </c>
      <c r="D341" s="6" t="s">
        <v>135</v>
      </c>
      <c r="E341" s="6" t="s">
        <v>136</v>
      </c>
      <c r="F341" s="7">
        <v>4</v>
      </c>
      <c r="G341" s="7">
        <v>48.68</v>
      </c>
      <c r="H341" s="7">
        <f t="shared" si="54"/>
        <v>61.97</v>
      </c>
      <c r="I341" s="7">
        <f t="shared" si="55"/>
        <v>194.72</v>
      </c>
      <c r="J341" s="7">
        <f t="shared" si="56"/>
        <v>247.88</v>
      </c>
    </row>
    <row r="342" spans="1:10" ht="16.5">
      <c r="A342" s="5" t="s">
        <v>868</v>
      </c>
      <c r="B342" s="6" t="s">
        <v>436</v>
      </c>
      <c r="C342" s="5" t="s">
        <v>437</v>
      </c>
      <c r="D342" s="6" t="s">
        <v>31</v>
      </c>
      <c r="E342" s="6" t="s">
        <v>438</v>
      </c>
      <c r="F342" s="7">
        <v>9</v>
      </c>
      <c r="G342" s="7">
        <v>315.42</v>
      </c>
      <c r="H342" s="7">
        <f t="shared" si="54"/>
        <v>401.56</v>
      </c>
      <c r="I342" s="7">
        <f t="shared" si="55"/>
        <v>2838.78</v>
      </c>
      <c r="J342" s="7">
        <f t="shared" si="56"/>
        <v>3614.04</v>
      </c>
    </row>
    <row r="343" spans="1:10">
      <c r="A343" s="5" t="s">
        <v>869</v>
      </c>
      <c r="B343" s="6" t="s">
        <v>440</v>
      </c>
      <c r="C343" s="5" t="s">
        <v>441</v>
      </c>
      <c r="D343" s="6" t="s">
        <v>135</v>
      </c>
      <c r="E343" s="6" t="s">
        <v>136</v>
      </c>
      <c r="F343" s="7">
        <v>1</v>
      </c>
      <c r="G343" s="7">
        <v>18.95</v>
      </c>
      <c r="H343" s="7">
        <f t="shared" si="54"/>
        <v>24.13</v>
      </c>
      <c r="I343" s="7">
        <f t="shared" si="55"/>
        <v>18.95</v>
      </c>
      <c r="J343" s="7">
        <f t="shared" si="56"/>
        <v>24.13</v>
      </c>
    </row>
    <row r="344" spans="1:10">
      <c r="A344" s="5" t="s">
        <v>870</v>
      </c>
      <c r="B344" s="6" t="s">
        <v>443</v>
      </c>
      <c r="C344" s="5" t="s">
        <v>444</v>
      </c>
      <c r="D344" s="6" t="s">
        <v>135</v>
      </c>
      <c r="E344" s="6" t="s">
        <v>136</v>
      </c>
      <c r="F344" s="7">
        <v>1</v>
      </c>
      <c r="G344" s="7">
        <v>2398.4699999999998</v>
      </c>
      <c r="H344" s="7">
        <f t="shared" si="54"/>
        <v>3053.49</v>
      </c>
      <c r="I344" s="7">
        <f t="shared" si="55"/>
        <v>2398.4699999999998</v>
      </c>
      <c r="J344" s="7">
        <f t="shared" si="56"/>
        <v>3053.49</v>
      </c>
    </row>
    <row r="345" spans="1:10" ht="20.100000000000001" customHeight="1">
      <c r="A345" s="3" t="s">
        <v>871</v>
      </c>
      <c r="B345" s="71" t="s">
        <v>872</v>
      </c>
      <c r="C345" s="71"/>
      <c r="D345" s="71"/>
      <c r="E345" s="71"/>
      <c r="F345" s="71"/>
      <c r="G345" s="71">
        <f>ROUND(F346*G346,2)+ROUND(F347*G347,2)+ROUND(F348*G348,2)+ROUND(F349*G349,2)</f>
        <v>545845.6100000001</v>
      </c>
      <c r="H345" s="71"/>
      <c r="I345" s="4">
        <f>ROUND(SUM(I346:I349),2)</f>
        <v>545845.61</v>
      </c>
      <c r="J345" s="4">
        <f>ROUND(SUM(J346:J349),2)</f>
        <v>634287.4</v>
      </c>
    </row>
    <row r="346" spans="1:10" ht="24.75">
      <c r="A346" s="5" t="s">
        <v>873</v>
      </c>
      <c r="B346" s="6" t="s">
        <v>874</v>
      </c>
      <c r="C346" s="5" t="s">
        <v>875</v>
      </c>
      <c r="D346" s="6" t="s">
        <v>31</v>
      </c>
      <c r="E346" s="6" t="s">
        <v>39</v>
      </c>
      <c r="F346" s="7">
        <v>1</v>
      </c>
      <c r="G346" s="7">
        <v>464493.81</v>
      </c>
      <c r="H346" s="7">
        <f>ROUND(G346*ROUND(1+(15.95/100),4),2)</f>
        <v>538580.56999999995</v>
      </c>
      <c r="I346" s="7">
        <f>ROUND(ROUND(F346,2)*ROUND(G346,2),2)</f>
        <v>464493.81</v>
      </c>
      <c r="J346" s="7">
        <f>ROUND(ROUND(F346,2)*ROUND(H346,2),2)</f>
        <v>538580.56999999995</v>
      </c>
    </row>
    <row r="347" spans="1:10" ht="16.5">
      <c r="A347" s="5" t="s">
        <v>876</v>
      </c>
      <c r="B347" s="6" t="s">
        <v>877</v>
      </c>
      <c r="C347" s="5" t="s">
        <v>878</v>
      </c>
      <c r="D347" s="6" t="s">
        <v>31</v>
      </c>
      <c r="E347" s="6" t="s">
        <v>39</v>
      </c>
      <c r="F347" s="7">
        <v>1</v>
      </c>
      <c r="G347" s="7">
        <v>69209</v>
      </c>
      <c r="H347" s="7">
        <f>ROUND(G347*ROUND(1+(15.95/100),4),2)</f>
        <v>80247.839999999997</v>
      </c>
      <c r="I347" s="7">
        <f>ROUND(ROUND(F347,2)*ROUND(G347,2),2)</f>
        <v>69209</v>
      </c>
      <c r="J347" s="7">
        <f>ROUND(ROUND(F347,2)*ROUND(H347,2),2)</f>
        <v>80247.839999999997</v>
      </c>
    </row>
    <row r="348" spans="1:10">
      <c r="A348" s="5" t="s">
        <v>879</v>
      </c>
      <c r="B348" s="6" t="s">
        <v>747</v>
      </c>
      <c r="C348" s="5" t="s">
        <v>748</v>
      </c>
      <c r="D348" s="6" t="s">
        <v>31</v>
      </c>
      <c r="E348" s="6" t="s">
        <v>39</v>
      </c>
      <c r="F348" s="7">
        <v>7</v>
      </c>
      <c r="G348" s="7">
        <v>1262.4000000000001</v>
      </c>
      <c r="H348" s="7">
        <f>ROUND(G348*ROUND(1+(27.31/100),4),2)</f>
        <v>1607.16</v>
      </c>
      <c r="I348" s="7">
        <f>ROUND(ROUND(F348,2)*ROUND(G348,2),2)</f>
        <v>8836.7999999999993</v>
      </c>
      <c r="J348" s="7">
        <f>ROUND(ROUND(F348,2)*ROUND(H348,2),2)</f>
        <v>11250.12</v>
      </c>
    </row>
    <row r="349" spans="1:10" ht="16.5">
      <c r="A349" s="5" t="s">
        <v>880</v>
      </c>
      <c r="B349" s="6" t="s">
        <v>881</v>
      </c>
      <c r="C349" s="5" t="s">
        <v>882</v>
      </c>
      <c r="D349" s="6" t="s">
        <v>31</v>
      </c>
      <c r="E349" s="6" t="s">
        <v>39</v>
      </c>
      <c r="F349" s="7">
        <v>1</v>
      </c>
      <c r="G349" s="7">
        <v>3306</v>
      </c>
      <c r="H349" s="7">
        <f>ROUND(G349*ROUND(1+(27.31/100),4),2)</f>
        <v>4208.87</v>
      </c>
      <c r="I349" s="7">
        <f>ROUND(ROUND(F349,2)*ROUND(G349,2),2)</f>
        <v>3306</v>
      </c>
      <c r="J349" s="7">
        <f>ROUND(ROUND(F349,2)*ROUND(H349,2),2)</f>
        <v>4208.87</v>
      </c>
    </row>
    <row r="350" spans="1:10" ht="20.100000000000001" customHeight="1">
      <c r="A350" s="3" t="s">
        <v>883</v>
      </c>
      <c r="B350" s="71" t="s">
        <v>884</v>
      </c>
      <c r="C350" s="71"/>
      <c r="D350" s="71"/>
      <c r="E350" s="71"/>
      <c r="F350" s="71"/>
      <c r="G350" s="71">
        <f>ROUND(F351*G351,2)+ROUND(F357*G357,2)+ROUND(F374*G374,2)+ROUND(F392*G392,2)+ROUND(F396*G396,2)+ROUND(F400*G400,2)+ROUND(F405*G405,2)+ROUND(F459*G459,2)+ROUND(F461*G461,2)+ROUND(F466*G466,2)+ROUND(F475*G475,2)+ROUND(F479*G479,2)+ROUND(F486*G486,2)</f>
        <v>0</v>
      </c>
      <c r="H350" s="71"/>
      <c r="I350" s="4">
        <f>ROUND(I351+I357+I374+I392+I396+I400+I405+I459+I461+I466+I475+I479+I486,2)</f>
        <v>1453335.07</v>
      </c>
      <c r="J350" s="4">
        <f>ROUND(J351+J357+J374+J392+J396+J400+J405+J459+J461+J466+J475+J479+J486,2)</f>
        <v>1736117.29</v>
      </c>
    </row>
    <row r="351" spans="1:10" ht="20.100000000000001" customHeight="1">
      <c r="A351" s="3" t="s">
        <v>885</v>
      </c>
      <c r="B351" s="71" t="s">
        <v>143</v>
      </c>
      <c r="C351" s="71"/>
      <c r="D351" s="71"/>
      <c r="E351" s="71"/>
      <c r="F351" s="71"/>
      <c r="G351" s="71">
        <f>ROUND(F352*G352,2)+ROUND(F353*G353,2)+ROUND(F354*G354,2)+ROUND(F355*G355,2)+ROUND(F356*G356,2)</f>
        <v>8621.09</v>
      </c>
      <c r="H351" s="71"/>
      <c r="I351" s="4">
        <f>ROUND(SUM(I352:I356),2)</f>
        <v>8621.09</v>
      </c>
      <c r="J351" s="4">
        <f>ROUND(SUM(J352:J356),2)</f>
        <v>10975.41</v>
      </c>
    </row>
    <row r="352" spans="1:10" ht="16.5">
      <c r="A352" s="5" t="s">
        <v>886</v>
      </c>
      <c r="B352" s="6" t="s">
        <v>145</v>
      </c>
      <c r="C352" s="5" t="s">
        <v>146</v>
      </c>
      <c r="D352" s="6" t="s">
        <v>15</v>
      </c>
      <c r="E352" s="6" t="s">
        <v>82</v>
      </c>
      <c r="F352" s="7">
        <v>56.21</v>
      </c>
      <c r="G352" s="7">
        <v>100.88</v>
      </c>
      <c r="H352" s="7">
        <f>ROUND(G352*ROUND(1+(27.31/100),4),2)</f>
        <v>128.43</v>
      </c>
      <c r="I352" s="7">
        <f>ROUND(ROUND(F352,2)*ROUND(G352,2),2)</f>
        <v>5670.46</v>
      </c>
      <c r="J352" s="7">
        <f>ROUND(ROUND(F352,2)*ROUND(H352,2),2)</f>
        <v>7219.05</v>
      </c>
    </row>
    <row r="353" spans="1:10" ht="16.5">
      <c r="A353" s="5" t="s">
        <v>887</v>
      </c>
      <c r="B353" s="6" t="s">
        <v>148</v>
      </c>
      <c r="C353" s="5" t="s">
        <v>149</v>
      </c>
      <c r="D353" s="6" t="s">
        <v>15</v>
      </c>
      <c r="E353" s="6" t="s">
        <v>82</v>
      </c>
      <c r="F353" s="7">
        <v>9.2100000000000009</v>
      </c>
      <c r="G353" s="7">
        <v>110.9</v>
      </c>
      <c r="H353" s="7">
        <f>ROUND(G353*ROUND(1+(27.31/100),4),2)</f>
        <v>141.19</v>
      </c>
      <c r="I353" s="7">
        <f>ROUND(ROUND(F353,2)*ROUND(G353,2),2)</f>
        <v>1021.39</v>
      </c>
      <c r="J353" s="7">
        <f>ROUND(ROUND(F353,2)*ROUND(H353,2),2)</f>
        <v>1300.3599999999999</v>
      </c>
    </row>
    <row r="354" spans="1:10">
      <c r="A354" s="5" t="s">
        <v>888</v>
      </c>
      <c r="B354" s="6" t="s">
        <v>151</v>
      </c>
      <c r="C354" s="5" t="s">
        <v>152</v>
      </c>
      <c r="D354" s="6" t="s">
        <v>15</v>
      </c>
      <c r="E354" s="6" t="s">
        <v>82</v>
      </c>
      <c r="F354" s="7">
        <v>43.04</v>
      </c>
      <c r="G354" s="7">
        <v>28.57</v>
      </c>
      <c r="H354" s="7">
        <f>ROUND(G354*ROUND(1+(27.31/100),4),2)</f>
        <v>36.369999999999997</v>
      </c>
      <c r="I354" s="7">
        <f>ROUND(ROUND(F354,2)*ROUND(G354,2),2)</f>
        <v>1229.6500000000001</v>
      </c>
      <c r="J354" s="7">
        <f>ROUND(ROUND(F354,2)*ROUND(H354,2),2)</f>
        <v>1565.36</v>
      </c>
    </row>
    <row r="355" spans="1:10" ht="24.75">
      <c r="A355" s="5" t="s">
        <v>889</v>
      </c>
      <c r="B355" s="6" t="s">
        <v>154</v>
      </c>
      <c r="C355" s="5" t="s">
        <v>155</v>
      </c>
      <c r="D355" s="6" t="s">
        <v>15</v>
      </c>
      <c r="E355" s="6" t="s">
        <v>82</v>
      </c>
      <c r="F355" s="7">
        <v>31.33</v>
      </c>
      <c r="G355" s="7">
        <v>7.14</v>
      </c>
      <c r="H355" s="7">
        <f>ROUND(G355*ROUND(1+(27.31/100),4),2)</f>
        <v>9.09</v>
      </c>
      <c r="I355" s="7">
        <f>ROUND(ROUND(F355,2)*ROUND(G355,2),2)</f>
        <v>223.7</v>
      </c>
      <c r="J355" s="7">
        <f>ROUND(ROUND(F355,2)*ROUND(H355,2),2)</f>
        <v>284.79000000000002</v>
      </c>
    </row>
    <row r="356" spans="1:10" ht="16.5">
      <c r="A356" s="5" t="s">
        <v>890</v>
      </c>
      <c r="B356" s="6" t="s">
        <v>157</v>
      </c>
      <c r="C356" s="5" t="s">
        <v>158</v>
      </c>
      <c r="D356" s="6" t="s">
        <v>15</v>
      </c>
      <c r="E356" s="6" t="s">
        <v>159</v>
      </c>
      <c r="F356" s="7">
        <v>191.12</v>
      </c>
      <c r="G356" s="7">
        <v>2.4900000000000002</v>
      </c>
      <c r="H356" s="7">
        <f>ROUND(G356*ROUND(1+(27.31/100),4),2)</f>
        <v>3.17</v>
      </c>
      <c r="I356" s="7">
        <f>ROUND(ROUND(F356,2)*ROUND(G356,2),2)</f>
        <v>475.89</v>
      </c>
      <c r="J356" s="7">
        <f>ROUND(ROUND(F356,2)*ROUND(H356,2),2)</f>
        <v>605.85</v>
      </c>
    </row>
    <row r="357" spans="1:10" ht="20.100000000000001" customHeight="1">
      <c r="A357" s="3" t="s">
        <v>891</v>
      </c>
      <c r="B357" s="71" t="s">
        <v>161</v>
      </c>
      <c r="C357" s="71"/>
      <c r="D357" s="71"/>
      <c r="E357" s="71"/>
      <c r="F357" s="71"/>
      <c r="G357" s="71">
        <f>ROUND(F358*G358,2)+ROUND(F363*G363,2)+ROUND(F368*G368,2)</f>
        <v>0</v>
      </c>
      <c r="H357" s="71"/>
      <c r="I357" s="4">
        <f>ROUND(I358+I363+I368,2)</f>
        <v>36724.71</v>
      </c>
      <c r="J357" s="4">
        <f>ROUND(J358+J363+J368,2)</f>
        <v>46752.54</v>
      </c>
    </row>
    <row r="358" spans="1:10" ht="20.100000000000001" customHeight="1">
      <c r="A358" s="3" t="s">
        <v>892</v>
      </c>
      <c r="B358" s="71" t="s">
        <v>163</v>
      </c>
      <c r="C358" s="71"/>
      <c r="D358" s="71"/>
      <c r="E358" s="71"/>
      <c r="F358" s="71"/>
      <c r="G358" s="71">
        <f>ROUND(F359*G359,2)+ROUND(F360*G360,2)+ROUND(F361*G361,2)+ROUND(F362*G362,2)</f>
        <v>9852.4599999999991</v>
      </c>
      <c r="H358" s="71"/>
      <c r="I358" s="4">
        <f>ROUND(SUM(I359:I362),2)</f>
        <v>9852.4599999999991</v>
      </c>
      <c r="J358" s="4">
        <f>ROUND(SUM(J359:J362),2)</f>
        <v>12543.68</v>
      </c>
    </row>
    <row r="359" spans="1:10" ht="16.5">
      <c r="A359" s="5" t="s">
        <v>893</v>
      </c>
      <c r="B359" s="6" t="s">
        <v>165</v>
      </c>
      <c r="C359" s="5" t="s">
        <v>166</v>
      </c>
      <c r="D359" s="6" t="s">
        <v>15</v>
      </c>
      <c r="E359" s="6" t="s">
        <v>68</v>
      </c>
      <c r="F359" s="7">
        <v>2.8</v>
      </c>
      <c r="G359" s="7">
        <v>195.46</v>
      </c>
      <c r="H359" s="7">
        <f>ROUND(G359*ROUND(1+(27.31/100),4),2)</f>
        <v>248.84</v>
      </c>
      <c r="I359" s="7">
        <f>ROUND(ROUND(F359,2)*ROUND(G359,2),2)</f>
        <v>547.29</v>
      </c>
      <c r="J359" s="7">
        <f>ROUND(ROUND(F359,2)*ROUND(H359,2),2)</f>
        <v>696.75</v>
      </c>
    </row>
    <row r="360" spans="1:10" ht="16.5">
      <c r="A360" s="5" t="s">
        <v>894</v>
      </c>
      <c r="B360" s="6" t="s">
        <v>168</v>
      </c>
      <c r="C360" s="5" t="s">
        <v>169</v>
      </c>
      <c r="D360" s="6" t="s">
        <v>15</v>
      </c>
      <c r="E360" s="6" t="s">
        <v>68</v>
      </c>
      <c r="F360" s="7">
        <v>23.66</v>
      </c>
      <c r="G360" s="7">
        <v>45.43</v>
      </c>
      <c r="H360" s="7">
        <f>ROUND(G360*ROUND(1+(27.31/100),4),2)</f>
        <v>57.84</v>
      </c>
      <c r="I360" s="7">
        <f>ROUND(ROUND(F360,2)*ROUND(G360,2),2)</f>
        <v>1074.8699999999999</v>
      </c>
      <c r="J360" s="7">
        <f>ROUND(ROUND(F360,2)*ROUND(H360,2),2)</f>
        <v>1368.49</v>
      </c>
    </row>
    <row r="361" spans="1:10" ht="16.5">
      <c r="A361" s="5" t="s">
        <v>895</v>
      </c>
      <c r="B361" s="6" t="s">
        <v>171</v>
      </c>
      <c r="C361" s="5" t="s">
        <v>172</v>
      </c>
      <c r="D361" s="6" t="s">
        <v>15</v>
      </c>
      <c r="E361" s="6" t="s">
        <v>82</v>
      </c>
      <c r="F361" s="7">
        <v>6.59</v>
      </c>
      <c r="G361" s="7">
        <v>870.26</v>
      </c>
      <c r="H361" s="7">
        <f>ROUND(G361*ROUND(1+(27.31/100),4),2)</f>
        <v>1107.93</v>
      </c>
      <c r="I361" s="7">
        <f>ROUND(ROUND(F361,2)*ROUND(G361,2),2)</f>
        <v>5735.01</v>
      </c>
      <c r="J361" s="7">
        <f>ROUND(ROUND(F361,2)*ROUND(H361,2),2)</f>
        <v>7301.26</v>
      </c>
    </row>
    <row r="362" spans="1:10" ht="16.5">
      <c r="A362" s="5" t="s">
        <v>896</v>
      </c>
      <c r="B362" s="6" t="s">
        <v>174</v>
      </c>
      <c r="C362" s="5" t="s">
        <v>175</v>
      </c>
      <c r="D362" s="6" t="s">
        <v>15</v>
      </c>
      <c r="E362" s="6" t="s">
        <v>176</v>
      </c>
      <c r="F362" s="7">
        <v>185.8</v>
      </c>
      <c r="G362" s="7">
        <v>13.43</v>
      </c>
      <c r="H362" s="7">
        <f>ROUND(G362*ROUND(1+(27.31/100),4),2)</f>
        <v>17.100000000000001</v>
      </c>
      <c r="I362" s="7">
        <f>ROUND(ROUND(F362,2)*ROUND(G362,2),2)</f>
        <v>2495.29</v>
      </c>
      <c r="J362" s="7">
        <f>ROUND(ROUND(F362,2)*ROUND(H362,2),2)</f>
        <v>3177.18</v>
      </c>
    </row>
    <row r="363" spans="1:10" ht="20.100000000000001" customHeight="1">
      <c r="A363" s="3" t="s">
        <v>897</v>
      </c>
      <c r="B363" s="71" t="s">
        <v>181</v>
      </c>
      <c r="C363" s="71"/>
      <c r="D363" s="71"/>
      <c r="E363" s="71"/>
      <c r="F363" s="71"/>
      <c r="G363" s="71">
        <f>ROUND(F364*G364,2)+ROUND(F365*G365,2)+ROUND(F366*G366,2)+ROUND(F367*G367,2)</f>
        <v>8554.119999999999</v>
      </c>
      <c r="H363" s="71"/>
      <c r="I363" s="4">
        <f>ROUND(SUM(I364:I367),2)</f>
        <v>8554.1200000000008</v>
      </c>
      <c r="J363" s="4">
        <f>ROUND(SUM(J364:J367),2)</f>
        <v>10889.9</v>
      </c>
    </row>
    <row r="364" spans="1:10" ht="16.5">
      <c r="A364" s="5" t="s">
        <v>898</v>
      </c>
      <c r="B364" s="6" t="s">
        <v>183</v>
      </c>
      <c r="C364" s="5" t="s">
        <v>184</v>
      </c>
      <c r="D364" s="6" t="s">
        <v>15</v>
      </c>
      <c r="E364" s="6" t="s">
        <v>68</v>
      </c>
      <c r="F364" s="7">
        <v>21.95</v>
      </c>
      <c r="G364" s="7">
        <v>74.06</v>
      </c>
      <c r="H364" s="7">
        <f>ROUND(G364*ROUND(1+(27.31/100),4),2)</f>
        <v>94.29</v>
      </c>
      <c r="I364" s="7">
        <f>ROUND(ROUND(F364,2)*ROUND(G364,2),2)</f>
        <v>1625.62</v>
      </c>
      <c r="J364" s="7">
        <f>ROUND(ROUND(F364,2)*ROUND(H364,2),2)</f>
        <v>2069.67</v>
      </c>
    </row>
    <row r="365" spans="1:10" ht="16.5">
      <c r="A365" s="5" t="s">
        <v>899</v>
      </c>
      <c r="B365" s="6" t="s">
        <v>186</v>
      </c>
      <c r="C365" s="5" t="s">
        <v>187</v>
      </c>
      <c r="D365" s="6" t="s">
        <v>15</v>
      </c>
      <c r="E365" s="6" t="s">
        <v>82</v>
      </c>
      <c r="F365" s="7">
        <v>4.3899999999999997</v>
      </c>
      <c r="G365" s="7">
        <v>833.87</v>
      </c>
      <c r="H365" s="7">
        <f>ROUND(G365*ROUND(1+(27.31/100),4),2)</f>
        <v>1061.5999999999999</v>
      </c>
      <c r="I365" s="7">
        <f>ROUND(ROUND(F365,2)*ROUND(G365,2),2)</f>
        <v>3660.69</v>
      </c>
      <c r="J365" s="7">
        <f>ROUND(ROUND(F365,2)*ROUND(H365,2),2)</f>
        <v>4660.42</v>
      </c>
    </row>
    <row r="366" spans="1:10" ht="16.5">
      <c r="A366" s="5" t="s">
        <v>900</v>
      </c>
      <c r="B366" s="6" t="s">
        <v>901</v>
      </c>
      <c r="C366" s="5" t="s">
        <v>902</v>
      </c>
      <c r="D366" s="6" t="s">
        <v>15</v>
      </c>
      <c r="E366" s="6" t="s">
        <v>176</v>
      </c>
      <c r="F366" s="7">
        <v>54.6</v>
      </c>
      <c r="G366" s="7">
        <v>16.350000000000001</v>
      </c>
      <c r="H366" s="7">
        <f>ROUND(G366*ROUND(1+(27.31/100),4),2)</f>
        <v>20.82</v>
      </c>
      <c r="I366" s="7">
        <f>ROUND(ROUND(F366,2)*ROUND(G366,2),2)</f>
        <v>892.71</v>
      </c>
      <c r="J366" s="7">
        <f>ROUND(ROUND(F366,2)*ROUND(H366,2),2)</f>
        <v>1136.77</v>
      </c>
    </row>
    <row r="367" spans="1:10" ht="16.5">
      <c r="A367" s="5" t="s">
        <v>903</v>
      </c>
      <c r="B367" s="6" t="s">
        <v>178</v>
      </c>
      <c r="C367" s="5" t="s">
        <v>179</v>
      </c>
      <c r="D367" s="6" t="s">
        <v>15</v>
      </c>
      <c r="E367" s="6" t="s">
        <v>176</v>
      </c>
      <c r="F367" s="7">
        <v>200.6</v>
      </c>
      <c r="G367" s="7">
        <v>11.84</v>
      </c>
      <c r="H367" s="7">
        <f>ROUND(G367*ROUND(1+(27.31/100),4),2)</f>
        <v>15.07</v>
      </c>
      <c r="I367" s="7">
        <f>ROUND(ROUND(F367,2)*ROUND(G367,2),2)</f>
        <v>2375.1</v>
      </c>
      <c r="J367" s="7">
        <f>ROUND(ROUND(F367,2)*ROUND(H367,2),2)</f>
        <v>3023.04</v>
      </c>
    </row>
    <row r="368" spans="1:10" ht="20.100000000000001" customHeight="1">
      <c r="A368" s="3" t="s">
        <v>904</v>
      </c>
      <c r="B368" s="71" t="s">
        <v>203</v>
      </c>
      <c r="C368" s="71"/>
      <c r="D368" s="71"/>
      <c r="E368" s="71"/>
      <c r="F368" s="71"/>
      <c r="G368" s="71">
        <f>ROUND(F369*G369,2)+ROUND(F370*G370,2)+ROUND(F371*G371,2)+ROUND(F372*G372,2)+ROUND(F373*G373,2)</f>
        <v>18318.13</v>
      </c>
      <c r="H368" s="71"/>
      <c r="I368" s="4">
        <f>ROUND(SUM(I369:I373),2)</f>
        <v>18318.13</v>
      </c>
      <c r="J368" s="4">
        <f>ROUND(SUM(J369:J373),2)</f>
        <v>23318.959999999999</v>
      </c>
    </row>
    <row r="369" spans="1:10" ht="16.5">
      <c r="A369" s="5" t="s">
        <v>905</v>
      </c>
      <c r="B369" s="6" t="s">
        <v>906</v>
      </c>
      <c r="C369" s="5" t="s">
        <v>907</v>
      </c>
      <c r="D369" s="6" t="s">
        <v>15</v>
      </c>
      <c r="E369" s="6" t="s">
        <v>68</v>
      </c>
      <c r="F369" s="7">
        <v>95</v>
      </c>
      <c r="G369" s="7">
        <v>0.75</v>
      </c>
      <c r="H369" s="7">
        <f>ROUND(G369*ROUND(1+(27.31/100),4),2)</f>
        <v>0.95</v>
      </c>
      <c r="I369" s="7">
        <f>ROUND(ROUND(F369,2)*ROUND(G369,2),2)</f>
        <v>71.25</v>
      </c>
      <c r="J369" s="7">
        <f>ROUND(ROUND(F369,2)*ROUND(H369,2),2)</f>
        <v>90.25</v>
      </c>
    </row>
    <row r="370" spans="1:10" ht="16.5">
      <c r="A370" s="5" t="s">
        <v>908</v>
      </c>
      <c r="B370" s="6" t="s">
        <v>205</v>
      </c>
      <c r="C370" s="5" t="s">
        <v>206</v>
      </c>
      <c r="D370" s="6" t="s">
        <v>15</v>
      </c>
      <c r="E370" s="6" t="s">
        <v>68</v>
      </c>
      <c r="F370" s="7">
        <v>95</v>
      </c>
      <c r="G370" s="7">
        <v>2.4300000000000002</v>
      </c>
      <c r="H370" s="7">
        <f>ROUND(G370*ROUND(1+(27.31/100),4),2)</f>
        <v>3.09</v>
      </c>
      <c r="I370" s="7">
        <f>ROUND(ROUND(F370,2)*ROUND(G370,2),2)</f>
        <v>230.85</v>
      </c>
      <c r="J370" s="7">
        <f>ROUND(ROUND(F370,2)*ROUND(H370,2),2)</f>
        <v>293.55</v>
      </c>
    </row>
    <row r="371" spans="1:10" ht="16.5">
      <c r="A371" s="5" t="s">
        <v>909</v>
      </c>
      <c r="B371" s="6" t="s">
        <v>208</v>
      </c>
      <c r="C371" s="5" t="s">
        <v>209</v>
      </c>
      <c r="D371" s="6" t="s">
        <v>15</v>
      </c>
      <c r="E371" s="6" t="s">
        <v>68</v>
      </c>
      <c r="F371" s="7">
        <v>5.84</v>
      </c>
      <c r="G371" s="7">
        <v>138.03</v>
      </c>
      <c r="H371" s="7">
        <f>ROUND(G371*ROUND(1+(27.31/100),4),2)</f>
        <v>175.73</v>
      </c>
      <c r="I371" s="7">
        <f>ROUND(ROUND(F371,2)*ROUND(G371,2),2)</f>
        <v>806.1</v>
      </c>
      <c r="J371" s="7">
        <f>ROUND(ROUND(F371,2)*ROUND(H371,2),2)</f>
        <v>1026.26</v>
      </c>
    </row>
    <row r="372" spans="1:10" ht="16.5">
      <c r="A372" s="5" t="s">
        <v>910</v>
      </c>
      <c r="B372" s="6" t="s">
        <v>211</v>
      </c>
      <c r="C372" s="5" t="s">
        <v>212</v>
      </c>
      <c r="D372" s="6" t="s">
        <v>15</v>
      </c>
      <c r="E372" s="6" t="s">
        <v>82</v>
      </c>
      <c r="F372" s="7">
        <v>11.4</v>
      </c>
      <c r="G372" s="7">
        <v>721.91</v>
      </c>
      <c r="H372" s="7">
        <f>ROUND(G372*ROUND(1+(27.31/100),4),2)</f>
        <v>919.06</v>
      </c>
      <c r="I372" s="7">
        <f>ROUND(ROUND(F372,2)*ROUND(G372,2),2)</f>
        <v>8229.77</v>
      </c>
      <c r="J372" s="7">
        <f>ROUND(ROUND(F372,2)*ROUND(H372,2),2)</f>
        <v>10477.280000000001</v>
      </c>
    </row>
    <row r="373" spans="1:10" ht="16.5">
      <c r="A373" s="5" t="s">
        <v>911</v>
      </c>
      <c r="B373" s="6" t="s">
        <v>912</v>
      </c>
      <c r="C373" s="5" t="s">
        <v>913</v>
      </c>
      <c r="D373" s="6" t="s">
        <v>15</v>
      </c>
      <c r="E373" s="6" t="s">
        <v>176</v>
      </c>
      <c r="F373" s="7">
        <v>851.2</v>
      </c>
      <c r="G373" s="7">
        <v>10.55</v>
      </c>
      <c r="H373" s="7">
        <f>ROUND(G373*ROUND(1+(27.31/100),4),2)</f>
        <v>13.43</v>
      </c>
      <c r="I373" s="7">
        <f>ROUND(ROUND(F373,2)*ROUND(G373,2),2)</f>
        <v>8980.16</v>
      </c>
      <c r="J373" s="7">
        <f>ROUND(ROUND(F373,2)*ROUND(H373,2),2)</f>
        <v>11431.62</v>
      </c>
    </row>
    <row r="374" spans="1:10" ht="20.100000000000001" customHeight="1">
      <c r="A374" s="3" t="s">
        <v>914</v>
      </c>
      <c r="B374" s="71" t="s">
        <v>223</v>
      </c>
      <c r="C374" s="71"/>
      <c r="D374" s="71"/>
      <c r="E374" s="71"/>
      <c r="F374" s="71"/>
      <c r="G374" s="71">
        <f>ROUND(F375*G375,2)+ROUND(F381*G381,2)+ROUND(F390*G390,2)</f>
        <v>0</v>
      </c>
      <c r="H374" s="71"/>
      <c r="I374" s="4">
        <f>ROUND(I375+I381+I390,2)</f>
        <v>61488.45</v>
      </c>
      <c r="J374" s="4">
        <f>ROUND(J375+J381+J390,2)</f>
        <v>78281.210000000006</v>
      </c>
    </row>
    <row r="375" spans="1:10" ht="20.100000000000001" customHeight="1">
      <c r="A375" s="3" t="s">
        <v>915</v>
      </c>
      <c r="B375" s="71" t="s">
        <v>225</v>
      </c>
      <c r="C375" s="71"/>
      <c r="D375" s="71"/>
      <c r="E375" s="71"/>
      <c r="F375" s="71"/>
      <c r="G375" s="71">
        <f>ROUND(F376*G376,2)+ROUND(F377*G377,2)+ROUND(F378*G378,2)+ROUND(F379*G379,2)+ROUND(F380*G380,2)</f>
        <v>11172.25</v>
      </c>
      <c r="H375" s="71"/>
      <c r="I375" s="4">
        <f>ROUND(SUM(I376:I380),2)</f>
        <v>11172.25</v>
      </c>
      <c r="J375" s="4">
        <f>ROUND(SUM(J376:J380),2)</f>
        <v>14223.24</v>
      </c>
    </row>
    <row r="376" spans="1:10" ht="16.5">
      <c r="A376" s="5" t="s">
        <v>916</v>
      </c>
      <c r="B376" s="6" t="s">
        <v>230</v>
      </c>
      <c r="C376" s="5" t="s">
        <v>231</v>
      </c>
      <c r="D376" s="6" t="s">
        <v>15</v>
      </c>
      <c r="E376" s="6" t="s">
        <v>68</v>
      </c>
      <c r="F376" s="7">
        <v>41.44</v>
      </c>
      <c r="G376" s="7">
        <v>109.58</v>
      </c>
      <c r="H376" s="7">
        <f>ROUND(G376*ROUND(1+(27.31/100),4),2)</f>
        <v>139.51</v>
      </c>
      <c r="I376" s="7">
        <f>ROUND(ROUND(F376,2)*ROUND(G376,2),2)</f>
        <v>4541</v>
      </c>
      <c r="J376" s="7">
        <f>ROUND(ROUND(F376,2)*ROUND(H376,2),2)</f>
        <v>5781.29</v>
      </c>
    </row>
    <row r="377" spans="1:10" ht="16.5">
      <c r="A377" s="5" t="s">
        <v>917</v>
      </c>
      <c r="B377" s="6" t="s">
        <v>233</v>
      </c>
      <c r="C377" s="5" t="s">
        <v>234</v>
      </c>
      <c r="D377" s="6" t="s">
        <v>31</v>
      </c>
      <c r="E377" s="6" t="s">
        <v>82</v>
      </c>
      <c r="F377" s="7">
        <v>2.0699999999999998</v>
      </c>
      <c r="G377" s="7">
        <v>772.7</v>
      </c>
      <c r="H377" s="7">
        <f>ROUND(G377*ROUND(1+(27.31/100),4),2)</f>
        <v>983.72</v>
      </c>
      <c r="I377" s="7">
        <f>ROUND(ROUND(F377,2)*ROUND(G377,2),2)</f>
        <v>1599.49</v>
      </c>
      <c r="J377" s="7">
        <f>ROUND(ROUND(F377,2)*ROUND(H377,2),2)</f>
        <v>2036.3</v>
      </c>
    </row>
    <row r="378" spans="1:10" ht="16.5">
      <c r="A378" s="5" t="s">
        <v>918</v>
      </c>
      <c r="B378" s="6" t="s">
        <v>236</v>
      </c>
      <c r="C378" s="5" t="s">
        <v>237</v>
      </c>
      <c r="D378" s="6" t="s">
        <v>15</v>
      </c>
      <c r="E378" s="6" t="s">
        <v>176</v>
      </c>
      <c r="F378" s="7">
        <v>65.599999999999994</v>
      </c>
      <c r="G378" s="7">
        <v>13.53</v>
      </c>
      <c r="H378" s="7">
        <f>ROUND(G378*ROUND(1+(27.31/100),4),2)</f>
        <v>17.23</v>
      </c>
      <c r="I378" s="7">
        <f>ROUND(ROUND(F378,2)*ROUND(G378,2),2)</f>
        <v>887.57</v>
      </c>
      <c r="J378" s="7">
        <f>ROUND(ROUND(F378,2)*ROUND(H378,2),2)</f>
        <v>1130.29</v>
      </c>
    </row>
    <row r="379" spans="1:10" ht="16.5">
      <c r="A379" s="5" t="s">
        <v>919</v>
      </c>
      <c r="B379" s="6" t="s">
        <v>242</v>
      </c>
      <c r="C379" s="5" t="s">
        <v>243</v>
      </c>
      <c r="D379" s="6" t="s">
        <v>15</v>
      </c>
      <c r="E379" s="6" t="s">
        <v>176</v>
      </c>
      <c r="F379" s="7">
        <v>270.7</v>
      </c>
      <c r="G379" s="7">
        <v>10.01</v>
      </c>
      <c r="H379" s="7">
        <f>ROUND(G379*ROUND(1+(27.31/100),4),2)</f>
        <v>12.74</v>
      </c>
      <c r="I379" s="7">
        <f>ROUND(ROUND(F379,2)*ROUND(G379,2),2)</f>
        <v>2709.71</v>
      </c>
      <c r="J379" s="7">
        <f>ROUND(ROUND(F379,2)*ROUND(H379,2),2)</f>
        <v>3448.72</v>
      </c>
    </row>
    <row r="380" spans="1:10" ht="16.5">
      <c r="A380" s="5" t="s">
        <v>920</v>
      </c>
      <c r="B380" s="6" t="s">
        <v>245</v>
      </c>
      <c r="C380" s="5" t="s">
        <v>246</v>
      </c>
      <c r="D380" s="6" t="s">
        <v>15</v>
      </c>
      <c r="E380" s="6" t="s">
        <v>176</v>
      </c>
      <c r="F380" s="7">
        <v>172</v>
      </c>
      <c r="G380" s="7">
        <v>8.34</v>
      </c>
      <c r="H380" s="7">
        <f>ROUND(G380*ROUND(1+(27.31/100),4),2)</f>
        <v>10.62</v>
      </c>
      <c r="I380" s="7">
        <f>ROUND(ROUND(F380,2)*ROUND(G380,2),2)</f>
        <v>1434.48</v>
      </c>
      <c r="J380" s="7">
        <f>ROUND(ROUND(F380,2)*ROUND(H380,2),2)</f>
        <v>1826.64</v>
      </c>
    </row>
    <row r="381" spans="1:10" ht="20.100000000000001" customHeight="1">
      <c r="A381" s="3" t="s">
        <v>921</v>
      </c>
      <c r="B381" s="71" t="s">
        <v>254</v>
      </c>
      <c r="C381" s="71"/>
      <c r="D381" s="71"/>
      <c r="E381" s="71"/>
      <c r="F381" s="71"/>
      <c r="G381" s="71">
        <f>ROUND(F382*G382,2)+ROUND(F383*G383,2)+ROUND(F384*G384,2)+ROUND(F385*G385,2)+ROUND(F386*G386,2)+ROUND(F387*G387,2)+ROUND(F388*G388,2)+ROUND(F389*G389,2)</f>
        <v>25942.2</v>
      </c>
      <c r="H381" s="71"/>
      <c r="I381" s="4">
        <f>ROUND(SUM(I382:I389),2)</f>
        <v>25942.2</v>
      </c>
      <c r="J381" s="4">
        <f>ROUND(SUM(J382:J389),2)</f>
        <v>33027.53</v>
      </c>
    </row>
    <row r="382" spans="1:10" ht="16.5">
      <c r="A382" s="5" t="s">
        <v>922</v>
      </c>
      <c r="B382" s="6" t="s">
        <v>256</v>
      </c>
      <c r="C382" s="5" t="s">
        <v>257</v>
      </c>
      <c r="D382" s="6" t="s">
        <v>15</v>
      </c>
      <c r="E382" s="6" t="s">
        <v>68</v>
      </c>
      <c r="F382" s="7">
        <v>69.489999999999995</v>
      </c>
      <c r="G382" s="7">
        <v>266.82</v>
      </c>
      <c r="H382" s="7">
        <f t="shared" ref="H382:H389" si="57">ROUND(G382*ROUND(1+(27.31/100),4),2)</f>
        <v>339.69</v>
      </c>
      <c r="I382" s="7">
        <f t="shared" ref="I382:I389" si="58">ROUND(ROUND(F382,2)*ROUND(G382,2),2)</f>
        <v>18541.32</v>
      </c>
      <c r="J382" s="7">
        <f t="shared" ref="J382:J389" si="59">ROUND(ROUND(F382,2)*ROUND(H382,2),2)</f>
        <v>23605.06</v>
      </c>
    </row>
    <row r="383" spans="1:10" ht="16.5">
      <c r="A383" s="5" t="s">
        <v>923</v>
      </c>
      <c r="B383" s="6" t="s">
        <v>924</v>
      </c>
      <c r="C383" s="5" t="s">
        <v>925</v>
      </c>
      <c r="D383" s="6" t="s">
        <v>31</v>
      </c>
      <c r="E383" s="6" t="s">
        <v>82</v>
      </c>
      <c r="F383" s="7">
        <v>4.3899999999999997</v>
      </c>
      <c r="G383" s="7">
        <v>774.28</v>
      </c>
      <c r="H383" s="7">
        <f t="shared" si="57"/>
        <v>985.74</v>
      </c>
      <c r="I383" s="7">
        <f t="shared" si="58"/>
        <v>3399.09</v>
      </c>
      <c r="J383" s="7">
        <f t="shared" si="59"/>
        <v>4327.3999999999996</v>
      </c>
    </row>
    <row r="384" spans="1:10" ht="16.5">
      <c r="A384" s="5" t="s">
        <v>926</v>
      </c>
      <c r="B384" s="6" t="s">
        <v>236</v>
      </c>
      <c r="C384" s="5" t="s">
        <v>237</v>
      </c>
      <c r="D384" s="6" t="s">
        <v>15</v>
      </c>
      <c r="E384" s="6" t="s">
        <v>176</v>
      </c>
      <c r="F384" s="7">
        <v>65.8</v>
      </c>
      <c r="G384" s="7">
        <v>13.53</v>
      </c>
      <c r="H384" s="7">
        <f t="shared" si="57"/>
        <v>17.23</v>
      </c>
      <c r="I384" s="7">
        <f t="shared" si="58"/>
        <v>890.27</v>
      </c>
      <c r="J384" s="7">
        <f t="shared" si="59"/>
        <v>1133.73</v>
      </c>
    </row>
    <row r="385" spans="1:10" ht="16.5">
      <c r="A385" s="5" t="s">
        <v>927</v>
      </c>
      <c r="B385" s="6" t="s">
        <v>239</v>
      </c>
      <c r="C385" s="5" t="s">
        <v>240</v>
      </c>
      <c r="D385" s="6" t="s">
        <v>15</v>
      </c>
      <c r="E385" s="6" t="s">
        <v>176</v>
      </c>
      <c r="F385" s="7">
        <v>12.1</v>
      </c>
      <c r="G385" s="7">
        <v>12.38</v>
      </c>
      <c r="H385" s="7">
        <f t="shared" si="57"/>
        <v>15.76</v>
      </c>
      <c r="I385" s="7">
        <f t="shared" si="58"/>
        <v>149.80000000000001</v>
      </c>
      <c r="J385" s="7">
        <f t="shared" si="59"/>
        <v>190.7</v>
      </c>
    </row>
    <row r="386" spans="1:10" ht="16.5">
      <c r="A386" s="5" t="s">
        <v>928</v>
      </c>
      <c r="B386" s="6" t="s">
        <v>929</v>
      </c>
      <c r="C386" s="5" t="s">
        <v>930</v>
      </c>
      <c r="D386" s="6" t="s">
        <v>15</v>
      </c>
      <c r="E386" s="6" t="s">
        <v>176</v>
      </c>
      <c r="F386" s="7">
        <v>2.8</v>
      </c>
      <c r="G386" s="7">
        <v>11.37</v>
      </c>
      <c r="H386" s="7">
        <f t="shared" si="57"/>
        <v>14.48</v>
      </c>
      <c r="I386" s="7">
        <f t="shared" si="58"/>
        <v>31.84</v>
      </c>
      <c r="J386" s="7">
        <f t="shared" si="59"/>
        <v>40.54</v>
      </c>
    </row>
    <row r="387" spans="1:10" ht="16.5">
      <c r="A387" s="5" t="s">
        <v>931</v>
      </c>
      <c r="B387" s="6" t="s">
        <v>242</v>
      </c>
      <c r="C387" s="5" t="s">
        <v>243</v>
      </c>
      <c r="D387" s="6" t="s">
        <v>15</v>
      </c>
      <c r="E387" s="6" t="s">
        <v>176</v>
      </c>
      <c r="F387" s="7">
        <v>118.4</v>
      </c>
      <c r="G387" s="7">
        <v>10.01</v>
      </c>
      <c r="H387" s="7">
        <f t="shared" si="57"/>
        <v>12.74</v>
      </c>
      <c r="I387" s="7">
        <f t="shared" si="58"/>
        <v>1185.18</v>
      </c>
      <c r="J387" s="7">
        <f t="shared" si="59"/>
        <v>1508.42</v>
      </c>
    </row>
    <row r="388" spans="1:10" ht="16.5">
      <c r="A388" s="5" t="s">
        <v>932</v>
      </c>
      <c r="B388" s="6" t="s">
        <v>245</v>
      </c>
      <c r="C388" s="5" t="s">
        <v>246</v>
      </c>
      <c r="D388" s="6" t="s">
        <v>15</v>
      </c>
      <c r="E388" s="6" t="s">
        <v>176</v>
      </c>
      <c r="F388" s="7">
        <v>146</v>
      </c>
      <c r="G388" s="7">
        <v>8.34</v>
      </c>
      <c r="H388" s="7">
        <f t="shared" si="57"/>
        <v>10.62</v>
      </c>
      <c r="I388" s="7">
        <f t="shared" si="58"/>
        <v>1217.6400000000001</v>
      </c>
      <c r="J388" s="7">
        <f t="shared" si="59"/>
        <v>1550.52</v>
      </c>
    </row>
    <row r="389" spans="1:10" ht="16.5">
      <c r="A389" s="5" t="s">
        <v>933</v>
      </c>
      <c r="B389" s="6" t="s">
        <v>248</v>
      </c>
      <c r="C389" s="5" t="s">
        <v>249</v>
      </c>
      <c r="D389" s="6" t="s">
        <v>15</v>
      </c>
      <c r="E389" s="6" t="s">
        <v>176</v>
      </c>
      <c r="F389" s="7">
        <v>65.8</v>
      </c>
      <c r="G389" s="7">
        <v>8.01</v>
      </c>
      <c r="H389" s="7">
        <f t="shared" si="57"/>
        <v>10.199999999999999</v>
      </c>
      <c r="I389" s="7">
        <f t="shared" si="58"/>
        <v>527.05999999999995</v>
      </c>
      <c r="J389" s="7">
        <f t="shared" si="59"/>
        <v>671.16</v>
      </c>
    </row>
    <row r="390" spans="1:10" ht="20.100000000000001" customHeight="1">
      <c r="A390" s="3" t="s">
        <v>934</v>
      </c>
      <c r="B390" s="71" t="s">
        <v>267</v>
      </c>
      <c r="C390" s="71"/>
      <c r="D390" s="71"/>
      <c r="E390" s="71"/>
      <c r="F390" s="71"/>
      <c r="G390" s="71">
        <f>ROUND(F391*G391,2)</f>
        <v>24374</v>
      </c>
      <c r="H390" s="71"/>
      <c r="I390" s="4">
        <f>ROUND(SUM(I391:I391),2)</f>
        <v>24374</v>
      </c>
      <c r="J390" s="4">
        <f>ROUND(SUM(J391:J391),2)</f>
        <v>31030.44</v>
      </c>
    </row>
    <row r="391" spans="1:10" ht="16.5">
      <c r="A391" s="5" t="s">
        <v>935</v>
      </c>
      <c r="B391" s="6" t="s">
        <v>936</v>
      </c>
      <c r="C391" s="5" t="s">
        <v>937</v>
      </c>
      <c r="D391" s="6" t="s">
        <v>31</v>
      </c>
      <c r="E391" s="6" t="s">
        <v>68</v>
      </c>
      <c r="F391" s="7">
        <v>88.27</v>
      </c>
      <c r="G391" s="7">
        <v>276.13</v>
      </c>
      <c r="H391" s="7">
        <f>ROUND(G391*ROUND(1+(27.31/100),4),2)</f>
        <v>351.54</v>
      </c>
      <c r="I391" s="7">
        <f>ROUND(ROUND(F391,2)*ROUND(G391,2),2)</f>
        <v>24374</v>
      </c>
      <c r="J391" s="7">
        <f>ROUND(ROUND(F391,2)*ROUND(H391,2),2)</f>
        <v>31030.44</v>
      </c>
    </row>
    <row r="392" spans="1:10" ht="20.100000000000001" customHeight="1">
      <c r="A392" s="3" t="s">
        <v>938</v>
      </c>
      <c r="B392" s="71" t="s">
        <v>278</v>
      </c>
      <c r="C392" s="71"/>
      <c r="D392" s="71"/>
      <c r="E392" s="71"/>
      <c r="F392" s="71"/>
      <c r="G392" s="71">
        <f>ROUND(F393*G393,2)+ROUND(F394*G394,2)+ROUND(F395*G395,2)</f>
        <v>14450</v>
      </c>
      <c r="H392" s="71"/>
      <c r="I392" s="4">
        <f>ROUND(SUM(I393:I395),2)</f>
        <v>14450</v>
      </c>
      <c r="J392" s="4">
        <f>ROUND(SUM(J393:J395),2)</f>
        <v>18395.71</v>
      </c>
    </row>
    <row r="393" spans="1:10" ht="16.5">
      <c r="A393" s="5" t="s">
        <v>939</v>
      </c>
      <c r="B393" s="6" t="s">
        <v>280</v>
      </c>
      <c r="C393" s="5" t="s">
        <v>281</v>
      </c>
      <c r="D393" s="6" t="s">
        <v>15</v>
      </c>
      <c r="E393" s="6" t="s">
        <v>68</v>
      </c>
      <c r="F393" s="7">
        <v>202.13</v>
      </c>
      <c r="G393" s="7">
        <v>63.76</v>
      </c>
      <c r="H393" s="7">
        <f>ROUND(G393*ROUND(1+(27.31/100),4),2)</f>
        <v>81.17</v>
      </c>
      <c r="I393" s="7">
        <f>ROUND(ROUND(F393,2)*ROUND(G393,2),2)</f>
        <v>12887.81</v>
      </c>
      <c r="J393" s="7">
        <f>ROUND(ROUND(F393,2)*ROUND(H393,2),2)</f>
        <v>16406.89</v>
      </c>
    </row>
    <row r="394" spans="1:10" ht="16.5">
      <c r="A394" s="5" t="s">
        <v>940</v>
      </c>
      <c r="B394" s="6" t="s">
        <v>283</v>
      </c>
      <c r="C394" s="5" t="s">
        <v>284</v>
      </c>
      <c r="D394" s="6" t="s">
        <v>15</v>
      </c>
      <c r="E394" s="6" t="s">
        <v>103</v>
      </c>
      <c r="F394" s="7">
        <v>51.75</v>
      </c>
      <c r="G394" s="7">
        <v>13.18</v>
      </c>
      <c r="H394" s="7">
        <f>ROUND(G394*ROUND(1+(27.31/100),4),2)</f>
        <v>16.78</v>
      </c>
      <c r="I394" s="7">
        <f>ROUND(ROUND(F394,2)*ROUND(G394,2),2)</f>
        <v>682.07</v>
      </c>
      <c r="J394" s="7">
        <f>ROUND(ROUND(F394,2)*ROUND(H394,2),2)</f>
        <v>868.37</v>
      </c>
    </row>
    <row r="395" spans="1:10">
      <c r="A395" s="5" t="s">
        <v>941</v>
      </c>
      <c r="B395" s="6" t="s">
        <v>942</v>
      </c>
      <c r="C395" s="5" t="s">
        <v>943</v>
      </c>
      <c r="D395" s="6" t="s">
        <v>31</v>
      </c>
      <c r="E395" s="6" t="s">
        <v>68</v>
      </c>
      <c r="F395" s="7">
        <v>5.78</v>
      </c>
      <c r="G395" s="7">
        <v>152.27000000000001</v>
      </c>
      <c r="H395" s="7">
        <f>ROUND(G395*ROUND(1+(27.31/100),4),2)</f>
        <v>193.85</v>
      </c>
      <c r="I395" s="7">
        <f>ROUND(ROUND(F395,2)*ROUND(G395,2),2)</f>
        <v>880.12</v>
      </c>
      <c r="J395" s="7">
        <f>ROUND(ROUND(F395,2)*ROUND(H395,2),2)</f>
        <v>1120.45</v>
      </c>
    </row>
    <row r="396" spans="1:10" ht="20.100000000000001" customHeight="1">
      <c r="A396" s="3" t="s">
        <v>944</v>
      </c>
      <c r="B396" s="71" t="s">
        <v>286</v>
      </c>
      <c r="C396" s="71"/>
      <c r="D396" s="71"/>
      <c r="E396" s="71"/>
      <c r="F396" s="71"/>
      <c r="G396" s="71">
        <f>ROUND(F397*G397,2)+ROUND(F398*G398,2)+ROUND(F399*G399,2)</f>
        <v>7798.78</v>
      </c>
      <c r="H396" s="71"/>
      <c r="I396" s="4">
        <f>ROUND(SUM(I397:I399),2)</f>
        <v>7798.78</v>
      </c>
      <c r="J396" s="4">
        <f>ROUND(SUM(J397:J399),2)</f>
        <v>9928.59</v>
      </c>
    </row>
    <row r="397" spans="1:10" ht="16.5">
      <c r="A397" s="5" t="s">
        <v>945</v>
      </c>
      <c r="B397" s="6" t="s">
        <v>288</v>
      </c>
      <c r="C397" s="5" t="s">
        <v>289</v>
      </c>
      <c r="D397" s="6" t="s">
        <v>15</v>
      </c>
      <c r="E397" s="6" t="s">
        <v>68</v>
      </c>
      <c r="F397" s="7">
        <v>6.72</v>
      </c>
      <c r="G397" s="7">
        <v>482.44</v>
      </c>
      <c r="H397" s="7">
        <f>ROUND(G397*ROUND(1+(27.31/100),4),2)</f>
        <v>614.19000000000005</v>
      </c>
      <c r="I397" s="7">
        <f>ROUND(ROUND(F397,2)*ROUND(G397,2),2)</f>
        <v>3242</v>
      </c>
      <c r="J397" s="7">
        <f>ROUND(ROUND(F397,2)*ROUND(H397,2),2)</f>
        <v>4127.3599999999997</v>
      </c>
    </row>
    <row r="398" spans="1:10">
      <c r="A398" s="5" t="s">
        <v>946</v>
      </c>
      <c r="B398" s="6" t="s">
        <v>947</v>
      </c>
      <c r="C398" s="5" t="s">
        <v>948</v>
      </c>
      <c r="D398" s="6" t="s">
        <v>949</v>
      </c>
      <c r="E398" s="6" t="s">
        <v>39</v>
      </c>
      <c r="F398" s="7">
        <v>1.8</v>
      </c>
      <c r="G398" s="7">
        <v>1542.47</v>
      </c>
      <c r="H398" s="7">
        <f>ROUND(G398*ROUND(1+(27.31/100),4),2)</f>
        <v>1963.72</v>
      </c>
      <c r="I398" s="7">
        <f>ROUND(ROUND(F398,2)*ROUND(G398,2),2)</f>
        <v>2776.45</v>
      </c>
      <c r="J398" s="7">
        <f>ROUND(ROUND(F398,2)*ROUND(H398,2),2)</f>
        <v>3534.7</v>
      </c>
    </row>
    <row r="399" spans="1:10" ht="16.5">
      <c r="A399" s="5" t="s">
        <v>950</v>
      </c>
      <c r="B399" s="6" t="s">
        <v>951</v>
      </c>
      <c r="C399" s="5" t="s">
        <v>952</v>
      </c>
      <c r="D399" s="6" t="s">
        <v>15</v>
      </c>
      <c r="E399" s="6" t="s">
        <v>68</v>
      </c>
      <c r="F399" s="7">
        <v>8.5</v>
      </c>
      <c r="G399" s="7">
        <v>209.45</v>
      </c>
      <c r="H399" s="7">
        <f>ROUND(G399*ROUND(1+(27.31/100),4),2)</f>
        <v>266.64999999999998</v>
      </c>
      <c r="I399" s="7">
        <f>ROUND(ROUND(F399,2)*ROUND(G399,2),2)</f>
        <v>1780.33</v>
      </c>
      <c r="J399" s="7">
        <f>ROUND(ROUND(F399,2)*ROUND(H399,2),2)</f>
        <v>2266.5300000000002</v>
      </c>
    </row>
    <row r="400" spans="1:10" ht="20.100000000000001" customHeight="1">
      <c r="A400" s="3" t="s">
        <v>953</v>
      </c>
      <c r="B400" s="71" t="s">
        <v>313</v>
      </c>
      <c r="C400" s="71"/>
      <c r="D400" s="71"/>
      <c r="E400" s="71"/>
      <c r="F400" s="71"/>
      <c r="G400" s="71">
        <f>ROUND(F401*G401,2)+ROUND(F402*G402,2)+ROUND(F403*G403,2)+ROUND(F404*G404,2)</f>
        <v>16703.63</v>
      </c>
      <c r="H400" s="71"/>
      <c r="I400" s="4">
        <f>ROUND(SUM(I401:I404),2)</f>
        <v>16703.63</v>
      </c>
      <c r="J400" s="4">
        <f>ROUND(SUM(J401:J404),2)</f>
        <v>21265.79</v>
      </c>
    </row>
    <row r="401" spans="1:10" ht="16.5">
      <c r="A401" s="5" t="s">
        <v>954</v>
      </c>
      <c r="B401" s="6" t="s">
        <v>955</v>
      </c>
      <c r="C401" s="5" t="s">
        <v>956</v>
      </c>
      <c r="D401" s="6" t="s">
        <v>15</v>
      </c>
      <c r="E401" s="6" t="s">
        <v>68</v>
      </c>
      <c r="F401" s="7">
        <v>96.62</v>
      </c>
      <c r="G401" s="7">
        <v>23.8</v>
      </c>
      <c r="H401" s="7">
        <f>ROUND(G401*ROUND(1+(27.31/100),4),2)</f>
        <v>30.3</v>
      </c>
      <c r="I401" s="7">
        <f>ROUND(ROUND(F401,2)*ROUND(G401,2),2)</f>
        <v>2299.56</v>
      </c>
      <c r="J401" s="7">
        <f>ROUND(ROUND(F401,2)*ROUND(H401,2),2)</f>
        <v>2927.59</v>
      </c>
    </row>
    <row r="402" spans="1:10" ht="16.5">
      <c r="A402" s="5" t="s">
        <v>957</v>
      </c>
      <c r="B402" s="6" t="s">
        <v>958</v>
      </c>
      <c r="C402" s="5" t="s">
        <v>959</v>
      </c>
      <c r="D402" s="6" t="s">
        <v>15</v>
      </c>
      <c r="E402" s="6" t="s">
        <v>68</v>
      </c>
      <c r="F402" s="7">
        <v>96.62</v>
      </c>
      <c r="G402" s="7">
        <v>50.85</v>
      </c>
      <c r="H402" s="7">
        <f>ROUND(G402*ROUND(1+(27.31/100),4),2)</f>
        <v>64.739999999999995</v>
      </c>
      <c r="I402" s="7">
        <f>ROUND(ROUND(F402,2)*ROUND(G402,2),2)</f>
        <v>4913.13</v>
      </c>
      <c r="J402" s="7">
        <f>ROUND(ROUND(F402,2)*ROUND(H402,2),2)</f>
        <v>6255.18</v>
      </c>
    </row>
    <row r="403" spans="1:10" ht="16.5">
      <c r="A403" s="5" t="s">
        <v>960</v>
      </c>
      <c r="B403" s="6" t="s">
        <v>327</v>
      </c>
      <c r="C403" s="5" t="s">
        <v>328</v>
      </c>
      <c r="D403" s="6" t="s">
        <v>15</v>
      </c>
      <c r="E403" s="6" t="s">
        <v>103</v>
      </c>
      <c r="F403" s="7">
        <v>19.14</v>
      </c>
      <c r="G403" s="7">
        <v>159.69999999999999</v>
      </c>
      <c r="H403" s="7">
        <f>ROUND(G403*ROUND(1+(27.31/100),4),2)</f>
        <v>203.31</v>
      </c>
      <c r="I403" s="7">
        <f>ROUND(ROUND(F403,2)*ROUND(G403,2),2)</f>
        <v>3056.66</v>
      </c>
      <c r="J403" s="7">
        <f>ROUND(ROUND(F403,2)*ROUND(H403,2),2)</f>
        <v>3891.35</v>
      </c>
    </row>
    <row r="404" spans="1:10" ht="16.5">
      <c r="A404" s="5" t="s">
        <v>961</v>
      </c>
      <c r="B404" s="6" t="s">
        <v>962</v>
      </c>
      <c r="C404" s="5" t="s">
        <v>963</v>
      </c>
      <c r="D404" s="6" t="s">
        <v>15</v>
      </c>
      <c r="E404" s="6" t="s">
        <v>103</v>
      </c>
      <c r="F404" s="7">
        <v>47.51</v>
      </c>
      <c r="G404" s="7">
        <v>135.43</v>
      </c>
      <c r="H404" s="7">
        <f>ROUND(G404*ROUND(1+(27.31/100),4),2)</f>
        <v>172.42</v>
      </c>
      <c r="I404" s="7">
        <f>ROUND(ROUND(F404,2)*ROUND(G404,2),2)</f>
        <v>6434.28</v>
      </c>
      <c r="J404" s="7">
        <f>ROUND(ROUND(F404,2)*ROUND(H404,2),2)</f>
        <v>8191.67</v>
      </c>
    </row>
    <row r="405" spans="1:10" ht="20.100000000000001" customHeight="1">
      <c r="A405" s="3" t="s">
        <v>964</v>
      </c>
      <c r="B405" s="71" t="s">
        <v>330</v>
      </c>
      <c r="C405" s="71"/>
      <c r="D405" s="71"/>
      <c r="E405" s="71"/>
      <c r="F405" s="71"/>
      <c r="G405" s="71">
        <f>ROUND(F406*G406,2)+ROUND(F416*G416,2)+ROUND(F422*G422,2)+ROUND(F427*G427,2)+ROUND(F429*G429,2)+ROUND(F432*G432,2)+ROUND(F436*G436,2)+ROUND(F449*G449,2)</f>
        <v>0</v>
      </c>
      <c r="H405" s="71"/>
      <c r="I405" s="4">
        <f>ROUND(I406+I416+I422+I427+I429+I432+I436+I449,2)</f>
        <v>232820.99</v>
      </c>
      <c r="J405" s="4">
        <f>ROUND(J406+J416+J422+J427+J429+J432+J436+J449,2)</f>
        <v>296403.11</v>
      </c>
    </row>
    <row r="406" spans="1:10" ht="20.100000000000001" customHeight="1">
      <c r="A406" s="3" t="s">
        <v>965</v>
      </c>
      <c r="B406" s="71" t="s">
        <v>99</v>
      </c>
      <c r="C406" s="71"/>
      <c r="D406" s="71"/>
      <c r="E406" s="71"/>
      <c r="F406" s="71"/>
      <c r="G406" s="71">
        <f>ROUND(F407*G407,2)+ROUND(F408*G408,2)+ROUND(F409*G409,2)+ROUND(F410*G410,2)+ROUND(F411*G411,2)+ROUND(F412*G412,2)+ROUND(F413*G413,2)+ROUND(F414*G414,2)+ROUND(F415*G415,2)</f>
        <v>13966.24</v>
      </c>
      <c r="H406" s="71"/>
      <c r="I406" s="4">
        <f>ROUND(SUM(I407:I415),2)</f>
        <v>13966.24</v>
      </c>
      <c r="J406" s="4">
        <f>ROUND(SUM(J407:J415),2)</f>
        <v>17780.18</v>
      </c>
    </row>
    <row r="407" spans="1:10">
      <c r="A407" s="5" t="s">
        <v>966</v>
      </c>
      <c r="B407" s="6" t="s">
        <v>337</v>
      </c>
      <c r="C407" s="5" t="s">
        <v>338</v>
      </c>
      <c r="D407" s="6" t="s">
        <v>135</v>
      </c>
      <c r="E407" s="6" t="s">
        <v>335</v>
      </c>
      <c r="F407" s="7">
        <v>9</v>
      </c>
      <c r="G407" s="7">
        <v>23.11</v>
      </c>
      <c r="H407" s="7">
        <f t="shared" ref="H407:H415" si="60">ROUND(G407*ROUND(1+(27.31/100),4),2)</f>
        <v>29.42</v>
      </c>
      <c r="I407" s="7">
        <f t="shared" ref="I407:I415" si="61">ROUND(ROUND(F407,2)*ROUND(G407,2),2)</f>
        <v>207.99</v>
      </c>
      <c r="J407" s="7">
        <f t="shared" ref="J407:J415" si="62">ROUND(ROUND(F407,2)*ROUND(H407,2),2)</f>
        <v>264.77999999999997</v>
      </c>
    </row>
    <row r="408" spans="1:10">
      <c r="A408" s="5" t="s">
        <v>967</v>
      </c>
      <c r="B408" s="6" t="s">
        <v>340</v>
      </c>
      <c r="C408" s="5" t="s">
        <v>341</v>
      </c>
      <c r="D408" s="6" t="s">
        <v>135</v>
      </c>
      <c r="E408" s="6" t="s">
        <v>335</v>
      </c>
      <c r="F408" s="7">
        <v>11</v>
      </c>
      <c r="G408" s="7">
        <v>22.34</v>
      </c>
      <c r="H408" s="7">
        <f t="shared" si="60"/>
        <v>28.44</v>
      </c>
      <c r="I408" s="7">
        <f t="shared" si="61"/>
        <v>245.74</v>
      </c>
      <c r="J408" s="7">
        <f t="shared" si="62"/>
        <v>312.83999999999997</v>
      </c>
    </row>
    <row r="409" spans="1:10" ht="16.5">
      <c r="A409" s="5" t="s">
        <v>968</v>
      </c>
      <c r="B409" s="6" t="s">
        <v>969</v>
      </c>
      <c r="C409" s="5" t="s">
        <v>970</v>
      </c>
      <c r="D409" s="6" t="s">
        <v>15</v>
      </c>
      <c r="E409" s="6" t="s">
        <v>103</v>
      </c>
      <c r="F409" s="7">
        <v>115</v>
      </c>
      <c r="G409" s="7">
        <v>63.06</v>
      </c>
      <c r="H409" s="7">
        <f t="shared" si="60"/>
        <v>80.28</v>
      </c>
      <c r="I409" s="7">
        <f t="shared" si="61"/>
        <v>7251.9</v>
      </c>
      <c r="J409" s="7">
        <f t="shared" si="62"/>
        <v>9232.2000000000007</v>
      </c>
    </row>
    <row r="410" spans="1:10">
      <c r="A410" s="5" t="s">
        <v>971</v>
      </c>
      <c r="B410" s="6" t="s">
        <v>347</v>
      </c>
      <c r="C410" s="5" t="s">
        <v>348</v>
      </c>
      <c r="D410" s="6" t="s">
        <v>135</v>
      </c>
      <c r="E410" s="6" t="s">
        <v>136</v>
      </c>
      <c r="F410" s="7">
        <v>6</v>
      </c>
      <c r="G410" s="7">
        <v>13.11</v>
      </c>
      <c r="H410" s="7">
        <f t="shared" si="60"/>
        <v>16.690000000000001</v>
      </c>
      <c r="I410" s="7">
        <f t="shared" si="61"/>
        <v>78.66</v>
      </c>
      <c r="J410" s="7">
        <f t="shared" si="62"/>
        <v>100.14</v>
      </c>
    </row>
    <row r="411" spans="1:10">
      <c r="A411" s="5" t="s">
        <v>972</v>
      </c>
      <c r="B411" s="6" t="s">
        <v>350</v>
      </c>
      <c r="C411" s="5" t="s">
        <v>351</v>
      </c>
      <c r="D411" s="6" t="s">
        <v>135</v>
      </c>
      <c r="E411" s="6" t="s">
        <v>136</v>
      </c>
      <c r="F411" s="7">
        <v>8</v>
      </c>
      <c r="G411" s="7">
        <v>11.23</v>
      </c>
      <c r="H411" s="7">
        <f t="shared" si="60"/>
        <v>14.3</v>
      </c>
      <c r="I411" s="7">
        <f t="shared" si="61"/>
        <v>89.84</v>
      </c>
      <c r="J411" s="7">
        <f t="shared" si="62"/>
        <v>114.4</v>
      </c>
    </row>
    <row r="412" spans="1:10" ht="16.5">
      <c r="A412" s="5" t="s">
        <v>973</v>
      </c>
      <c r="B412" s="6" t="s">
        <v>974</v>
      </c>
      <c r="C412" s="5" t="s">
        <v>975</v>
      </c>
      <c r="D412" s="6" t="s">
        <v>15</v>
      </c>
      <c r="E412" s="6" t="s">
        <v>39</v>
      </c>
      <c r="F412" s="7">
        <v>77</v>
      </c>
      <c r="G412" s="7">
        <v>47.12</v>
      </c>
      <c r="H412" s="7">
        <f t="shared" si="60"/>
        <v>59.99</v>
      </c>
      <c r="I412" s="7">
        <f t="shared" si="61"/>
        <v>3628.24</v>
      </c>
      <c r="J412" s="7">
        <f t="shared" si="62"/>
        <v>4619.2299999999996</v>
      </c>
    </row>
    <row r="413" spans="1:10">
      <c r="A413" s="5" t="s">
        <v>976</v>
      </c>
      <c r="B413" s="6" t="s">
        <v>343</v>
      </c>
      <c r="C413" s="5" t="s">
        <v>344</v>
      </c>
      <c r="D413" s="6" t="s">
        <v>135</v>
      </c>
      <c r="E413" s="6" t="s">
        <v>345</v>
      </c>
      <c r="F413" s="7">
        <v>7</v>
      </c>
      <c r="G413" s="7">
        <v>31.91</v>
      </c>
      <c r="H413" s="7">
        <f t="shared" si="60"/>
        <v>40.619999999999997</v>
      </c>
      <c r="I413" s="7">
        <f t="shared" si="61"/>
        <v>223.37</v>
      </c>
      <c r="J413" s="7">
        <f t="shared" si="62"/>
        <v>284.33999999999997</v>
      </c>
    </row>
    <row r="414" spans="1:10" ht="16.5">
      <c r="A414" s="5" t="s">
        <v>977</v>
      </c>
      <c r="B414" s="6" t="s">
        <v>978</v>
      </c>
      <c r="C414" s="5" t="s">
        <v>979</v>
      </c>
      <c r="D414" s="6" t="s">
        <v>15</v>
      </c>
      <c r="E414" s="6" t="s">
        <v>39</v>
      </c>
      <c r="F414" s="7">
        <v>25</v>
      </c>
      <c r="G414" s="7">
        <v>76.83</v>
      </c>
      <c r="H414" s="7">
        <f t="shared" si="60"/>
        <v>97.81</v>
      </c>
      <c r="I414" s="7">
        <f t="shared" si="61"/>
        <v>1920.75</v>
      </c>
      <c r="J414" s="7">
        <f t="shared" si="62"/>
        <v>2445.25</v>
      </c>
    </row>
    <row r="415" spans="1:10" ht="16.5">
      <c r="A415" s="5" t="s">
        <v>980</v>
      </c>
      <c r="B415" s="6" t="s">
        <v>356</v>
      </c>
      <c r="C415" s="5" t="s">
        <v>357</v>
      </c>
      <c r="D415" s="6" t="s">
        <v>15</v>
      </c>
      <c r="E415" s="6" t="s">
        <v>103</v>
      </c>
      <c r="F415" s="7">
        <v>25</v>
      </c>
      <c r="G415" s="7">
        <v>12.79</v>
      </c>
      <c r="H415" s="7">
        <f t="shared" si="60"/>
        <v>16.28</v>
      </c>
      <c r="I415" s="7">
        <f t="shared" si="61"/>
        <v>319.75</v>
      </c>
      <c r="J415" s="7">
        <f t="shared" si="62"/>
        <v>407</v>
      </c>
    </row>
    <row r="416" spans="1:10" ht="20.100000000000001" customHeight="1">
      <c r="A416" s="3" t="s">
        <v>981</v>
      </c>
      <c r="B416" s="71" t="s">
        <v>982</v>
      </c>
      <c r="C416" s="71"/>
      <c r="D416" s="71"/>
      <c r="E416" s="71"/>
      <c r="F416" s="71"/>
      <c r="G416" s="71">
        <f>ROUND(F417*G417,2)+ROUND(F418*G418,2)+ROUND(F419*G419,2)+ROUND(F420*G420,2)+ROUND(F421*G421,2)</f>
        <v>1388.06</v>
      </c>
      <c r="H416" s="71"/>
      <c r="I416" s="4">
        <f>ROUND(SUM(I417:I421),2)</f>
        <v>1388.06</v>
      </c>
      <c r="J416" s="4">
        <f>ROUND(SUM(J417:J421),2)</f>
        <v>1767.23</v>
      </c>
    </row>
    <row r="417" spans="1:10">
      <c r="A417" s="5" t="s">
        <v>983</v>
      </c>
      <c r="B417" s="6" t="s">
        <v>984</v>
      </c>
      <c r="C417" s="5" t="s">
        <v>985</v>
      </c>
      <c r="D417" s="6" t="s">
        <v>135</v>
      </c>
      <c r="E417" s="6" t="s">
        <v>136</v>
      </c>
      <c r="F417" s="7">
        <v>5</v>
      </c>
      <c r="G417" s="7">
        <v>81.91</v>
      </c>
      <c r="H417" s="7">
        <f>ROUND(G417*ROUND(1+(27.31/100),4),2)</f>
        <v>104.28</v>
      </c>
      <c r="I417" s="7">
        <f>ROUND(ROUND(F417,2)*ROUND(G417,2),2)</f>
        <v>409.55</v>
      </c>
      <c r="J417" s="7">
        <f>ROUND(ROUND(F417,2)*ROUND(H417,2),2)</f>
        <v>521.4</v>
      </c>
    </row>
    <row r="418" spans="1:10">
      <c r="A418" s="5" t="s">
        <v>986</v>
      </c>
      <c r="B418" s="6" t="s">
        <v>987</v>
      </c>
      <c r="C418" s="5" t="s">
        <v>988</v>
      </c>
      <c r="D418" s="6" t="s">
        <v>135</v>
      </c>
      <c r="E418" s="6" t="s">
        <v>136</v>
      </c>
      <c r="F418" s="7">
        <v>2</v>
      </c>
      <c r="G418" s="7">
        <v>17.7</v>
      </c>
      <c r="H418" s="7">
        <f>ROUND(G418*ROUND(1+(27.31/100),4),2)</f>
        <v>22.53</v>
      </c>
      <c r="I418" s="7">
        <f>ROUND(ROUND(F418,2)*ROUND(G418,2),2)</f>
        <v>35.4</v>
      </c>
      <c r="J418" s="7">
        <f>ROUND(ROUND(F418,2)*ROUND(H418,2),2)</f>
        <v>45.06</v>
      </c>
    </row>
    <row r="419" spans="1:10">
      <c r="A419" s="5" t="s">
        <v>989</v>
      </c>
      <c r="B419" s="6" t="s">
        <v>990</v>
      </c>
      <c r="C419" s="5" t="s">
        <v>991</v>
      </c>
      <c r="D419" s="6" t="s">
        <v>135</v>
      </c>
      <c r="E419" s="6" t="s">
        <v>136</v>
      </c>
      <c r="F419" s="7">
        <v>3</v>
      </c>
      <c r="G419" s="7">
        <v>14.1</v>
      </c>
      <c r="H419" s="7">
        <f>ROUND(G419*ROUND(1+(27.31/100),4),2)</f>
        <v>17.95</v>
      </c>
      <c r="I419" s="7">
        <f>ROUND(ROUND(F419,2)*ROUND(G419,2),2)</f>
        <v>42.3</v>
      </c>
      <c r="J419" s="7">
        <f>ROUND(ROUND(F419,2)*ROUND(H419,2),2)</f>
        <v>53.85</v>
      </c>
    </row>
    <row r="420" spans="1:10">
      <c r="A420" s="5" t="s">
        <v>992</v>
      </c>
      <c r="B420" s="6" t="s">
        <v>993</v>
      </c>
      <c r="C420" s="5" t="s">
        <v>994</v>
      </c>
      <c r="D420" s="6" t="s">
        <v>135</v>
      </c>
      <c r="E420" s="6" t="s">
        <v>136</v>
      </c>
      <c r="F420" s="7">
        <v>7</v>
      </c>
      <c r="G420" s="7">
        <v>6.33</v>
      </c>
      <c r="H420" s="7">
        <f>ROUND(G420*ROUND(1+(27.31/100),4),2)</f>
        <v>8.06</v>
      </c>
      <c r="I420" s="7">
        <f>ROUND(ROUND(F420,2)*ROUND(G420,2),2)</f>
        <v>44.31</v>
      </c>
      <c r="J420" s="7">
        <f>ROUND(ROUND(F420,2)*ROUND(H420,2),2)</f>
        <v>56.42</v>
      </c>
    </row>
    <row r="421" spans="1:10">
      <c r="A421" s="5" t="s">
        <v>995</v>
      </c>
      <c r="B421" s="6" t="s">
        <v>996</v>
      </c>
      <c r="C421" s="5" t="s">
        <v>997</v>
      </c>
      <c r="D421" s="6" t="s">
        <v>135</v>
      </c>
      <c r="E421" s="6" t="s">
        <v>335</v>
      </c>
      <c r="F421" s="7">
        <v>30</v>
      </c>
      <c r="G421" s="7">
        <v>28.55</v>
      </c>
      <c r="H421" s="7">
        <f>ROUND(G421*ROUND(1+(27.31/100),4),2)</f>
        <v>36.35</v>
      </c>
      <c r="I421" s="7">
        <f>ROUND(ROUND(F421,2)*ROUND(G421,2),2)</f>
        <v>856.5</v>
      </c>
      <c r="J421" s="7">
        <f>ROUND(ROUND(F421,2)*ROUND(H421,2),2)</f>
        <v>1090.5</v>
      </c>
    </row>
    <row r="422" spans="1:10" ht="20.100000000000001" customHeight="1">
      <c r="A422" s="3" t="s">
        <v>998</v>
      </c>
      <c r="B422" s="71" t="s">
        <v>359</v>
      </c>
      <c r="C422" s="71"/>
      <c r="D422" s="71"/>
      <c r="E422" s="71"/>
      <c r="F422" s="71"/>
      <c r="G422" s="71">
        <f>ROUND(F423*G423,2)+ROUND(F424*G424,2)+ROUND(F425*G425,2)+ROUND(F426*G426,2)</f>
        <v>835.07999999999993</v>
      </c>
      <c r="H422" s="71"/>
      <c r="I422" s="4">
        <f>ROUND(SUM(I423:I426),2)</f>
        <v>835.08</v>
      </c>
      <c r="J422" s="4">
        <f>ROUND(SUM(J423:J426),2)</f>
        <v>1063.1400000000001</v>
      </c>
    </row>
    <row r="423" spans="1:10">
      <c r="A423" s="5" t="s">
        <v>999</v>
      </c>
      <c r="B423" s="6" t="s">
        <v>1000</v>
      </c>
      <c r="C423" s="5" t="s">
        <v>1001</v>
      </c>
      <c r="D423" s="6" t="s">
        <v>135</v>
      </c>
      <c r="E423" s="6" t="s">
        <v>136</v>
      </c>
      <c r="F423" s="7">
        <v>8</v>
      </c>
      <c r="G423" s="7">
        <v>25.25</v>
      </c>
      <c r="H423" s="7">
        <f>ROUND(G423*ROUND(1+(27.31/100),4),2)</f>
        <v>32.15</v>
      </c>
      <c r="I423" s="7">
        <f>ROUND(ROUND(F423,2)*ROUND(G423,2),2)</f>
        <v>202</v>
      </c>
      <c r="J423" s="7">
        <f>ROUND(ROUND(F423,2)*ROUND(H423,2),2)</f>
        <v>257.2</v>
      </c>
    </row>
    <row r="424" spans="1:10">
      <c r="A424" s="5" t="s">
        <v>1002</v>
      </c>
      <c r="B424" s="6" t="s">
        <v>373</v>
      </c>
      <c r="C424" s="5" t="s">
        <v>374</v>
      </c>
      <c r="D424" s="6" t="s">
        <v>15</v>
      </c>
      <c r="E424" s="6" t="s">
        <v>39</v>
      </c>
      <c r="F424" s="7">
        <v>4</v>
      </c>
      <c r="G424" s="7">
        <v>48.79</v>
      </c>
      <c r="H424" s="7">
        <f>ROUND(G424*ROUND(1+(27.31/100),4),2)</f>
        <v>62.11</v>
      </c>
      <c r="I424" s="7">
        <f>ROUND(ROUND(F424,2)*ROUND(G424,2),2)</f>
        <v>195.16</v>
      </c>
      <c r="J424" s="7">
        <f>ROUND(ROUND(F424,2)*ROUND(H424,2),2)</f>
        <v>248.44</v>
      </c>
    </row>
    <row r="425" spans="1:10">
      <c r="A425" s="5" t="s">
        <v>1003</v>
      </c>
      <c r="B425" s="6" t="s">
        <v>376</v>
      </c>
      <c r="C425" s="5" t="s">
        <v>377</v>
      </c>
      <c r="D425" s="6" t="s">
        <v>135</v>
      </c>
      <c r="E425" s="6" t="s">
        <v>136</v>
      </c>
      <c r="F425" s="7">
        <v>1</v>
      </c>
      <c r="G425" s="7">
        <v>365.26</v>
      </c>
      <c r="H425" s="7">
        <f>ROUND(G425*ROUND(1+(27.31/100),4),2)</f>
        <v>465.01</v>
      </c>
      <c r="I425" s="7">
        <f>ROUND(ROUND(F425,2)*ROUND(G425,2),2)</f>
        <v>365.26</v>
      </c>
      <c r="J425" s="7">
        <f>ROUND(ROUND(F425,2)*ROUND(H425,2),2)</f>
        <v>465.01</v>
      </c>
    </row>
    <row r="426" spans="1:10">
      <c r="A426" s="5" t="s">
        <v>1004</v>
      </c>
      <c r="B426" s="6" t="s">
        <v>370</v>
      </c>
      <c r="C426" s="5" t="s">
        <v>371</v>
      </c>
      <c r="D426" s="6" t="s">
        <v>31</v>
      </c>
      <c r="E426" s="6" t="s">
        <v>39</v>
      </c>
      <c r="F426" s="7">
        <v>3</v>
      </c>
      <c r="G426" s="7">
        <v>24.22</v>
      </c>
      <c r="H426" s="7">
        <f>ROUND(G426*ROUND(1+(27.31/100),4),2)</f>
        <v>30.83</v>
      </c>
      <c r="I426" s="7">
        <f>ROUND(ROUND(F426,2)*ROUND(G426,2),2)</f>
        <v>72.66</v>
      </c>
      <c r="J426" s="7">
        <f>ROUND(ROUND(F426,2)*ROUND(H426,2),2)</f>
        <v>92.49</v>
      </c>
    </row>
    <row r="427" spans="1:10" ht="20.100000000000001" customHeight="1">
      <c r="A427" s="3" t="s">
        <v>1005</v>
      </c>
      <c r="B427" s="71" t="s">
        <v>385</v>
      </c>
      <c r="C427" s="71"/>
      <c r="D427" s="71"/>
      <c r="E427" s="71"/>
      <c r="F427" s="71"/>
      <c r="G427" s="71">
        <f>ROUND(F428*G428,2)</f>
        <v>4077.6</v>
      </c>
      <c r="H427" s="71"/>
      <c r="I427" s="4">
        <f>ROUND(SUM(I428:I428),2)</f>
        <v>4077.6</v>
      </c>
      <c r="J427" s="4">
        <f>ROUND(SUM(J428:J428),2)</f>
        <v>5191.2</v>
      </c>
    </row>
    <row r="428" spans="1:10" ht="16.5">
      <c r="A428" s="5" t="s">
        <v>1006</v>
      </c>
      <c r="B428" s="6" t="s">
        <v>387</v>
      </c>
      <c r="C428" s="5" t="s">
        <v>388</v>
      </c>
      <c r="D428" s="6" t="s">
        <v>135</v>
      </c>
      <c r="E428" s="6" t="s">
        <v>136</v>
      </c>
      <c r="F428" s="7">
        <v>8</v>
      </c>
      <c r="G428" s="7">
        <v>509.7</v>
      </c>
      <c r="H428" s="7">
        <f>ROUND(G428*ROUND(1+(27.31/100),4),2)</f>
        <v>648.9</v>
      </c>
      <c r="I428" s="7">
        <f>ROUND(ROUND(F428,2)*ROUND(G428,2),2)</f>
        <v>4077.6</v>
      </c>
      <c r="J428" s="7">
        <f>ROUND(ROUND(F428,2)*ROUND(H428,2),2)</f>
        <v>5191.2</v>
      </c>
    </row>
    <row r="429" spans="1:10" ht="20.100000000000001" customHeight="1">
      <c r="A429" s="3" t="s">
        <v>1007</v>
      </c>
      <c r="B429" s="71" t="s">
        <v>393</v>
      </c>
      <c r="C429" s="71"/>
      <c r="D429" s="71"/>
      <c r="E429" s="71"/>
      <c r="F429" s="71"/>
      <c r="G429" s="71">
        <f>ROUND(F430*G430,2)+ROUND(F431*G431,2)</f>
        <v>103.06</v>
      </c>
      <c r="H429" s="71"/>
      <c r="I429" s="4">
        <f>ROUND(SUM(I430:I431),2)</f>
        <v>103.06</v>
      </c>
      <c r="J429" s="4">
        <f>ROUND(SUM(J430:J431),2)</f>
        <v>131.19999999999999</v>
      </c>
    </row>
    <row r="430" spans="1:10" ht="16.5">
      <c r="A430" s="5" t="s">
        <v>1008</v>
      </c>
      <c r="B430" s="6" t="s">
        <v>1009</v>
      </c>
      <c r="C430" s="5" t="s">
        <v>1010</v>
      </c>
      <c r="D430" s="6" t="s">
        <v>15</v>
      </c>
      <c r="E430" s="6" t="s">
        <v>39</v>
      </c>
      <c r="F430" s="7">
        <v>2</v>
      </c>
      <c r="G430" s="7">
        <v>27.84</v>
      </c>
      <c r="H430" s="7">
        <f>ROUND(G430*ROUND(1+(27.31/100),4),2)</f>
        <v>35.44</v>
      </c>
      <c r="I430" s="7">
        <f>ROUND(ROUND(F430,2)*ROUND(G430,2),2)</f>
        <v>55.68</v>
      </c>
      <c r="J430" s="7">
        <f>ROUND(ROUND(F430,2)*ROUND(H430,2),2)</f>
        <v>70.88</v>
      </c>
    </row>
    <row r="431" spans="1:10" ht="16.5">
      <c r="A431" s="5" t="s">
        <v>1011</v>
      </c>
      <c r="B431" s="6" t="s">
        <v>395</v>
      </c>
      <c r="C431" s="5" t="s">
        <v>396</v>
      </c>
      <c r="D431" s="6" t="s">
        <v>15</v>
      </c>
      <c r="E431" s="6" t="s">
        <v>39</v>
      </c>
      <c r="F431" s="7">
        <v>1</v>
      </c>
      <c r="G431" s="7">
        <v>47.38</v>
      </c>
      <c r="H431" s="7">
        <f>ROUND(G431*ROUND(1+(27.31/100),4),2)</f>
        <v>60.32</v>
      </c>
      <c r="I431" s="7">
        <f>ROUND(ROUND(F431,2)*ROUND(G431,2),2)</f>
        <v>47.38</v>
      </c>
      <c r="J431" s="7">
        <f>ROUND(ROUND(F431,2)*ROUND(H431,2),2)</f>
        <v>60.32</v>
      </c>
    </row>
    <row r="432" spans="1:10" ht="20.100000000000001" customHeight="1">
      <c r="A432" s="3" t="s">
        <v>1012</v>
      </c>
      <c r="B432" s="71" t="s">
        <v>105</v>
      </c>
      <c r="C432" s="71"/>
      <c r="D432" s="71"/>
      <c r="E432" s="71"/>
      <c r="F432" s="71"/>
      <c r="G432" s="71">
        <f>ROUND(F433*G433,2)+ROUND(F434*G434,2)+ROUND(F435*G435,2)</f>
        <v>159502.24</v>
      </c>
      <c r="H432" s="71"/>
      <c r="I432" s="4">
        <f>ROUND(SUM(I433:I435),2)</f>
        <v>159502.24</v>
      </c>
      <c r="J432" s="4">
        <f>ROUND(SUM(J433:J435),2)</f>
        <v>203061.15</v>
      </c>
    </row>
    <row r="433" spans="1:10" ht="16.5">
      <c r="A433" s="5" t="s">
        <v>1013</v>
      </c>
      <c r="B433" s="6" t="s">
        <v>399</v>
      </c>
      <c r="C433" s="5" t="s">
        <v>400</v>
      </c>
      <c r="D433" s="6" t="s">
        <v>15</v>
      </c>
      <c r="E433" s="6" t="s">
        <v>103</v>
      </c>
      <c r="F433" s="7">
        <v>160</v>
      </c>
      <c r="G433" s="7">
        <v>4.59</v>
      </c>
      <c r="H433" s="7">
        <f>ROUND(G433*ROUND(1+(27.31/100),4),2)</f>
        <v>5.84</v>
      </c>
      <c r="I433" s="7">
        <f>ROUND(ROUND(F433,2)*ROUND(G433,2),2)</f>
        <v>734.4</v>
      </c>
      <c r="J433" s="7">
        <f>ROUND(ROUND(F433,2)*ROUND(H433,2),2)</f>
        <v>934.4</v>
      </c>
    </row>
    <row r="434" spans="1:10" ht="16.5">
      <c r="A434" s="5" t="s">
        <v>1014</v>
      </c>
      <c r="B434" s="6" t="s">
        <v>107</v>
      </c>
      <c r="C434" s="5" t="s">
        <v>108</v>
      </c>
      <c r="D434" s="6" t="s">
        <v>15</v>
      </c>
      <c r="E434" s="6" t="s">
        <v>103</v>
      </c>
      <c r="F434" s="7">
        <v>518</v>
      </c>
      <c r="G434" s="7">
        <v>269.02999999999997</v>
      </c>
      <c r="H434" s="7">
        <f>ROUND(G434*ROUND(1+(27.31/100),4),2)</f>
        <v>342.5</v>
      </c>
      <c r="I434" s="7">
        <f>ROUND(ROUND(F434,2)*ROUND(G434,2),2)</f>
        <v>139357.54</v>
      </c>
      <c r="J434" s="7">
        <f>ROUND(ROUND(F434,2)*ROUND(H434,2),2)</f>
        <v>177415</v>
      </c>
    </row>
    <row r="435" spans="1:10">
      <c r="A435" s="5" t="s">
        <v>1015</v>
      </c>
      <c r="B435" s="6" t="s">
        <v>405</v>
      </c>
      <c r="C435" s="5" t="s">
        <v>406</v>
      </c>
      <c r="D435" s="6" t="s">
        <v>135</v>
      </c>
      <c r="E435" s="6" t="s">
        <v>407</v>
      </c>
      <c r="F435" s="7">
        <v>135</v>
      </c>
      <c r="G435" s="7">
        <v>143.78</v>
      </c>
      <c r="H435" s="7">
        <f>ROUND(G435*ROUND(1+(27.31/100),4),2)</f>
        <v>183.05</v>
      </c>
      <c r="I435" s="7">
        <f>ROUND(ROUND(F435,2)*ROUND(G435,2),2)</f>
        <v>19410.3</v>
      </c>
      <c r="J435" s="7">
        <f>ROUND(ROUND(F435,2)*ROUND(H435,2),2)</f>
        <v>24711.75</v>
      </c>
    </row>
    <row r="436" spans="1:10" ht="20.100000000000001" customHeight="1">
      <c r="A436" s="3" t="s">
        <v>1016</v>
      </c>
      <c r="B436" s="71" t="s">
        <v>409</v>
      </c>
      <c r="C436" s="71"/>
      <c r="D436" s="71"/>
      <c r="E436" s="71"/>
      <c r="F436" s="71"/>
      <c r="G436" s="71">
        <f>ROUND(F437*G437,2)+ROUND(F442*G442,2)</f>
        <v>0</v>
      </c>
      <c r="H436" s="71"/>
      <c r="I436" s="4">
        <f>ROUND(I437+I442,2)</f>
        <v>37243</v>
      </c>
      <c r="J436" s="4">
        <f>ROUND(J437+J442,2)</f>
        <v>47414.03</v>
      </c>
    </row>
    <row r="437" spans="1:10" ht="20.100000000000001" customHeight="1">
      <c r="A437" s="3" t="s">
        <v>1017</v>
      </c>
      <c r="B437" s="71" t="s">
        <v>1018</v>
      </c>
      <c r="C437" s="71"/>
      <c r="D437" s="71"/>
      <c r="E437" s="71"/>
      <c r="F437" s="71"/>
      <c r="G437" s="71">
        <f>ROUND(F438*G438,2)+ROUND(F439*G439,2)+ROUND(F440*G440,2)+ROUND(F441*G441,2)</f>
        <v>20032.400000000001</v>
      </c>
      <c r="H437" s="71"/>
      <c r="I437" s="4">
        <f>ROUND(SUM(I438:I441),2)</f>
        <v>20032.400000000001</v>
      </c>
      <c r="J437" s="4">
        <f>ROUND(SUM(J438:J441),2)</f>
        <v>25503.24</v>
      </c>
    </row>
    <row r="438" spans="1:10" ht="16.5">
      <c r="A438" s="5" t="s">
        <v>1019</v>
      </c>
      <c r="B438" s="6" t="s">
        <v>1020</v>
      </c>
      <c r="C438" s="5" t="s">
        <v>1021</v>
      </c>
      <c r="D438" s="6" t="s">
        <v>31</v>
      </c>
      <c r="E438" s="6" t="s">
        <v>39</v>
      </c>
      <c r="F438" s="7">
        <v>1</v>
      </c>
      <c r="G438" s="7">
        <v>1036.92</v>
      </c>
      <c r="H438" s="7">
        <f>ROUND(G438*ROUND(1+(27.31/100),4),2)</f>
        <v>1320.1</v>
      </c>
      <c r="I438" s="7">
        <f>ROUND(ROUND(F438,2)*ROUND(G438,2),2)</f>
        <v>1036.92</v>
      </c>
      <c r="J438" s="7">
        <f>ROUND(ROUND(F438,2)*ROUND(H438,2),2)</f>
        <v>1320.1</v>
      </c>
    </row>
    <row r="439" spans="1:10">
      <c r="A439" s="5" t="s">
        <v>1022</v>
      </c>
      <c r="B439" s="6" t="s">
        <v>1023</v>
      </c>
      <c r="C439" s="5" t="s">
        <v>1024</v>
      </c>
      <c r="D439" s="6" t="s">
        <v>135</v>
      </c>
      <c r="E439" s="6" t="s">
        <v>136</v>
      </c>
      <c r="F439" s="7">
        <v>2</v>
      </c>
      <c r="G439" s="7">
        <v>9223.6</v>
      </c>
      <c r="H439" s="7">
        <f>ROUND(G439*ROUND(1+(27.31/100),4),2)</f>
        <v>11742.57</v>
      </c>
      <c r="I439" s="7">
        <f>ROUND(ROUND(F439,2)*ROUND(G439,2),2)</f>
        <v>18447.2</v>
      </c>
      <c r="J439" s="7">
        <f>ROUND(ROUND(F439,2)*ROUND(H439,2),2)</f>
        <v>23485.14</v>
      </c>
    </row>
    <row r="440" spans="1:10">
      <c r="A440" s="5" t="s">
        <v>1025</v>
      </c>
      <c r="B440" s="6" t="s">
        <v>419</v>
      </c>
      <c r="C440" s="5" t="s">
        <v>420</v>
      </c>
      <c r="D440" s="6" t="s">
        <v>15</v>
      </c>
      <c r="E440" s="6" t="s">
        <v>39</v>
      </c>
      <c r="F440" s="7">
        <v>4</v>
      </c>
      <c r="G440" s="7">
        <v>13.09</v>
      </c>
      <c r="H440" s="7">
        <f>ROUND(G440*ROUND(1+(27.31/100),4),2)</f>
        <v>16.66</v>
      </c>
      <c r="I440" s="7">
        <f>ROUND(ROUND(F440,2)*ROUND(G440,2),2)</f>
        <v>52.36</v>
      </c>
      <c r="J440" s="7">
        <f>ROUND(ROUND(F440,2)*ROUND(H440,2),2)</f>
        <v>66.64</v>
      </c>
    </row>
    <row r="441" spans="1:10">
      <c r="A441" s="5" t="s">
        <v>1026</v>
      </c>
      <c r="B441" s="6" t="s">
        <v>422</v>
      </c>
      <c r="C441" s="5" t="s">
        <v>423</v>
      </c>
      <c r="D441" s="6" t="s">
        <v>31</v>
      </c>
      <c r="E441" s="6" t="s">
        <v>39</v>
      </c>
      <c r="F441" s="7">
        <v>4</v>
      </c>
      <c r="G441" s="7">
        <v>123.98</v>
      </c>
      <c r="H441" s="7">
        <f>ROUND(G441*ROUND(1+(27.31/100),4),2)</f>
        <v>157.84</v>
      </c>
      <c r="I441" s="7">
        <f>ROUND(ROUND(F441,2)*ROUND(G441,2),2)</f>
        <v>495.92</v>
      </c>
      <c r="J441" s="7">
        <f>ROUND(ROUND(F441,2)*ROUND(H441,2),2)</f>
        <v>631.36</v>
      </c>
    </row>
    <row r="442" spans="1:10" ht="20.100000000000001" customHeight="1">
      <c r="A442" s="3" t="s">
        <v>1027</v>
      </c>
      <c r="B442" s="71" t="s">
        <v>1028</v>
      </c>
      <c r="C442" s="71"/>
      <c r="D442" s="71"/>
      <c r="E442" s="71"/>
      <c r="F442" s="71"/>
      <c r="G442" s="71">
        <f>ROUND(F443*G443,2)+ROUND(F444*G444,2)+ROUND(F445*G445,2)+ROUND(F446*G446,2)+ROUND(F447*G447,2)+ROUND(F448*G448,2)</f>
        <v>17210.599999999999</v>
      </c>
      <c r="H442" s="71"/>
      <c r="I442" s="4">
        <f>ROUND(SUM(I443:I448),2)</f>
        <v>17210.599999999999</v>
      </c>
      <c r="J442" s="4">
        <f>ROUND(SUM(J443:J448),2)</f>
        <v>21910.79</v>
      </c>
    </row>
    <row r="443" spans="1:10" ht="16.5">
      <c r="A443" s="5" t="s">
        <v>1029</v>
      </c>
      <c r="B443" s="6" t="s">
        <v>1020</v>
      </c>
      <c r="C443" s="5" t="s">
        <v>1021</v>
      </c>
      <c r="D443" s="6" t="s">
        <v>31</v>
      </c>
      <c r="E443" s="6" t="s">
        <v>39</v>
      </c>
      <c r="F443" s="7">
        <v>1</v>
      </c>
      <c r="G443" s="7">
        <v>1036.92</v>
      </c>
      <c r="H443" s="7">
        <f t="shared" ref="H443:H448" si="63">ROUND(G443*ROUND(1+(27.31/100),4),2)</f>
        <v>1320.1</v>
      </c>
      <c r="I443" s="7">
        <f t="shared" ref="I443:I448" si="64">ROUND(ROUND(F443,2)*ROUND(G443,2),2)</f>
        <v>1036.92</v>
      </c>
      <c r="J443" s="7">
        <f t="shared" ref="J443:J448" si="65">ROUND(ROUND(F443,2)*ROUND(H443,2),2)</f>
        <v>1320.1</v>
      </c>
    </row>
    <row r="444" spans="1:10">
      <c r="A444" s="5" t="s">
        <v>1030</v>
      </c>
      <c r="B444" s="6" t="s">
        <v>1023</v>
      </c>
      <c r="C444" s="5" t="s">
        <v>1024</v>
      </c>
      <c r="D444" s="6" t="s">
        <v>135</v>
      </c>
      <c r="E444" s="6" t="s">
        <v>136</v>
      </c>
      <c r="F444" s="7">
        <v>1</v>
      </c>
      <c r="G444" s="7">
        <v>9223.6</v>
      </c>
      <c r="H444" s="7">
        <f t="shared" si="63"/>
        <v>11742.57</v>
      </c>
      <c r="I444" s="7">
        <f t="shared" si="64"/>
        <v>9223.6</v>
      </c>
      <c r="J444" s="7">
        <f t="shared" si="65"/>
        <v>11742.57</v>
      </c>
    </row>
    <row r="445" spans="1:10">
      <c r="A445" s="5" t="s">
        <v>1031</v>
      </c>
      <c r="B445" s="6" t="s">
        <v>1032</v>
      </c>
      <c r="C445" s="5" t="s">
        <v>1033</v>
      </c>
      <c r="D445" s="6" t="s">
        <v>135</v>
      </c>
      <c r="E445" s="6" t="s">
        <v>136</v>
      </c>
      <c r="F445" s="7">
        <v>2</v>
      </c>
      <c r="G445" s="7">
        <v>3189.65</v>
      </c>
      <c r="H445" s="7">
        <f t="shared" si="63"/>
        <v>4060.74</v>
      </c>
      <c r="I445" s="7">
        <f t="shared" si="64"/>
        <v>6379.3</v>
      </c>
      <c r="J445" s="7">
        <f t="shared" si="65"/>
        <v>8121.48</v>
      </c>
    </row>
    <row r="446" spans="1:10">
      <c r="A446" s="5" t="s">
        <v>1034</v>
      </c>
      <c r="B446" s="6" t="s">
        <v>416</v>
      </c>
      <c r="C446" s="5" t="s">
        <v>417</v>
      </c>
      <c r="D446" s="6" t="s">
        <v>15</v>
      </c>
      <c r="E446" s="6" t="s">
        <v>39</v>
      </c>
      <c r="F446" s="7">
        <v>2</v>
      </c>
      <c r="G446" s="7">
        <v>11.25</v>
      </c>
      <c r="H446" s="7">
        <f t="shared" si="63"/>
        <v>14.32</v>
      </c>
      <c r="I446" s="7">
        <f t="shared" si="64"/>
        <v>22.5</v>
      </c>
      <c r="J446" s="7">
        <f t="shared" si="65"/>
        <v>28.64</v>
      </c>
    </row>
    <row r="447" spans="1:10">
      <c r="A447" s="5" t="s">
        <v>1035</v>
      </c>
      <c r="B447" s="6" t="s">
        <v>419</v>
      </c>
      <c r="C447" s="5" t="s">
        <v>420</v>
      </c>
      <c r="D447" s="6" t="s">
        <v>15</v>
      </c>
      <c r="E447" s="6" t="s">
        <v>39</v>
      </c>
      <c r="F447" s="7">
        <v>4</v>
      </c>
      <c r="G447" s="7">
        <v>13.09</v>
      </c>
      <c r="H447" s="7">
        <f t="shared" si="63"/>
        <v>16.66</v>
      </c>
      <c r="I447" s="7">
        <f t="shared" si="64"/>
        <v>52.36</v>
      </c>
      <c r="J447" s="7">
        <f t="shared" si="65"/>
        <v>66.64</v>
      </c>
    </row>
    <row r="448" spans="1:10">
      <c r="A448" s="5" t="s">
        <v>1036</v>
      </c>
      <c r="B448" s="6" t="s">
        <v>422</v>
      </c>
      <c r="C448" s="5" t="s">
        <v>423</v>
      </c>
      <c r="D448" s="6" t="s">
        <v>31</v>
      </c>
      <c r="E448" s="6" t="s">
        <v>39</v>
      </c>
      <c r="F448" s="7">
        <v>4</v>
      </c>
      <c r="G448" s="7">
        <v>123.98</v>
      </c>
      <c r="H448" s="7">
        <f t="shared" si="63"/>
        <v>157.84</v>
      </c>
      <c r="I448" s="7">
        <f t="shared" si="64"/>
        <v>495.92</v>
      </c>
      <c r="J448" s="7">
        <f t="shared" si="65"/>
        <v>631.36</v>
      </c>
    </row>
    <row r="449" spans="1:10" ht="20.100000000000001" customHeight="1">
      <c r="A449" s="3" t="s">
        <v>1037</v>
      </c>
      <c r="B449" s="71" t="s">
        <v>119</v>
      </c>
      <c r="C449" s="71"/>
      <c r="D449" s="71"/>
      <c r="E449" s="71"/>
      <c r="F449" s="71"/>
      <c r="G449" s="71">
        <f>ROUND(F450*G450,2)+ROUND(F451*G451,2)+ROUND(F452*G452,2)+ROUND(F453*G453,2)+ROUND(F454*G454,2)+ROUND(F455*G455,2)+ROUND(F456*G456,2)+ROUND(F457*G457,2)+ROUND(F458*G458,2)</f>
        <v>15705.71</v>
      </c>
      <c r="H449" s="71"/>
      <c r="I449" s="4">
        <f>ROUND(SUM(I450:I458),2)</f>
        <v>15705.71</v>
      </c>
      <c r="J449" s="4">
        <f>ROUND(SUM(J450:J458),2)</f>
        <v>19994.98</v>
      </c>
    </row>
    <row r="450" spans="1:10">
      <c r="A450" s="5" t="s">
        <v>1038</v>
      </c>
      <c r="B450" s="6" t="s">
        <v>379</v>
      </c>
      <c r="C450" s="5" t="s">
        <v>380</v>
      </c>
      <c r="D450" s="6" t="s">
        <v>15</v>
      </c>
      <c r="E450" s="6" t="s">
        <v>39</v>
      </c>
      <c r="F450" s="7">
        <v>8</v>
      </c>
      <c r="G450" s="7">
        <v>124.73</v>
      </c>
      <c r="H450" s="7">
        <f t="shared" ref="H450:H458" si="66">ROUND(G450*ROUND(1+(27.31/100),4),2)</f>
        <v>158.79</v>
      </c>
      <c r="I450" s="7">
        <f t="shared" ref="I450:I458" si="67">ROUND(ROUND(F450,2)*ROUND(G450,2),2)</f>
        <v>997.84</v>
      </c>
      <c r="J450" s="7">
        <f t="shared" ref="J450:J458" si="68">ROUND(ROUND(F450,2)*ROUND(H450,2),2)</f>
        <v>1270.32</v>
      </c>
    </row>
    <row r="451" spans="1:10">
      <c r="A451" s="5" t="s">
        <v>1039</v>
      </c>
      <c r="B451" s="6" t="s">
        <v>1040</v>
      </c>
      <c r="C451" s="5" t="s">
        <v>1041</v>
      </c>
      <c r="D451" s="6" t="s">
        <v>135</v>
      </c>
      <c r="E451" s="6" t="s">
        <v>136</v>
      </c>
      <c r="F451" s="7">
        <v>10</v>
      </c>
      <c r="G451" s="7">
        <v>214.09</v>
      </c>
      <c r="H451" s="7">
        <f t="shared" si="66"/>
        <v>272.56</v>
      </c>
      <c r="I451" s="7">
        <f t="shared" si="67"/>
        <v>2140.9</v>
      </c>
      <c r="J451" s="7">
        <f t="shared" si="68"/>
        <v>2725.6</v>
      </c>
    </row>
    <row r="452" spans="1:10">
      <c r="A452" s="5" t="s">
        <v>1042</v>
      </c>
      <c r="B452" s="6" t="s">
        <v>1043</v>
      </c>
      <c r="C452" s="5" t="s">
        <v>1044</v>
      </c>
      <c r="D452" s="6" t="s">
        <v>31</v>
      </c>
      <c r="E452" s="6" t="s">
        <v>136</v>
      </c>
      <c r="F452" s="7">
        <v>25</v>
      </c>
      <c r="G452" s="7">
        <v>214.09</v>
      </c>
      <c r="H452" s="7">
        <f t="shared" si="66"/>
        <v>272.56</v>
      </c>
      <c r="I452" s="7">
        <f t="shared" si="67"/>
        <v>5352.25</v>
      </c>
      <c r="J452" s="7">
        <f t="shared" si="68"/>
        <v>6814</v>
      </c>
    </row>
    <row r="453" spans="1:10" ht="16.5">
      <c r="A453" s="5" t="s">
        <v>1045</v>
      </c>
      <c r="B453" s="6" t="s">
        <v>436</v>
      </c>
      <c r="C453" s="5" t="s">
        <v>437</v>
      </c>
      <c r="D453" s="6" t="s">
        <v>31</v>
      </c>
      <c r="E453" s="6" t="s">
        <v>438</v>
      </c>
      <c r="F453" s="7">
        <v>10</v>
      </c>
      <c r="G453" s="7">
        <v>315.42</v>
      </c>
      <c r="H453" s="7">
        <f t="shared" si="66"/>
        <v>401.56</v>
      </c>
      <c r="I453" s="7">
        <f t="shared" si="67"/>
        <v>3154.2</v>
      </c>
      <c r="J453" s="7">
        <f t="shared" si="68"/>
        <v>4015.6</v>
      </c>
    </row>
    <row r="454" spans="1:10">
      <c r="A454" s="5" t="s">
        <v>1046</v>
      </c>
      <c r="B454" s="6" t="s">
        <v>433</v>
      </c>
      <c r="C454" s="5" t="s">
        <v>434</v>
      </c>
      <c r="D454" s="6" t="s">
        <v>135</v>
      </c>
      <c r="E454" s="6" t="s">
        <v>136</v>
      </c>
      <c r="F454" s="7">
        <v>3</v>
      </c>
      <c r="G454" s="7">
        <v>48.68</v>
      </c>
      <c r="H454" s="7">
        <f t="shared" si="66"/>
        <v>61.97</v>
      </c>
      <c r="I454" s="7">
        <f t="shared" si="67"/>
        <v>146.04</v>
      </c>
      <c r="J454" s="7">
        <f t="shared" si="68"/>
        <v>185.91</v>
      </c>
    </row>
    <row r="455" spans="1:10" ht="16.5">
      <c r="A455" s="5" t="s">
        <v>1047</v>
      </c>
      <c r="B455" s="6" t="s">
        <v>133</v>
      </c>
      <c r="C455" s="5" t="s">
        <v>134</v>
      </c>
      <c r="D455" s="6" t="s">
        <v>135</v>
      </c>
      <c r="E455" s="6" t="s">
        <v>136</v>
      </c>
      <c r="F455" s="7">
        <v>4</v>
      </c>
      <c r="G455" s="7">
        <v>316.89999999999998</v>
      </c>
      <c r="H455" s="7">
        <f t="shared" si="66"/>
        <v>403.45</v>
      </c>
      <c r="I455" s="7">
        <f t="shared" si="67"/>
        <v>1267.5999999999999</v>
      </c>
      <c r="J455" s="7">
        <f t="shared" si="68"/>
        <v>1613.8</v>
      </c>
    </row>
    <row r="456" spans="1:10">
      <c r="A456" s="5" t="s">
        <v>1048</v>
      </c>
      <c r="B456" s="6" t="s">
        <v>822</v>
      </c>
      <c r="C456" s="5" t="s">
        <v>823</v>
      </c>
      <c r="D456" s="6" t="s">
        <v>31</v>
      </c>
      <c r="E456" s="6" t="s">
        <v>39</v>
      </c>
      <c r="F456" s="7">
        <v>1</v>
      </c>
      <c r="G456" s="7">
        <v>229.46</v>
      </c>
      <c r="H456" s="7">
        <f t="shared" si="66"/>
        <v>292.13</v>
      </c>
      <c r="I456" s="7">
        <f t="shared" si="67"/>
        <v>229.46</v>
      </c>
      <c r="J456" s="7">
        <f t="shared" si="68"/>
        <v>292.13</v>
      </c>
    </row>
    <row r="457" spans="1:10">
      <c r="A457" s="5" t="s">
        <v>1049</v>
      </c>
      <c r="B457" s="6" t="s">
        <v>440</v>
      </c>
      <c r="C457" s="5" t="s">
        <v>441</v>
      </c>
      <c r="D457" s="6" t="s">
        <v>135</v>
      </c>
      <c r="E457" s="6" t="s">
        <v>136</v>
      </c>
      <c r="F457" s="7">
        <v>1</v>
      </c>
      <c r="G457" s="7">
        <v>18.95</v>
      </c>
      <c r="H457" s="7">
        <f t="shared" si="66"/>
        <v>24.13</v>
      </c>
      <c r="I457" s="7">
        <f t="shared" si="67"/>
        <v>18.95</v>
      </c>
      <c r="J457" s="7">
        <f t="shared" si="68"/>
        <v>24.13</v>
      </c>
    </row>
    <row r="458" spans="1:10">
      <c r="A458" s="5" t="s">
        <v>1050</v>
      </c>
      <c r="B458" s="6" t="s">
        <v>443</v>
      </c>
      <c r="C458" s="5" t="s">
        <v>444</v>
      </c>
      <c r="D458" s="6" t="s">
        <v>135</v>
      </c>
      <c r="E458" s="6" t="s">
        <v>136</v>
      </c>
      <c r="F458" s="7">
        <v>1</v>
      </c>
      <c r="G458" s="7">
        <v>2398.4699999999998</v>
      </c>
      <c r="H458" s="7">
        <f t="shared" si="66"/>
        <v>3053.49</v>
      </c>
      <c r="I458" s="7">
        <f t="shared" si="67"/>
        <v>2398.4699999999998</v>
      </c>
      <c r="J458" s="7">
        <f t="shared" si="68"/>
        <v>3053.49</v>
      </c>
    </row>
    <row r="459" spans="1:10" ht="20.100000000000001" customHeight="1">
      <c r="A459" s="3" t="s">
        <v>1051</v>
      </c>
      <c r="B459" s="71" t="s">
        <v>695</v>
      </c>
      <c r="C459" s="71"/>
      <c r="D459" s="71"/>
      <c r="E459" s="71"/>
      <c r="F459" s="71"/>
      <c r="G459" s="71">
        <f>ROUND(F460*G460,2)</f>
        <v>9716.43</v>
      </c>
      <c r="H459" s="71"/>
      <c r="I459" s="4">
        <f>ROUND(SUM(I460:I460),2)</f>
        <v>9716.43</v>
      </c>
      <c r="J459" s="4">
        <f>ROUND(SUM(J460:J460),2)</f>
        <v>12370.29</v>
      </c>
    </row>
    <row r="460" spans="1:10" ht="16.5">
      <c r="A460" s="5" t="s">
        <v>1052</v>
      </c>
      <c r="B460" s="6" t="s">
        <v>1053</v>
      </c>
      <c r="C460" s="5" t="s">
        <v>1054</v>
      </c>
      <c r="D460" s="6" t="s">
        <v>15</v>
      </c>
      <c r="E460" s="6" t="s">
        <v>68</v>
      </c>
      <c r="F460" s="7">
        <v>73.209999999999994</v>
      </c>
      <c r="G460" s="7">
        <v>132.72</v>
      </c>
      <c r="H460" s="7">
        <f>ROUND(G460*ROUND(1+(27.31/100),4),2)</f>
        <v>168.97</v>
      </c>
      <c r="I460" s="7">
        <f>ROUND(ROUND(F460,2)*ROUND(G460,2),2)</f>
        <v>9716.43</v>
      </c>
      <c r="J460" s="7">
        <f>ROUND(ROUND(F460,2)*ROUND(H460,2),2)</f>
        <v>12370.29</v>
      </c>
    </row>
    <row r="461" spans="1:10" ht="20.100000000000001" customHeight="1">
      <c r="A461" s="3" t="s">
        <v>1055</v>
      </c>
      <c r="B461" s="71" t="s">
        <v>700</v>
      </c>
      <c r="C461" s="71"/>
      <c r="D461" s="71"/>
      <c r="E461" s="71"/>
      <c r="F461" s="71"/>
      <c r="G461" s="71">
        <f>ROUND(F462*G462,2)+ROUND(F463*G463,2)+ROUND(F464*G464,2)+ROUND(F465*G465,2)</f>
        <v>19483.59</v>
      </c>
      <c r="H461" s="71"/>
      <c r="I461" s="4">
        <f>ROUND(SUM(I462:I465),2)</f>
        <v>19483.59</v>
      </c>
      <c r="J461" s="4">
        <f>ROUND(SUM(J462:J465),2)</f>
        <v>24803.48</v>
      </c>
    </row>
    <row r="462" spans="1:10" ht="16.5">
      <c r="A462" s="5" t="s">
        <v>1056</v>
      </c>
      <c r="B462" s="6" t="s">
        <v>702</v>
      </c>
      <c r="C462" s="5" t="s">
        <v>703</v>
      </c>
      <c r="D462" s="6" t="s">
        <v>15</v>
      </c>
      <c r="E462" s="6" t="s">
        <v>68</v>
      </c>
      <c r="F462" s="7">
        <v>221.66</v>
      </c>
      <c r="G462" s="7">
        <v>5.0999999999999996</v>
      </c>
      <c r="H462" s="7">
        <f>ROUND(G462*ROUND(1+(27.31/100),4),2)</f>
        <v>6.49</v>
      </c>
      <c r="I462" s="7">
        <f>ROUND(ROUND(F462,2)*ROUND(G462,2),2)</f>
        <v>1130.47</v>
      </c>
      <c r="J462" s="7">
        <f>ROUND(ROUND(F462,2)*ROUND(H462,2),2)</f>
        <v>1438.57</v>
      </c>
    </row>
    <row r="463" spans="1:10" ht="16.5">
      <c r="A463" s="5" t="s">
        <v>1057</v>
      </c>
      <c r="B463" s="6" t="s">
        <v>708</v>
      </c>
      <c r="C463" s="5" t="s">
        <v>709</v>
      </c>
      <c r="D463" s="6" t="s">
        <v>15</v>
      </c>
      <c r="E463" s="6" t="s">
        <v>68</v>
      </c>
      <c r="F463" s="7">
        <v>221.66</v>
      </c>
      <c r="G463" s="7">
        <v>27.83</v>
      </c>
      <c r="H463" s="7">
        <f>ROUND(G463*ROUND(1+(27.31/100),4),2)</f>
        <v>35.43</v>
      </c>
      <c r="I463" s="7">
        <f>ROUND(ROUND(F463,2)*ROUND(G463,2),2)</f>
        <v>6168.8</v>
      </c>
      <c r="J463" s="7">
        <f>ROUND(ROUND(F463,2)*ROUND(H463,2),2)</f>
        <v>7853.41</v>
      </c>
    </row>
    <row r="464" spans="1:10" ht="16.5">
      <c r="A464" s="5" t="s">
        <v>1058</v>
      </c>
      <c r="B464" s="6" t="s">
        <v>1059</v>
      </c>
      <c r="C464" s="5" t="s">
        <v>1060</v>
      </c>
      <c r="D464" s="6" t="s">
        <v>15</v>
      </c>
      <c r="E464" s="6" t="s">
        <v>68</v>
      </c>
      <c r="F464" s="7">
        <v>163.9</v>
      </c>
      <c r="G464" s="7">
        <v>9.06</v>
      </c>
      <c r="H464" s="7">
        <f>ROUND(G464*ROUND(1+(27.31/100),4),2)</f>
        <v>11.53</v>
      </c>
      <c r="I464" s="7">
        <f>ROUND(ROUND(F464,2)*ROUND(G464,2),2)</f>
        <v>1484.93</v>
      </c>
      <c r="J464" s="7">
        <f>ROUND(ROUND(F464,2)*ROUND(H464,2),2)</f>
        <v>1889.77</v>
      </c>
    </row>
    <row r="465" spans="1:10" ht="16.5">
      <c r="A465" s="5" t="s">
        <v>1061</v>
      </c>
      <c r="B465" s="6" t="s">
        <v>1062</v>
      </c>
      <c r="C465" s="5" t="s">
        <v>1063</v>
      </c>
      <c r="D465" s="6" t="s">
        <v>15</v>
      </c>
      <c r="E465" s="6" t="s">
        <v>68</v>
      </c>
      <c r="F465" s="7">
        <v>163.9</v>
      </c>
      <c r="G465" s="7">
        <v>65.28</v>
      </c>
      <c r="H465" s="7">
        <f>ROUND(G465*ROUND(1+(27.31/100),4),2)</f>
        <v>83.11</v>
      </c>
      <c r="I465" s="7">
        <f>ROUND(ROUND(F465,2)*ROUND(G465,2),2)</f>
        <v>10699.39</v>
      </c>
      <c r="J465" s="7">
        <f>ROUND(ROUND(F465,2)*ROUND(H465,2),2)</f>
        <v>13621.73</v>
      </c>
    </row>
    <row r="466" spans="1:10" ht="20.100000000000001" customHeight="1">
      <c r="A466" s="3" t="s">
        <v>1064</v>
      </c>
      <c r="B466" s="71" t="s">
        <v>720</v>
      </c>
      <c r="C466" s="71"/>
      <c r="D466" s="71"/>
      <c r="E466" s="71"/>
      <c r="F466" s="71"/>
      <c r="G466" s="71">
        <f>ROUND(F467*G467,2)+ROUND(F468*G468,2)+ROUND(F469*G469,2)+ROUND(F470*G470,2)+ROUND(F471*G471,2)+ROUND(F472*G472,2)+ROUND(F473*G473,2)+ROUND(F474*G474,2)</f>
        <v>15315.17</v>
      </c>
      <c r="H466" s="71"/>
      <c r="I466" s="4">
        <f>ROUND(SUM(I467:I474),2)</f>
        <v>15315.17</v>
      </c>
      <c r="J466" s="4">
        <f>ROUND(SUM(J467:J474),2)</f>
        <v>19501.87</v>
      </c>
    </row>
    <row r="467" spans="1:10">
      <c r="A467" s="5" t="s">
        <v>1065</v>
      </c>
      <c r="B467" s="6" t="s">
        <v>722</v>
      </c>
      <c r="C467" s="5" t="s">
        <v>723</v>
      </c>
      <c r="D467" s="6" t="s">
        <v>15</v>
      </c>
      <c r="E467" s="6" t="s">
        <v>68</v>
      </c>
      <c r="F467" s="7">
        <v>163.9</v>
      </c>
      <c r="G467" s="7">
        <v>4.49</v>
      </c>
      <c r="H467" s="7">
        <f t="shared" ref="H467:H474" si="69">ROUND(G467*ROUND(1+(27.31/100),4),2)</f>
        <v>5.72</v>
      </c>
      <c r="I467" s="7">
        <f t="shared" ref="I467:I474" si="70">ROUND(ROUND(F467,2)*ROUND(G467,2),2)</f>
        <v>735.91</v>
      </c>
      <c r="J467" s="7">
        <f t="shared" ref="J467:J474" si="71">ROUND(ROUND(F467,2)*ROUND(H467,2),2)</f>
        <v>937.51</v>
      </c>
    </row>
    <row r="468" spans="1:10">
      <c r="A468" s="5" t="s">
        <v>1066</v>
      </c>
      <c r="B468" s="6" t="s">
        <v>725</v>
      </c>
      <c r="C468" s="5" t="s">
        <v>726</v>
      </c>
      <c r="D468" s="6" t="s">
        <v>15</v>
      </c>
      <c r="E468" s="6" t="s">
        <v>68</v>
      </c>
      <c r="F468" s="7">
        <v>163.9</v>
      </c>
      <c r="G468" s="7">
        <v>18.41</v>
      </c>
      <c r="H468" s="7">
        <f t="shared" si="69"/>
        <v>23.44</v>
      </c>
      <c r="I468" s="7">
        <f t="shared" si="70"/>
        <v>3017.4</v>
      </c>
      <c r="J468" s="7">
        <f t="shared" si="71"/>
        <v>3841.82</v>
      </c>
    </row>
    <row r="469" spans="1:10">
      <c r="A469" s="5" t="s">
        <v>1067</v>
      </c>
      <c r="B469" s="6" t="s">
        <v>1068</v>
      </c>
      <c r="C469" s="5" t="s">
        <v>1069</v>
      </c>
      <c r="D469" s="6" t="s">
        <v>15</v>
      </c>
      <c r="E469" s="6" t="s">
        <v>68</v>
      </c>
      <c r="F469" s="7">
        <v>163.9</v>
      </c>
      <c r="G469" s="7">
        <v>13.9</v>
      </c>
      <c r="H469" s="7">
        <f t="shared" si="69"/>
        <v>17.7</v>
      </c>
      <c r="I469" s="7">
        <f t="shared" si="70"/>
        <v>2278.21</v>
      </c>
      <c r="J469" s="7">
        <f t="shared" si="71"/>
        <v>2901.03</v>
      </c>
    </row>
    <row r="470" spans="1:10">
      <c r="A470" s="5" t="s">
        <v>1070</v>
      </c>
      <c r="B470" s="6" t="s">
        <v>1071</v>
      </c>
      <c r="C470" s="5" t="s">
        <v>1072</v>
      </c>
      <c r="D470" s="6" t="s">
        <v>15</v>
      </c>
      <c r="E470" s="6" t="s">
        <v>103</v>
      </c>
      <c r="F470" s="7">
        <v>37.03</v>
      </c>
      <c r="G470" s="7">
        <v>1.85</v>
      </c>
      <c r="H470" s="7">
        <f t="shared" si="69"/>
        <v>2.36</v>
      </c>
      <c r="I470" s="7">
        <f t="shared" si="70"/>
        <v>68.510000000000005</v>
      </c>
      <c r="J470" s="7">
        <f t="shared" si="71"/>
        <v>87.39</v>
      </c>
    </row>
    <row r="471" spans="1:10" ht="16.5">
      <c r="A471" s="5" t="s">
        <v>1073</v>
      </c>
      <c r="B471" s="6" t="s">
        <v>784</v>
      </c>
      <c r="C471" s="5" t="s">
        <v>785</v>
      </c>
      <c r="D471" s="6" t="s">
        <v>135</v>
      </c>
      <c r="E471" s="6" t="s">
        <v>308</v>
      </c>
      <c r="F471" s="7">
        <v>62.57</v>
      </c>
      <c r="G471" s="7">
        <v>16.91</v>
      </c>
      <c r="H471" s="7">
        <f t="shared" si="69"/>
        <v>21.53</v>
      </c>
      <c r="I471" s="7">
        <f t="shared" si="70"/>
        <v>1058.06</v>
      </c>
      <c r="J471" s="7">
        <f t="shared" si="71"/>
        <v>1347.13</v>
      </c>
    </row>
    <row r="472" spans="1:10">
      <c r="A472" s="5" t="s">
        <v>1074</v>
      </c>
      <c r="B472" s="6" t="s">
        <v>722</v>
      </c>
      <c r="C472" s="5" t="s">
        <v>723</v>
      </c>
      <c r="D472" s="6" t="s">
        <v>15</v>
      </c>
      <c r="E472" s="6" t="s">
        <v>68</v>
      </c>
      <c r="F472" s="7">
        <v>221.66</v>
      </c>
      <c r="G472" s="7">
        <v>4.49</v>
      </c>
      <c r="H472" s="7">
        <f t="shared" si="69"/>
        <v>5.72</v>
      </c>
      <c r="I472" s="7">
        <f t="shared" si="70"/>
        <v>995.25</v>
      </c>
      <c r="J472" s="7">
        <f t="shared" si="71"/>
        <v>1267.9000000000001</v>
      </c>
    </row>
    <row r="473" spans="1:10">
      <c r="A473" s="5" t="s">
        <v>1075</v>
      </c>
      <c r="B473" s="6" t="s">
        <v>725</v>
      </c>
      <c r="C473" s="5" t="s">
        <v>726</v>
      </c>
      <c r="D473" s="6" t="s">
        <v>15</v>
      </c>
      <c r="E473" s="6" t="s">
        <v>68</v>
      </c>
      <c r="F473" s="7">
        <v>221.66</v>
      </c>
      <c r="G473" s="7">
        <v>18.41</v>
      </c>
      <c r="H473" s="7">
        <f t="shared" si="69"/>
        <v>23.44</v>
      </c>
      <c r="I473" s="7">
        <f t="shared" si="70"/>
        <v>4080.76</v>
      </c>
      <c r="J473" s="7">
        <f t="shared" si="71"/>
        <v>5195.71</v>
      </c>
    </row>
    <row r="474" spans="1:10">
      <c r="A474" s="5" t="s">
        <v>1076</v>
      </c>
      <c r="B474" s="6" t="s">
        <v>1068</v>
      </c>
      <c r="C474" s="5" t="s">
        <v>1069</v>
      </c>
      <c r="D474" s="6" t="s">
        <v>15</v>
      </c>
      <c r="E474" s="6" t="s">
        <v>68</v>
      </c>
      <c r="F474" s="7">
        <v>221.66</v>
      </c>
      <c r="G474" s="7">
        <v>13.9</v>
      </c>
      <c r="H474" s="7">
        <f t="shared" si="69"/>
        <v>17.7</v>
      </c>
      <c r="I474" s="7">
        <f t="shared" si="70"/>
        <v>3081.07</v>
      </c>
      <c r="J474" s="7">
        <f t="shared" si="71"/>
        <v>3923.38</v>
      </c>
    </row>
    <row r="475" spans="1:10" ht="20.100000000000001" customHeight="1">
      <c r="A475" s="3" t="s">
        <v>1077</v>
      </c>
      <c r="B475" s="71" t="s">
        <v>731</v>
      </c>
      <c r="C475" s="71"/>
      <c r="D475" s="71"/>
      <c r="E475" s="71"/>
      <c r="F475" s="71"/>
      <c r="G475" s="71">
        <f>ROUND(F476*G476,2)+ROUND(F477*G477,2)+ROUND(F478*G478,2)</f>
        <v>3898.0300000000007</v>
      </c>
      <c r="H475" s="71"/>
      <c r="I475" s="4">
        <f>ROUND(SUM(I476:I478),2)</f>
        <v>3898.03</v>
      </c>
      <c r="J475" s="4">
        <f>ROUND(SUM(J476:J478),2)</f>
        <v>4962.71</v>
      </c>
    </row>
    <row r="476" spans="1:10">
      <c r="A476" s="5" t="s">
        <v>1078</v>
      </c>
      <c r="B476" s="6" t="s">
        <v>1079</v>
      </c>
      <c r="C476" s="5" t="s">
        <v>1080</v>
      </c>
      <c r="D476" s="6" t="s">
        <v>15</v>
      </c>
      <c r="E476" s="6" t="s">
        <v>103</v>
      </c>
      <c r="F476" s="7">
        <v>20.399999999999999</v>
      </c>
      <c r="G476" s="7">
        <v>51.33</v>
      </c>
      <c r="H476" s="7">
        <f>ROUND(G476*ROUND(1+(27.31/100),4),2)</f>
        <v>65.349999999999994</v>
      </c>
      <c r="I476" s="7">
        <f>ROUND(ROUND(F476,2)*ROUND(G476,2),2)</f>
        <v>1047.1300000000001</v>
      </c>
      <c r="J476" s="7">
        <f>ROUND(ROUND(F476,2)*ROUND(H476,2),2)</f>
        <v>1333.14</v>
      </c>
    </row>
    <row r="477" spans="1:10">
      <c r="A477" s="5" t="s">
        <v>1081</v>
      </c>
      <c r="B477" s="6" t="s">
        <v>1082</v>
      </c>
      <c r="C477" s="5" t="s">
        <v>1083</v>
      </c>
      <c r="D477" s="6" t="s">
        <v>15</v>
      </c>
      <c r="E477" s="6" t="s">
        <v>103</v>
      </c>
      <c r="F477" s="7">
        <v>20.399999999999999</v>
      </c>
      <c r="G477" s="7">
        <v>67.849999999999994</v>
      </c>
      <c r="H477" s="7">
        <f>ROUND(G477*ROUND(1+(27.31/100),4),2)</f>
        <v>86.38</v>
      </c>
      <c r="I477" s="7">
        <f>ROUND(ROUND(F477,2)*ROUND(G477,2),2)</f>
        <v>1384.14</v>
      </c>
      <c r="J477" s="7">
        <f>ROUND(ROUND(F477,2)*ROUND(H477,2),2)</f>
        <v>1762.15</v>
      </c>
    </row>
    <row r="478" spans="1:10" ht="16.5">
      <c r="A478" s="5" t="s">
        <v>1084</v>
      </c>
      <c r="B478" s="6" t="s">
        <v>1085</v>
      </c>
      <c r="C478" s="5" t="s">
        <v>1086</v>
      </c>
      <c r="D478" s="6" t="s">
        <v>15</v>
      </c>
      <c r="E478" s="6" t="s">
        <v>103</v>
      </c>
      <c r="F478" s="7">
        <v>37.03</v>
      </c>
      <c r="G478" s="7">
        <v>39.61</v>
      </c>
      <c r="H478" s="7">
        <f>ROUND(G478*ROUND(1+(27.31/100),4),2)</f>
        <v>50.43</v>
      </c>
      <c r="I478" s="7">
        <f>ROUND(ROUND(F478,2)*ROUND(G478,2),2)</f>
        <v>1466.76</v>
      </c>
      <c r="J478" s="7">
        <f>ROUND(ROUND(F478,2)*ROUND(H478,2),2)</f>
        <v>1867.42</v>
      </c>
    </row>
    <row r="479" spans="1:10" ht="20.100000000000001" customHeight="1">
      <c r="A479" s="3" t="s">
        <v>1087</v>
      </c>
      <c r="B479" s="71" t="s">
        <v>1088</v>
      </c>
      <c r="C479" s="71"/>
      <c r="D479" s="71"/>
      <c r="E479" s="71"/>
      <c r="F479" s="71"/>
      <c r="G479" s="71">
        <f>ROUND(F480*G480,2)+ROUND(F481*G481,2)+ROUND(F482*G482,2)+ROUND(F483*G483,2)+ROUND(F484*G484,2)+ROUND(F485*G485,2)</f>
        <v>1022164.5499999999</v>
      </c>
      <c r="H479" s="71"/>
      <c r="I479" s="4">
        <f>ROUND(SUM(I480:I485),2)</f>
        <v>1022164.55</v>
      </c>
      <c r="J479" s="4">
        <f>ROUND(SUM(J480:J485),2)</f>
        <v>1187193.8</v>
      </c>
    </row>
    <row r="480" spans="1:10" ht="24.75">
      <c r="A480" s="5" t="s">
        <v>1089</v>
      </c>
      <c r="B480" s="6" t="s">
        <v>1090</v>
      </c>
      <c r="C480" s="5" t="s">
        <v>1091</v>
      </c>
      <c r="D480" s="6" t="s">
        <v>31</v>
      </c>
      <c r="E480" s="6" t="s">
        <v>39</v>
      </c>
      <c r="F480" s="7">
        <v>1</v>
      </c>
      <c r="G480" s="7">
        <v>415538.61</v>
      </c>
      <c r="H480" s="7">
        <f>ROUND(G480*ROUND(1+(15.95/100),4),2)</f>
        <v>481817.02</v>
      </c>
      <c r="I480" s="7">
        <f t="shared" ref="I480:I485" si="72">ROUND(ROUND(F480,2)*ROUND(G480,2),2)</f>
        <v>415538.61</v>
      </c>
      <c r="J480" s="7">
        <f t="shared" ref="J480:J485" si="73">ROUND(ROUND(F480,2)*ROUND(H480,2),2)</f>
        <v>481817.02</v>
      </c>
    </row>
    <row r="481" spans="1:10" ht="16.5">
      <c r="A481" s="5" t="s">
        <v>1092</v>
      </c>
      <c r="B481" s="6" t="s">
        <v>1093</v>
      </c>
      <c r="C481" s="5" t="s">
        <v>1094</v>
      </c>
      <c r="D481" s="6" t="s">
        <v>31</v>
      </c>
      <c r="E481" s="6" t="s">
        <v>39</v>
      </c>
      <c r="F481" s="7">
        <v>1</v>
      </c>
      <c r="G481" s="7">
        <v>461129.11</v>
      </c>
      <c r="H481" s="7">
        <f>ROUND(G481*ROUND(1+(15.95/100),4),2)</f>
        <v>534679.19999999995</v>
      </c>
      <c r="I481" s="7">
        <f t="shared" si="72"/>
        <v>461129.11</v>
      </c>
      <c r="J481" s="7">
        <f t="shared" si="73"/>
        <v>534679.19999999995</v>
      </c>
    </row>
    <row r="482" spans="1:10" ht="16.5">
      <c r="A482" s="5" t="s">
        <v>1095</v>
      </c>
      <c r="B482" s="6" t="s">
        <v>1096</v>
      </c>
      <c r="C482" s="5" t="s">
        <v>1097</v>
      </c>
      <c r="D482" s="6" t="s">
        <v>31</v>
      </c>
      <c r="E482" s="6" t="s">
        <v>39</v>
      </c>
      <c r="F482" s="7">
        <v>1</v>
      </c>
      <c r="G482" s="7">
        <v>127943.83</v>
      </c>
      <c r="H482" s="7">
        <f>ROUND(G482*ROUND(1+(15.95/100),4),2)</f>
        <v>148350.87</v>
      </c>
      <c r="I482" s="7">
        <f t="shared" si="72"/>
        <v>127943.83</v>
      </c>
      <c r="J482" s="7">
        <f t="shared" si="73"/>
        <v>148350.87</v>
      </c>
    </row>
    <row r="483" spans="1:10">
      <c r="A483" s="5" t="s">
        <v>1098</v>
      </c>
      <c r="B483" s="6" t="s">
        <v>747</v>
      </c>
      <c r="C483" s="5" t="s">
        <v>748</v>
      </c>
      <c r="D483" s="6" t="s">
        <v>31</v>
      </c>
      <c r="E483" s="6" t="s">
        <v>39</v>
      </c>
      <c r="F483" s="7">
        <v>6</v>
      </c>
      <c r="G483" s="7">
        <v>1262.4000000000001</v>
      </c>
      <c r="H483" s="7">
        <f>ROUND(G483*ROUND(1+(27.31/100),4),2)</f>
        <v>1607.16</v>
      </c>
      <c r="I483" s="7">
        <f t="shared" si="72"/>
        <v>7574.4</v>
      </c>
      <c r="J483" s="7">
        <f t="shared" si="73"/>
        <v>9642.9599999999991</v>
      </c>
    </row>
    <row r="484" spans="1:10">
      <c r="A484" s="5" t="s">
        <v>1099</v>
      </c>
      <c r="B484" s="6" t="s">
        <v>1100</v>
      </c>
      <c r="C484" s="5" t="s">
        <v>1101</v>
      </c>
      <c r="D484" s="6" t="s">
        <v>31</v>
      </c>
      <c r="E484" s="6" t="s">
        <v>39</v>
      </c>
      <c r="F484" s="7">
        <v>1</v>
      </c>
      <c r="G484" s="7">
        <v>6244.2</v>
      </c>
      <c r="H484" s="7">
        <f>ROUND(G484*ROUND(1+(27.31/100),4),2)</f>
        <v>7949.49</v>
      </c>
      <c r="I484" s="7">
        <f t="shared" si="72"/>
        <v>6244.2</v>
      </c>
      <c r="J484" s="7">
        <f t="shared" si="73"/>
        <v>7949.49</v>
      </c>
    </row>
    <row r="485" spans="1:10" ht="16.5">
      <c r="A485" s="5" t="s">
        <v>1102</v>
      </c>
      <c r="B485" s="6" t="s">
        <v>1103</v>
      </c>
      <c r="C485" s="5" t="s">
        <v>1104</v>
      </c>
      <c r="D485" s="6" t="s">
        <v>31</v>
      </c>
      <c r="E485" s="6" t="s">
        <v>39</v>
      </c>
      <c r="F485" s="7">
        <v>1</v>
      </c>
      <c r="G485" s="7">
        <v>3734.4</v>
      </c>
      <c r="H485" s="7">
        <f>ROUND(G485*ROUND(1+(27.31/100),4),2)</f>
        <v>4754.26</v>
      </c>
      <c r="I485" s="7">
        <f t="shared" si="72"/>
        <v>3734.4</v>
      </c>
      <c r="J485" s="7">
        <f t="shared" si="73"/>
        <v>4754.26</v>
      </c>
    </row>
    <row r="486" spans="1:10" ht="20.100000000000001" customHeight="1">
      <c r="A486" s="3" t="s">
        <v>1105</v>
      </c>
      <c r="B486" s="71" t="s">
        <v>750</v>
      </c>
      <c r="C486" s="71"/>
      <c r="D486" s="71"/>
      <c r="E486" s="71"/>
      <c r="F486" s="71"/>
      <c r="G486" s="71">
        <f>ROUND(F487*G487,2)+ROUND(F488*G488,2)</f>
        <v>4149.6499999999996</v>
      </c>
      <c r="H486" s="71"/>
      <c r="I486" s="4">
        <f>ROUND(SUM(I487:I488),2)</f>
        <v>4149.6499999999996</v>
      </c>
      <c r="J486" s="4">
        <f>ROUND(SUM(J487:J488),2)</f>
        <v>5282.78</v>
      </c>
    </row>
    <row r="487" spans="1:10">
      <c r="A487" s="5" t="s">
        <v>1106</v>
      </c>
      <c r="B487" s="6" t="s">
        <v>752</v>
      </c>
      <c r="C487" s="5" t="s">
        <v>753</v>
      </c>
      <c r="D487" s="6" t="s">
        <v>15</v>
      </c>
      <c r="E487" s="6" t="s">
        <v>68</v>
      </c>
      <c r="F487" s="7">
        <v>62.57</v>
      </c>
      <c r="G487" s="7">
        <v>25.22</v>
      </c>
      <c r="H487" s="7">
        <f>ROUND(G487*ROUND(1+(27.31/100),4),2)</f>
        <v>32.11</v>
      </c>
      <c r="I487" s="7">
        <f>ROUND(ROUND(F487,2)*ROUND(G487,2),2)</f>
        <v>1578.02</v>
      </c>
      <c r="J487" s="7">
        <f>ROUND(ROUND(F487,2)*ROUND(H487,2),2)</f>
        <v>2009.12</v>
      </c>
    </row>
    <row r="488" spans="1:10" ht="16.5">
      <c r="A488" s="5" t="s">
        <v>1107</v>
      </c>
      <c r="B488" s="6" t="s">
        <v>1108</v>
      </c>
      <c r="C488" s="5" t="s">
        <v>1109</v>
      </c>
      <c r="D488" s="6" t="s">
        <v>15</v>
      </c>
      <c r="E488" s="6" t="s">
        <v>68</v>
      </c>
      <c r="F488" s="7">
        <v>62.57</v>
      </c>
      <c r="G488" s="7">
        <v>41.1</v>
      </c>
      <c r="H488" s="7">
        <f>ROUND(G488*ROUND(1+(27.31/100),4),2)</f>
        <v>52.32</v>
      </c>
      <c r="I488" s="7">
        <f>ROUND(ROUND(F488,2)*ROUND(G488,2),2)</f>
        <v>2571.63</v>
      </c>
      <c r="J488" s="7">
        <f>ROUND(ROUND(F488,2)*ROUND(H488,2),2)</f>
        <v>3273.66</v>
      </c>
    </row>
    <row r="489" spans="1:10" ht="20.100000000000001" customHeight="1">
      <c r="A489" s="3" t="s">
        <v>1110</v>
      </c>
      <c r="B489" s="71" t="s">
        <v>1111</v>
      </c>
      <c r="C489" s="71"/>
      <c r="D489" s="71"/>
      <c r="E489" s="71"/>
      <c r="F489" s="71"/>
      <c r="G489" s="71">
        <f>ROUND(F490*G490,2)</f>
        <v>8672.08</v>
      </c>
      <c r="H489" s="71"/>
      <c r="I489" s="4">
        <f>ROUND(SUM(I490:I490),2)</f>
        <v>8672.08</v>
      </c>
      <c r="J489" s="4">
        <f>ROUND(SUM(J490:J490),2)</f>
        <v>11040.44</v>
      </c>
    </row>
    <row r="490" spans="1:10" ht="16.5">
      <c r="A490" s="5" t="s">
        <v>1112</v>
      </c>
      <c r="B490" s="6" t="s">
        <v>37</v>
      </c>
      <c r="C490" s="5" t="s">
        <v>38</v>
      </c>
      <c r="D490" s="6" t="s">
        <v>31</v>
      </c>
      <c r="E490" s="6" t="s">
        <v>39</v>
      </c>
      <c r="F490" s="7">
        <v>4</v>
      </c>
      <c r="G490" s="7">
        <v>2168.02</v>
      </c>
      <c r="H490" s="7">
        <f>ROUND(G490*ROUND(1+(27.31/100),4),2)</f>
        <v>2760.11</v>
      </c>
      <c r="I490" s="7">
        <f>ROUND(ROUND(F490,2)*ROUND(G490,2),2)</f>
        <v>8672.08</v>
      </c>
      <c r="J490" s="7">
        <f>ROUND(ROUND(F490,2)*ROUND(H490,2),2)</f>
        <v>11040.44</v>
      </c>
    </row>
    <row r="491" spans="1:10" ht="15" customHeight="1">
      <c r="A491" s="8"/>
      <c r="B491" s="8"/>
      <c r="C491" s="8"/>
      <c r="D491" s="8"/>
      <c r="E491" s="8"/>
      <c r="F491" s="8"/>
      <c r="G491" s="8"/>
      <c r="H491" s="69" t="s">
        <v>1113</v>
      </c>
      <c r="I491" s="69"/>
      <c r="J491" s="4">
        <f>J492+J493</f>
        <v>837780.21</v>
      </c>
    </row>
    <row r="492" spans="1:10" ht="15" customHeight="1">
      <c r="A492" s="8"/>
      <c r="B492" s="8"/>
      <c r="C492" s="8"/>
      <c r="D492" s="8"/>
      <c r="E492" s="8"/>
      <c r="F492" s="8"/>
      <c r="G492" s="8"/>
      <c r="H492" s="69" t="s">
        <v>1114</v>
      </c>
      <c r="I492" s="69"/>
      <c r="J492" s="4">
        <v>490488.35</v>
      </c>
    </row>
    <row r="493" spans="1:10" ht="15" customHeight="1">
      <c r="A493" s="8"/>
      <c r="B493" s="8"/>
      <c r="C493" s="8"/>
      <c r="D493" s="8"/>
      <c r="E493" s="8"/>
      <c r="F493" s="8"/>
      <c r="G493" s="8"/>
      <c r="H493" s="69" t="s">
        <v>1115</v>
      </c>
      <c r="I493" s="69"/>
      <c r="J493" s="4">
        <v>347291.86</v>
      </c>
    </row>
    <row r="494" spans="1:10" ht="15" customHeight="1">
      <c r="A494" s="8"/>
      <c r="B494" s="8"/>
      <c r="C494" s="8"/>
      <c r="D494" s="8"/>
      <c r="E494" s="8"/>
      <c r="F494" s="8"/>
      <c r="G494" s="8"/>
      <c r="H494" s="69" t="s">
        <v>1116</v>
      </c>
      <c r="I494" s="69"/>
      <c r="J494" s="4">
        <f>I4+I11+I25+I48+I284+I315+I350+I489</f>
        <v>3973363.1000000006</v>
      </c>
    </row>
    <row r="495" spans="1:10" ht="15" customHeight="1">
      <c r="A495" s="8"/>
      <c r="B495" s="8"/>
      <c r="C495" s="8"/>
      <c r="D495" s="8"/>
      <c r="E495" s="8"/>
      <c r="F495" s="8"/>
      <c r="G495" s="8"/>
      <c r="H495" s="69" t="s">
        <v>1117</v>
      </c>
      <c r="I495" s="69"/>
      <c r="J495" s="4">
        <f>J4+J11+J25+J48+J284+J315+J350+J489</f>
        <v>4811143.3100000005</v>
      </c>
    </row>
    <row r="496" spans="1:10" ht="15" customHeight="1">
      <c r="A496" s="70" t="s">
        <v>1118</v>
      </c>
      <c r="B496" s="70"/>
      <c r="C496" s="70"/>
      <c r="D496" s="70"/>
      <c r="E496" s="70"/>
      <c r="F496" s="70"/>
      <c r="G496" s="70"/>
      <c r="H496" s="70"/>
      <c r="I496" s="70"/>
      <c r="J496" s="70"/>
    </row>
  </sheetData>
  <mergeCells count="113">
    <mergeCell ref="B4:H4"/>
    <mergeCell ref="B11:H11"/>
    <mergeCell ref="B12:H12"/>
    <mergeCell ref="B15:H15"/>
    <mergeCell ref="B25:H25"/>
    <mergeCell ref="A1:J1"/>
    <mergeCell ref="A2:A3"/>
    <mergeCell ref="B2:B3"/>
    <mergeCell ref="C2:C3"/>
    <mergeCell ref="D2:D3"/>
    <mergeCell ref="E2:E3"/>
    <mergeCell ref="F2:F3"/>
    <mergeCell ref="G2:H2"/>
    <mergeCell ref="I2:J2"/>
    <mergeCell ref="B49:H49"/>
    <mergeCell ref="B55:H55"/>
    <mergeCell ref="B56:H56"/>
    <mergeCell ref="B62:H62"/>
    <mergeCell ref="B71:H71"/>
    <mergeCell ref="B26:H26"/>
    <mergeCell ref="B34:H34"/>
    <mergeCell ref="B36:H36"/>
    <mergeCell ref="B41:H41"/>
    <mergeCell ref="B48:H48"/>
    <mergeCell ref="B106:H106"/>
    <mergeCell ref="B115:H115"/>
    <mergeCell ref="B121:H121"/>
    <mergeCell ref="B122:H122"/>
    <mergeCell ref="B131:H131"/>
    <mergeCell ref="B78:H78"/>
    <mergeCell ref="B79:H79"/>
    <mergeCell ref="B89:H89"/>
    <mergeCell ref="B97:H97"/>
    <mergeCell ref="B103:H103"/>
    <mergeCell ref="B157:H157"/>
    <mergeCell ref="B163:H163"/>
    <mergeCell ref="B164:H164"/>
    <mergeCell ref="B165:H165"/>
    <mergeCell ref="B199:H199"/>
    <mergeCell ref="B140:H140"/>
    <mergeCell ref="B143:H143"/>
    <mergeCell ref="B145:H145"/>
    <mergeCell ref="B149:H149"/>
    <mergeCell ref="B150:H150"/>
    <mergeCell ref="B251:H251"/>
    <mergeCell ref="B253:H253"/>
    <mergeCell ref="B260:H260"/>
    <mergeCell ref="B264:H264"/>
    <mergeCell ref="B268:H268"/>
    <mergeCell ref="B203:H203"/>
    <mergeCell ref="B204:H204"/>
    <mergeCell ref="B229:H229"/>
    <mergeCell ref="B232:H232"/>
    <mergeCell ref="B237:H237"/>
    <mergeCell ref="B290:H290"/>
    <mergeCell ref="B292:H292"/>
    <mergeCell ref="B293:H293"/>
    <mergeCell ref="B297:H297"/>
    <mergeCell ref="B301:H301"/>
    <mergeCell ref="B271:H271"/>
    <mergeCell ref="B276:H276"/>
    <mergeCell ref="B284:H284"/>
    <mergeCell ref="B285:H285"/>
    <mergeCell ref="B286:H286"/>
    <mergeCell ref="B322:H322"/>
    <mergeCell ref="B324:H324"/>
    <mergeCell ref="B325:H325"/>
    <mergeCell ref="B329:H329"/>
    <mergeCell ref="B333:H333"/>
    <mergeCell ref="B303:H303"/>
    <mergeCell ref="B312:H312"/>
    <mergeCell ref="B315:H315"/>
    <mergeCell ref="B316:H316"/>
    <mergeCell ref="B317:H317"/>
    <mergeCell ref="B358:H358"/>
    <mergeCell ref="B363:H363"/>
    <mergeCell ref="B368:H368"/>
    <mergeCell ref="B374:H374"/>
    <mergeCell ref="B375:H375"/>
    <mergeCell ref="B338:H338"/>
    <mergeCell ref="B345:H345"/>
    <mergeCell ref="B350:H350"/>
    <mergeCell ref="B351:H351"/>
    <mergeCell ref="B357:H357"/>
    <mergeCell ref="B405:H405"/>
    <mergeCell ref="B406:H406"/>
    <mergeCell ref="B416:H416"/>
    <mergeCell ref="B422:H422"/>
    <mergeCell ref="B427:H427"/>
    <mergeCell ref="B381:H381"/>
    <mergeCell ref="B390:H390"/>
    <mergeCell ref="B392:H392"/>
    <mergeCell ref="B396:H396"/>
    <mergeCell ref="B400:H400"/>
    <mergeCell ref="B449:H449"/>
    <mergeCell ref="B459:H459"/>
    <mergeCell ref="B461:H461"/>
    <mergeCell ref="B466:H466"/>
    <mergeCell ref="B475:H475"/>
    <mergeCell ref="B429:H429"/>
    <mergeCell ref="B432:H432"/>
    <mergeCell ref="B436:H436"/>
    <mergeCell ref="B437:H437"/>
    <mergeCell ref="B442:H442"/>
    <mergeCell ref="H493:I493"/>
    <mergeCell ref="H494:I494"/>
    <mergeCell ref="H495:I495"/>
    <mergeCell ref="A496:J496"/>
    <mergeCell ref="B479:H479"/>
    <mergeCell ref="B486:H486"/>
    <mergeCell ref="B489:H489"/>
    <mergeCell ref="H491:I491"/>
    <mergeCell ref="H492:I492"/>
  </mergeCells>
  <pageMargins left="0.51181102362204722" right="0.51181102362204722" top="0.51181102362204722" bottom="0.51181102362204722" header="0" footer="0"/>
  <pageSetup paperSize="9" scale="81" orientation="landscape" r:id="rId1"/>
  <headerFooter>
    <oddFooter>&amp;L&amp;9&amp;A&amp;R&amp;9Página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17"/>
  <sheetViews>
    <sheetView view="pageBreakPreview" zoomScale="115" zoomScaleNormal="100" zoomScaleSheetLayoutView="115" workbookViewId="0">
      <selection activeCell="F3" sqref="F3"/>
    </sheetView>
  </sheetViews>
  <sheetFormatPr defaultRowHeight="14.25"/>
  <cols>
    <col min="1" max="1" width="9.25" customWidth="1"/>
    <col min="2" max="2" width="62.375" customWidth="1"/>
    <col min="3" max="3" width="22.875" customWidth="1"/>
    <col min="4" max="4" width="12.375" customWidth="1"/>
    <col min="5" max="5" width="8.25" customWidth="1"/>
  </cols>
  <sheetData>
    <row r="1" spans="1:5" ht="44.1" customHeight="1">
      <c r="A1" s="75"/>
      <c r="B1" s="75"/>
      <c r="C1" s="75"/>
      <c r="D1" s="75"/>
      <c r="E1" s="75"/>
    </row>
    <row r="2" spans="1:5" ht="21.95" customHeight="1">
      <c r="A2" s="75"/>
      <c r="B2" s="75"/>
      <c r="C2" s="75"/>
      <c r="D2" s="75"/>
      <c r="E2" s="75"/>
    </row>
    <row r="3" spans="1:5" ht="65.099999999999994" customHeight="1">
      <c r="A3" s="75"/>
      <c r="B3" s="75"/>
      <c r="C3" s="75"/>
      <c r="D3" s="75"/>
      <c r="E3" s="75"/>
    </row>
    <row r="4" spans="1:5" ht="20.100000000000001" customHeight="1">
      <c r="A4" s="9" t="s">
        <v>10</v>
      </c>
      <c r="B4" s="74" t="s">
        <v>11</v>
      </c>
      <c r="C4" s="74"/>
      <c r="D4" s="10">
        <v>362985.03</v>
      </c>
      <c r="E4" s="10">
        <v>7.5446729937462624</v>
      </c>
    </row>
    <row r="5" spans="1:5" ht="20.100000000000001" customHeight="1">
      <c r="A5" s="9" t="s">
        <v>32</v>
      </c>
      <c r="B5" s="74" t="s">
        <v>33</v>
      </c>
      <c r="C5" s="74"/>
      <c r="D5" s="10">
        <v>89136.25</v>
      </c>
      <c r="E5" s="10">
        <v>1.8527041132765594</v>
      </c>
    </row>
    <row r="6" spans="1:5" ht="20.100000000000001" customHeight="1">
      <c r="A6" s="9" t="s">
        <v>72</v>
      </c>
      <c r="B6" s="74" t="s">
        <v>73</v>
      </c>
      <c r="C6" s="74"/>
      <c r="D6" s="10">
        <v>854820.09</v>
      </c>
      <c r="E6" s="10">
        <v>17.767504206811914</v>
      </c>
    </row>
    <row r="7" spans="1:5" ht="20.100000000000001" customHeight="1">
      <c r="A7" s="9" t="s">
        <v>140</v>
      </c>
      <c r="B7" s="74" t="s">
        <v>141</v>
      </c>
      <c r="C7" s="74"/>
      <c r="D7" s="10">
        <v>1012068.9</v>
      </c>
      <c r="E7" s="10">
        <v>21.035933348657622</v>
      </c>
    </row>
    <row r="8" spans="1:5" ht="20.100000000000001" customHeight="1">
      <c r="A8" s="9" t="s">
        <v>786</v>
      </c>
      <c r="B8" s="74" t="s">
        <v>787</v>
      </c>
      <c r="C8" s="74"/>
      <c r="D8" s="10">
        <v>65145.06</v>
      </c>
      <c r="E8" s="10">
        <v>1.3540453027993467</v>
      </c>
    </row>
    <row r="9" spans="1:5" ht="20.100000000000001" customHeight="1">
      <c r="A9" s="9" t="s">
        <v>840</v>
      </c>
      <c r="B9" s="74" t="s">
        <v>841</v>
      </c>
      <c r="C9" s="74"/>
      <c r="D9" s="10">
        <v>679830.25</v>
      </c>
      <c r="E9" s="10">
        <v>14.130326331933771</v>
      </c>
    </row>
    <row r="10" spans="1:5" ht="20.100000000000001" customHeight="1">
      <c r="A10" s="9" t="s">
        <v>883</v>
      </c>
      <c r="B10" s="74" t="s">
        <v>884</v>
      </c>
      <c r="C10" s="74"/>
      <c r="D10" s="10">
        <v>1736117.29</v>
      </c>
      <c r="E10" s="10">
        <v>36.085337270903288</v>
      </c>
    </row>
    <row r="11" spans="1:5" ht="20.100000000000001" customHeight="1">
      <c r="A11" s="9" t="s">
        <v>1110</v>
      </c>
      <c r="B11" s="74" t="s">
        <v>1111</v>
      </c>
      <c r="C11" s="74"/>
      <c r="D11" s="10">
        <v>11040.44</v>
      </c>
      <c r="E11" s="10">
        <v>0.2294764318712427</v>
      </c>
    </row>
    <row r="12" spans="1:5" ht="15" customHeight="1">
      <c r="A12" s="8"/>
      <c r="B12" s="8"/>
      <c r="C12" s="11" t="s">
        <v>1113</v>
      </c>
      <c r="D12" s="10">
        <v>837780.21</v>
      </c>
      <c r="E12" s="10">
        <v>100.00000000000001</v>
      </c>
    </row>
    <row r="13" spans="1:5" ht="15" customHeight="1">
      <c r="A13" s="8"/>
      <c r="B13" s="8"/>
      <c r="C13" s="11" t="s">
        <v>1114</v>
      </c>
      <c r="D13" s="10">
        <v>490488.35</v>
      </c>
      <c r="E13" s="8"/>
    </row>
    <row r="14" spans="1:5" ht="15" customHeight="1">
      <c r="A14" s="8"/>
      <c r="B14" s="8"/>
      <c r="C14" s="11" t="s">
        <v>1115</v>
      </c>
      <c r="D14" s="10">
        <v>347291.86</v>
      </c>
      <c r="E14" s="8"/>
    </row>
    <row r="15" spans="1:5" ht="15" customHeight="1">
      <c r="A15" s="8"/>
      <c r="B15" s="8"/>
      <c r="C15" s="11" t="s">
        <v>1116</v>
      </c>
      <c r="D15" s="10">
        <v>3973363.1</v>
      </c>
      <c r="E15" s="8"/>
    </row>
    <row r="16" spans="1:5" ht="15" customHeight="1">
      <c r="A16" s="8"/>
      <c r="B16" s="8"/>
      <c r="C16" s="11" t="s">
        <v>1117</v>
      </c>
      <c r="D16" s="10">
        <v>4811143.3099999996</v>
      </c>
      <c r="E16" s="8"/>
    </row>
    <row r="17" spans="1:5" ht="15" customHeight="1">
      <c r="A17" s="70" t="s">
        <v>1118</v>
      </c>
      <c r="B17" s="70"/>
      <c r="C17" s="70"/>
      <c r="D17" s="70"/>
      <c r="E17" s="8"/>
    </row>
  </sheetData>
  <mergeCells count="10">
    <mergeCell ref="A1:E3"/>
    <mergeCell ref="B4:C4"/>
    <mergeCell ref="B5:C5"/>
    <mergeCell ref="B6:C6"/>
    <mergeCell ref="B7:C7"/>
    <mergeCell ref="B8:C8"/>
    <mergeCell ref="B9:C9"/>
    <mergeCell ref="B10:C10"/>
    <mergeCell ref="B11:C11"/>
    <mergeCell ref="A17:D17"/>
  </mergeCells>
  <pageMargins left="0.51181102362204722" right="0.51181102362204722" top="0.51181102362204722" bottom="0.51181102362204722" header="0" footer="0"/>
  <pageSetup paperSize="9" scale="80" orientation="portrait" r:id="rId1"/>
  <headerFooter>
    <oddFooter>&amp;L&amp;9&amp;A&amp;R&amp;9Página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3204"/>
  <sheetViews>
    <sheetView view="pageBreakPreview" zoomScale="130" zoomScaleNormal="100" zoomScaleSheetLayoutView="130" workbookViewId="0">
      <selection activeCell="J6" sqref="J6"/>
    </sheetView>
  </sheetViews>
  <sheetFormatPr defaultRowHeight="14.25"/>
  <cols>
    <col min="1" max="1" width="10.25" customWidth="1"/>
    <col min="2" max="2" width="45.875" customWidth="1"/>
    <col min="3" max="3" width="3" customWidth="1"/>
    <col min="4" max="6" width="6.125" customWidth="1"/>
    <col min="7" max="9" width="12.375" customWidth="1"/>
  </cols>
  <sheetData>
    <row r="1" spans="1:9" ht="131.1" customHeight="1">
      <c r="A1" s="72"/>
      <c r="B1" s="72"/>
      <c r="C1" s="72"/>
      <c r="D1" s="72"/>
      <c r="E1" s="72"/>
      <c r="F1" s="72"/>
      <c r="G1" s="72"/>
      <c r="H1" s="72"/>
      <c r="I1" s="72"/>
    </row>
    <row r="2" spans="1:9" ht="9.9499999999999993" customHeight="1">
      <c r="A2" s="8"/>
      <c r="B2" s="8"/>
      <c r="C2" s="8"/>
      <c r="D2" s="8"/>
      <c r="E2" s="8"/>
      <c r="F2" s="8"/>
      <c r="G2" s="83"/>
      <c r="H2" s="83"/>
      <c r="I2" s="83"/>
    </row>
    <row r="3" spans="1:9" ht="20.100000000000001" customHeight="1">
      <c r="A3" s="81" t="s">
        <v>1119</v>
      </c>
      <c r="B3" s="81"/>
      <c r="C3" s="81"/>
      <c r="D3" s="81"/>
      <c r="E3" s="81"/>
      <c r="F3" s="81"/>
      <c r="G3" s="81"/>
      <c r="H3" s="81"/>
      <c r="I3" s="81"/>
    </row>
    <row r="4" spans="1:9" ht="15" customHeight="1">
      <c r="A4" s="76" t="s">
        <v>1120</v>
      </c>
      <c r="B4" s="76"/>
      <c r="C4" s="77" t="s">
        <v>3</v>
      </c>
      <c r="D4" s="77"/>
      <c r="E4" s="77"/>
      <c r="F4" s="12" t="s">
        <v>4</v>
      </c>
      <c r="G4" s="12" t="s">
        <v>1121</v>
      </c>
      <c r="H4" s="12" t="s">
        <v>1122</v>
      </c>
      <c r="I4" s="12" t="s">
        <v>1123</v>
      </c>
    </row>
    <row r="5" spans="1:9" ht="21" customHeight="1">
      <c r="A5" s="13" t="s">
        <v>1124</v>
      </c>
      <c r="B5" s="14" t="s">
        <v>1125</v>
      </c>
      <c r="C5" s="78" t="s">
        <v>15</v>
      </c>
      <c r="D5" s="78"/>
      <c r="E5" s="78"/>
      <c r="F5" s="13" t="s">
        <v>16</v>
      </c>
      <c r="G5" s="15">
        <v>1</v>
      </c>
      <c r="H5" s="16">
        <v>146</v>
      </c>
      <c r="I5" s="16">
        <f>TRUNC(TRUNC(G5,8)*H5,2)</f>
        <v>146</v>
      </c>
    </row>
    <row r="6" spans="1:9" ht="21" customHeight="1">
      <c r="A6" s="13" t="s">
        <v>1126</v>
      </c>
      <c r="B6" s="14" t="s">
        <v>1127</v>
      </c>
      <c r="C6" s="78" t="s">
        <v>15</v>
      </c>
      <c r="D6" s="78"/>
      <c r="E6" s="78"/>
      <c r="F6" s="13" t="s">
        <v>16</v>
      </c>
      <c r="G6" s="15">
        <v>1</v>
      </c>
      <c r="H6" s="16">
        <v>270.51</v>
      </c>
      <c r="I6" s="16">
        <f>TRUNC(TRUNC(G6,8)*H6,2)</f>
        <v>270.51</v>
      </c>
    </row>
    <row r="7" spans="1:9" ht="21" customHeight="1">
      <c r="A7" s="13" t="s">
        <v>1128</v>
      </c>
      <c r="B7" s="14" t="s">
        <v>1129</v>
      </c>
      <c r="C7" s="78" t="s">
        <v>15</v>
      </c>
      <c r="D7" s="78"/>
      <c r="E7" s="78"/>
      <c r="F7" s="13" t="s">
        <v>16</v>
      </c>
      <c r="G7" s="15">
        <v>1</v>
      </c>
      <c r="H7" s="16">
        <v>2.35</v>
      </c>
      <c r="I7" s="16">
        <f>TRUNC(TRUNC(G7,8)*H7,2)</f>
        <v>2.35</v>
      </c>
    </row>
    <row r="8" spans="1:9" ht="21" customHeight="1">
      <c r="A8" s="13" t="s">
        <v>1130</v>
      </c>
      <c r="B8" s="14" t="s">
        <v>1131</v>
      </c>
      <c r="C8" s="78" t="s">
        <v>15</v>
      </c>
      <c r="D8" s="78"/>
      <c r="E8" s="78"/>
      <c r="F8" s="13" t="s">
        <v>16</v>
      </c>
      <c r="G8" s="15">
        <v>1</v>
      </c>
      <c r="H8" s="16">
        <v>15.46</v>
      </c>
      <c r="I8" s="16">
        <f>TRUNC(TRUNC(G8,8)*H8,2)</f>
        <v>15.46</v>
      </c>
    </row>
    <row r="9" spans="1:9" ht="15" customHeight="1">
      <c r="A9" s="8"/>
      <c r="B9" s="8"/>
      <c r="C9" s="8"/>
      <c r="D9" s="8"/>
      <c r="E9" s="8"/>
      <c r="F9" s="8"/>
      <c r="G9" s="79" t="s">
        <v>1132</v>
      </c>
      <c r="H9" s="79"/>
      <c r="I9" s="17">
        <f>SUM(I5:I8)</f>
        <v>434.32</v>
      </c>
    </row>
    <row r="10" spans="1:9" ht="15" customHeight="1">
      <c r="A10" s="76" t="s">
        <v>1133</v>
      </c>
      <c r="B10" s="76"/>
      <c r="C10" s="77" t="s">
        <v>3</v>
      </c>
      <c r="D10" s="77"/>
      <c r="E10" s="77"/>
      <c r="F10" s="12" t="s">
        <v>4</v>
      </c>
      <c r="G10" s="12" t="s">
        <v>1121</v>
      </c>
      <c r="H10" s="12" t="s">
        <v>1122</v>
      </c>
      <c r="I10" s="12" t="s">
        <v>1123</v>
      </c>
    </row>
    <row r="11" spans="1:9" ht="15" customHeight="1">
      <c r="A11" s="13" t="s">
        <v>1134</v>
      </c>
      <c r="B11" s="14" t="s">
        <v>1135</v>
      </c>
      <c r="C11" s="78" t="s">
        <v>15</v>
      </c>
      <c r="D11" s="78"/>
      <c r="E11" s="78"/>
      <c r="F11" s="13" t="s">
        <v>16</v>
      </c>
      <c r="G11" s="15">
        <v>1</v>
      </c>
      <c r="H11" s="16">
        <v>20441.400000000001</v>
      </c>
      <c r="I11" s="16">
        <f>TRUNC(TRUNC(G11,8)*H11,2)</f>
        <v>20441.400000000001</v>
      </c>
    </row>
    <row r="12" spans="1:9" ht="15" customHeight="1">
      <c r="A12" s="8"/>
      <c r="B12" s="8"/>
      <c r="C12" s="8"/>
      <c r="D12" s="8"/>
      <c r="E12" s="8"/>
      <c r="F12" s="8"/>
      <c r="G12" s="79" t="s">
        <v>1136</v>
      </c>
      <c r="H12" s="79"/>
      <c r="I12" s="17">
        <f>SUM(I11:I11)</f>
        <v>20441.400000000001</v>
      </c>
    </row>
    <row r="13" spans="1:9" ht="15" customHeight="1">
      <c r="A13" s="76" t="s">
        <v>1137</v>
      </c>
      <c r="B13" s="76"/>
      <c r="C13" s="77" t="s">
        <v>3</v>
      </c>
      <c r="D13" s="77"/>
      <c r="E13" s="77"/>
      <c r="F13" s="12" t="s">
        <v>4</v>
      </c>
      <c r="G13" s="12" t="s">
        <v>1121</v>
      </c>
      <c r="H13" s="12" t="s">
        <v>1122</v>
      </c>
      <c r="I13" s="12" t="s">
        <v>1123</v>
      </c>
    </row>
    <row r="14" spans="1:9" ht="29.1" customHeight="1">
      <c r="A14" s="13" t="s">
        <v>1138</v>
      </c>
      <c r="B14" s="14" t="s">
        <v>1139</v>
      </c>
      <c r="C14" s="78" t="s">
        <v>15</v>
      </c>
      <c r="D14" s="78"/>
      <c r="E14" s="78"/>
      <c r="F14" s="13" t="s">
        <v>16</v>
      </c>
      <c r="G14" s="15">
        <v>1</v>
      </c>
      <c r="H14" s="16">
        <v>227.3</v>
      </c>
      <c r="I14" s="16">
        <f>TRUNC(TRUNC(G14,8)*H14,2)</f>
        <v>227.3</v>
      </c>
    </row>
    <row r="15" spans="1:9" ht="15" customHeight="1">
      <c r="A15" s="8"/>
      <c r="B15" s="8"/>
      <c r="C15" s="8"/>
      <c r="D15" s="8"/>
      <c r="E15" s="8"/>
      <c r="F15" s="8"/>
      <c r="G15" s="79" t="s">
        <v>1140</v>
      </c>
      <c r="H15" s="79"/>
      <c r="I15" s="17">
        <f>SUM(I14:I14)</f>
        <v>227.3</v>
      </c>
    </row>
    <row r="16" spans="1:9" ht="15" customHeight="1">
      <c r="A16" s="8"/>
      <c r="B16" s="8"/>
      <c r="C16" s="8"/>
      <c r="D16" s="8"/>
      <c r="E16" s="8"/>
      <c r="F16" s="8"/>
      <c r="G16" s="80" t="s">
        <v>1141</v>
      </c>
      <c r="H16" s="80"/>
      <c r="I16" s="4">
        <f>ROUND(SUM(I9,I12,I15),2)</f>
        <v>21103.02</v>
      </c>
    </row>
    <row r="17" spans="1:9" ht="9.9499999999999993" customHeight="1">
      <c r="A17" s="8"/>
      <c r="B17" s="8"/>
      <c r="C17" s="8"/>
      <c r="D17" s="8"/>
      <c r="E17" s="8"/>
      <c r="F17" s="8"/>
      <c r="G17" s="83"/>
      <c r="H17" s="83"/>
      <c r="I17" s="83"/>
    </row>
    <row r="18" spans="1:9" ht="20.100000000000001" customHeight="1">
      <c r="A18" s="81" t="s">
        <v>1142</v>
      </c>
      <c r="B18" s="81"/>
      <c r="C18" s="81"/>
      <c r="D18" s="81"/>
      <c r="E18" s="81"/>
      <c r="F18" s="81"/>
      <c r="G18" s="81"/>
      <c r="H18" s="81"/>
      <c r="I18" s="81"/>
    </row>
    <row r="19" spans="1:9" ht="15" customHeight="1">
      <c r="A19" s="76" t="s">
        <v>1120</v>
      </c>
      <c r="B19" s="76"/>
      <c r="C19" s="77" t="s">
        <v>3</v>
      </c>
      <c r="D19" s="77"/>
      <c r="E19" s="77"/>
      <c r="F19" s="12" t="s">
        <v>4</v>
      </c>
      <c r="G19" s="12" t="s">
        <v>1121</v>
      </c>
      <c r="H19" s="12" t="s">
        <v>1122</v>
      </c>
      <c r="I19" s="12" t="s">
        <v>1123</v>
      </c>
    </row>
    <row r="20" spans="1:9" ht="21" customHeight="1">
      <c r="A20" s="13" t="s">
        <v>1143</v>
      </c>
      <c r="B20" s="14" t="s">
        <v>1144</v>
      </c>
      <c r="C20" s="78" t="s">
        <v>15</v>
      </c>
      <c r="D20" s="78"/>
      <c r="E20" s="78"/>
      <c r="F20" s="13" t="s">
        <v>16</v>
      </c>
      <c r="G20" s="15">
        <v>1</v>
      </c>
      <c r="H20" s="16">
        <v>241.99</v>
      </c>
      <c r="I20" s="16">
        <f>TRUNC(TRUNC(G20,8)*H20,2)</f>
        <v>241.99</v>
      </c>
    </row>
    <row r="21" spans="1:9" ht="21" customHeight="1">
      <c r="A21" s="13" t="s">
        <v>1126</v>
      </c>
      <c r="B21" s="14" t="s">
        <v>1127</v>
      </c>
      <c r="C21" s="78" t="s">
        <v>15</v>
      </c>
      <c r="D21" s="78"/>
      <c r="E21" s="78"/>
      <c r="F21" s="13" t="s">
        <v>16</v>
      </c>
      <c r="G21" s="15">
        <v>1</v>
      </c>
      <c r="H21" s="16">
        <v>270.51</v>
      </c>
      <c r="I21" s="16">
        <f>TRUNC(TRUNC(G21,8)*H21,2)</f>
        <v>270.51</v>
      </c>
    </row>
    <row r="22" spans="1:9" ht="29.1" customHeight="1">
      <c r="A22" s="13" t="s">
        <v>1145</v>
      </c>
      <c r="B22" s="14" t="s">
        <v>1146</v>
      </c>
      <c r="C22" s="78" t="s">
        <v>15</v>
      </c>
      <c r="D22" s="78"/>
      <c r="E22" s="78"/>
      <c r="F22" s="13" t="s">
        <v>16</v>
      </c>
      <c r="G22" s="15">
        <v>1</v>
      </c>
      <c r="H22" s="16">
        <v>15.46</v>
      </c>
      <c r="I22" s="16">
        <f>TRUNC(TRUNC(G22,8)*H22,2)</f>
        <v>15.46</v>
      </c>
    </row>
    <row r="23" spans="1:9" ht="21" customHeight="1">
      <c r="A23" s="13" t="s">
        <v>1130</v>
      </c>
      <c r="B23" s="14" t="s">
        <v>1131</v>
      </c>
      <c r="C23" s="78" t="s">
        <v>15</v>
      </c>
      <c r="D23" s="78"/>
      <c r="E23" s="78"/>
      <c r="F23" s="13" t="s">
        <v>16</v>
      </c>
      <c r="G23" s="15">
        <v>1</v>
      </c>
      <c r="H23" s="16">
        <v>15.46</v>
      </c>
      <c r="I23" s="16">
        <f>TRUNC(TRUNC(G23,8)*H23,2)</f>
        <v>15.46</v>
      </c>
    </row>
    <row r="24" spans="1:9" ht="15" customHeight="1">
      <c r="A24" s="8"/>
      <c r="B24" s="8"/>
      <c r="C24" s="8"/>
      <c r="D24" s="8"/>
      <c r="E24" s="8"/>
      <c r="F24" s="8"/>
      <c r="G24" s="79" t="s">
        <v>1132</v>
      </c>
      <c r="H24" s="79"/>
      <c r="I24" s="17">
        <f>SUM(I20:I23)</f>
        <v>543.42000000000007</v>
      </c>
    </row>
    <row r="25" spans="1:9" ht="15" customHeight="1">
      <c r="A25" s="76" t="s">
        <v>1133</v>
      </c>
      <c r="B25" s="76"/>
      <c r="C25" s="77" t="s">
        <v>3</v>
      </c>
      <c r="D25" s="77"/>
      <c r="E25" s="77"/>
      <c r="F25" s="12" t="s">
        <v>4</v>
      </c>
      <c r="G25" s="12" t="s">
        <v>1121</v>
      </c>
      <c r="H25" s="12" t="s">
        <v>1122</v>
      </c>
      <c r="I25" s="12" t="s">
        <v>1123</v>
      </c>
    </row>
    <row r="26" spans="1:9" ht="15" customHeight="1">
      <c r="A26" s="13" t="s">
        <v>1147</v>
      </c>
      <c r="B26" s="14" t="s">
        <v>1148</v>
      </c>
      <c r="C26" s="78" t="s">
        <v>15</v>
      </c>
      <c r="D26" s="78"/>
      <c r="E26" s="78"/>
      <c r="F26" s="13" t="s">
        <v>16</v>
      </c>
      <c r="G26" s="15">
        <v>1</v>
      </c>
      <c r="H26" s="16">
        <v>5814.98</v>
      </c>
      <c r="I26" s="16">
        <f>TRUNC(TRUNC(G26,8)*H26,2)</f>
        <v>5814.98</v>
      </c>
    </row>
    <row r="27" spans="1:9" ht="15" customHeight="1">
      <c r="A27" s="8"/>
      <c r="B27" s="8"/>
      <c r="C27" s="8"/>
      <c r="D27" s="8"/>
      <c r="E27" s="8"/>
      <c r="F27" s="8"/>
      <c r="G27" s="79" t="s">
        <v>1136</v>
      </c>
      <c r="H27" s="79"/>
      <c r="I27" s="17">
        <f>SUM(I26:I26)</f>
        <v>5814.98</v>
      </c>
    </row>
    <row r="28" spans="1:9" ht="15" customHeight="1">
      <c r="A28" s="76" t="s">
        <v>1137</v>
      </c>
      <c r="B28" s="76"/>
      <c r="C28" s="77" t="s">
        <v>3</v>
      </c>
      <c r="D28" s="77"/>
      <c r="E28" s="77"/>
      <c r="F28" s="12" t="s">
        <v>4</v>
      </c>
      <c r="G28" s="12" t="s">
        <v>1121</v>
      </c>
      <c r="H28" s="12" t="s">
        <v>1122</v>
      </c>
      <c r="I28" s="12" t="s">
        <v>1123</v>
      </c>
    </row>
    <row r="29" spans="1:9" ht="21" customHeight="1">
      <c r="A29" s="13" t="s">
        <v>1149</v>
      </c>
      <c r="B29" s="14" t="s">
        <v>1150</v>
      </c>
      <c r="C29" s="78" t="s">
        <v>15</v>
      </c>
      <c r="D29" s="78"/>
      <c r="E29" s="78"/>
      <c r="F29" s="13" t="s">
        <v>16</v>
      </c>
      <c r="G29" s="15">
        <v>1</v>
      </c>
      <c r="H29" s="16">
        <v>92.86</v>
      </c>
      <c r="I29" s="16">
        <f>TRUNC(TRUNC(G29,8)*H29,2)</f>
        <v>92.86</v>
      </c>
    </row>
    <row r="30" spans="1:9" ht="15" customHeight="1">
      <c r="A30" s="8"/>
      <c r="B30" s="8"/>
      <c r="C30" s="8"/>
      <c r="D30" s="8"/>
      <c r="E30" s="8"/>
      <c r="F30" s="8"/>
      <c r="G30" s="79" t="s">
        <v>1140</v>
      </c>
      <c r="H30" s="79"/>
      <c r="I30" s="17">
        <f>SUM(I29:I29)</f>
        <v>92.86</v>
      </c>
    </row>
    <row r="31" spans="1:9" ht="15" customHeight="1">
      <c r="A31" s="8"/>
      <c r="B31" s="8"/>
      <c r="C31" s="8"/>
      <c r="D31" s="8"/>
      <c r="E31" s="8"/>
      <c r="F31" s="8"/>
      <c r="G31" s="80" t="s">
        <v>1141</v>
      </c>
      <c r="H31" s="80"/>
      <c r="I31" s="4">
        <f>ROUND(SUM(I24,I27,I30),2)</f>
        <v>6451.26</v>
      </c>
    </row>
    <row r="32" spans="1:9" ht="9.9499999999999993" customHeight="1">
      <c r="A32" s="8"/>
      <c r="B32" s="8"/>
      <c r="C32" s="8"/>
      <c r="D32" s="8"/>
      <c r="E32" s="8"/>
      <c r="F32" s="8"/>
      <c r="G32" s="83"/>
      <c r="H32" s="83"/>
      <c r="I32" s="83"/>
    </row>
    <row r="33" spans="1:9" ht="20.100000000000001" customHeight="1">
      <c r="A33" s="81" t="s">
        <v>1151</v>
      </c>
      <c r="B33" s="81"/>
      <c r="C33" s="81"/>
      <c r="D33" s="81"/>
      <c r="E33" s="81"/>
      <c r="F33" s="81"/>
      <c r="G33" s="81"/>
      <c r="H33" s="81"/>
      <c r="I33" s="81"/>
    </row>
    <row r="34" spans="1:9" ht="15" customHeight="1">
      <c r="A34" s="76" t="s">
        <v>1120</v>
      </c>
      <c r="B34" s="76"/>
      <c r="C34" s="77" t="s">
        <v>3</v>
      </c>
      <c r="D34" s="77"/>
      <c r="E34" s="77"/>
      <c r="F34" s="12" t="s">
        <v>4</v>
      </c>
      <c r="G34" s="12" t="s">
        <v>1121</v>
      </c>
      <c r="H34" s="12" t="s">
        <v>1122</v>
      </c>
      <c r="I34" s="12" t="s">
        <v>1123</v>
      </c>
    </row>
    <row r="35" spans="1:9" ht="21" customHeight="1">
      <c r="A35" s="13" t="s">
        <v>1143</v>
      </c>
      <c r="B35" s="14" t="s">
        <v>1144</v>
      </c>
      <c r="C35" s="78" t="s">
        <v>15</v>
      </c>
      <c r="D35" s="78"/>
      <c r="E35" s="78"/>
      <c r="F35" s="13" t="s">
        <v>16</v>
      </c>
      <c r="G35" s="15">
        <v>1</v>
      </c>
      <c r="H35" s="16">
        <v>241.99</v>
      </c>
      <c r="I35" s="16">
        <f>TRUNC(TRUNC(G35,8)*H35,2)</f>
        <v>241.99</v>
      </c>
    </row>
    <row r="36" spans="1:9" ht="21" customHeight="1">
      <c r="A36" s="13" t="s">
        <v>1126</v>
      </c>
      <c r="B36" s="14" t="s">
        <v>1127</v>
      </c>
      <c r="C36" s="78" t="s">
        <v>15</v>
      </c>
      <c r="D36" s="78"/>
      <c r="E36" s="78"/>
      <c r="F36" s="13" t="s">
        <v>16</v>
      </c>
      <c r="G36" s="15">
        <v>1</v>
      </c>
      <c r="H36" s="16">
        <v>270.51</v>
      </c>
      <c r="I36" s="16">
        <f>TRUNC(TRUNC(G36,8)*H36,2)</f>
        <v>270.51</v>
      </c>
    </row>
    <row r="37" spans="1:9" ht="29.1" customHeight="1">
      <c r="A37" s="13" t="s">
        <v>1145</v>
      </c>
      <c r="B37" s="14" t="s">
        <v>1146</v>
      </c>
      <c r="C37" s="78" t="s">
        <v>15</v>
      </c>
      <c r="D37" s="78"/>
      <c r="E37" s="78"/>
      <c r="F37" s="13" t="s">
        <v>16</v>
      </c>
      <c r="G37" s="15">
        <v>1</v>
      </c>
      <c r="H37" s="16">
        <v>15.46</v>
      </c>
      <c r="I37" s="16">
        <f>TRUNC(TRUNC(G37,8)*H37,2)</f>
        <v>15.46</v>
      </c>
    </row>
    <row r="38" spans="1:9" ht="21" customHeight="1">
      <c r="A38" s="13" t="s">
        <v>1130</v>
      </c>
      <c r="B38" s="14" t="s">
        <v>1131</v>
      </c>
      <c r="C38" s="78" t="s">
        <v>15</v>
      </c>
      <c r="D38" s="78"/>
      <c r="E38" s="78"/>
      <c r="F38" s="13" t="s">
        <v>16</v>
      </c>
      <c r="G38" s="15">
        <v>1</v>
      </c>
      <c r="H38" s="16">
        <v>15.46</v>
      </c>
      <c r="I38" s="16">
        <f>TRUNC(TRUNC(G38,8)*H38,2)</f>
        <v>15.46</v>
      </c>
    </row>
    <row r="39" spans="1:9" ht="15" customHeight="1">
      <c r="A39" s="8"/>
      <c r="B39" s="8"/>
      <c r="C39" s="8"/>
      <c r="D39" s="8"/>
      <c r="E39" s="8"/>
      <c r="F39" s="8"/>
      <c r="G39" s="79" t="s">
        <v>1132</v>
      </c>
      <c r="H39" s="79"/>
      <c r="I39" s="17">
        <f>SUM(I35:I38)</f>
        <v>543.42000000000007</v>
      </c>
    </row>
    <row r="40" spans="1:9" ht="15" customHeight="1">
      <c r="A40" s="76" t="s">
        <v>1133</v>
      </c>
      <c r="B40" s="76"/>
      <c r="C40" s="77" t="s">
        <v>3</v>
      </c>
      <c r="D40" s="77"/>
      <c r="E40" s="77"/>
      <c r="F40" s="12" t="s">
        <v>4</v>
      </c>
      <c r="G40" s="12" t="s">
        <v>1121</v>
      </c>
      <c r="H40" s="12" t="s">
        <v>1122</v>
      </c>
      <c r="I40" s="12" t="s">
        <v>1123</v>
      </c>
    </row>
    <row r="41" spans="1:9" ht="15" customHeight="1">
      <c r="A41" s="13" t="s">
        <v>1152</v>
      </c>
      <c r="B41" s="14" t="s">
        <v>1153</v>
      </c>
      <c r="C41" s="78" t="s">
        <v>15</v>
      </c>
      <c r="D41" s="78"/>
      <c r="E41" s="78"/>
      <c r="F41" s="13" t="s">
        <v>16</v>
      </c>
      <c r="G41" s="15">
        <v>1</v>
      </c>
      <c r="H41" s="16">
        <v>8097.06</v>
      </c>
      <c r="I41" s="16">
        <f>TRUNC(TRUNC(G41,8)*H41,2)</f>
        <v>8097.06</v>
      </c>
    </row>
    <row r="42" spans="1:9" ht="15" customHeight="1">
      <c r="A42" s="8"/>
      <c r="B42" s="8"/>
      <c r="C42" s="8"/>
      <c r="D42" s="8"/>
      <c r="E42" s="8"/>
      <c r="F42" s="8"/>
      <c r="G42" s="79" t="s">
        <v>1136</v>
      </c>
      <c r="H42" s="79"/>
      <c r="I42" s="17">
        <f>SUM(I41:I41)</f>
        <v>8097.06</v>
      </c>
    </row>
    <row r="43" spans="1:9" ht="15" customHeight="1">
      <c r="A43" s="76" t="s">
        <v>1137</v>
      </c>
      <c r="B43" s="76"/>
      <c r="C43" s="77" t="s">
        <v>3</v>
      </c>
      <c r="D43" s="77"/>
      <c r="E43" s="77"/>
      <c r="F43" s="12" t="s">
        <v>4</v>
      </c>
      <c r="G43" s="12" t="s">
        <v>1121</v>
      </c>
      <c r="H43" s="12" t="s">
        <v>1122</v>
      </c>
      <c r="I43" s="12" t="s">
        <v>1123</v>
      </c>
    </row>
    <row r="44" spans="1:9" ht="21" customHeight="1">
      <c r="A44" s="13" t="s">
        <v>1154</v>
      </c>
      <c r="B44" s="14" t="s">
        <v>1155</v>
      </c>
      <c r="C44" s="78" t="s">
        <v>15</v>
      </c>
      <c r="D44" s="78"/>
      <c r="E44" s="78"/>
      <c r="F44" s="13" t="s">
        <v>16</v>
      </c>
      <c r="G44" s="15">
        <v>1</v>
      </c>
      <c r="H44" s="16">
        <v>129.31</v>
      </c>
      <c r="I44" s="16">
        <f>TRUNC(TRUNC(G44,8)*H44,2)</f>
        <v>129.31</v>
      </c>
    </row>
    <row r="45" spans="1:9" ht="15" customHeight="1">
      <c r="A45" s="8"/>
      <c r="B45" s="8"/>
      <c r="C45" s="8"/>
      <c r="D45" s="8"/>
      <c r="E45" s="8"/>
      <c r="F45" s="8"/>
      <c r="G45" s="79" t="s">
        <v>1140</v>
      </c>
      <c r="H45" s="79"/>
      <c r="I45" s="17">
        <f>SUM(I44:I44)</f>
        <v>129.31</v>
      </c>
    </row>
    <row r="46" spans="1:9" ht="15" customHeight="1">
      <c r="A46" s="8"/>
      <c r="B46" s="8"/>
      <c r="C46" s="8"/>
      <c r="D46" s="8"/>
      <c r="E46" s="8"/>
      <c r="F46" s="8"/>
      <c r="G46" s="80" t="s">
        <v>1141</v>
      </c>
      <c r="H46" s="80"/>
      <c r="I46" s="4">
        <f>ROUND(SUM(I39,I42,I45),2)</f>
        <v>8769.7900000000009</v>
      </c>
    </row>
    <row r="47" spans="1:9" ht="9.9499999999999993" customHeight="1">
      <c r="A47" s="8"/>
      <c r="B47" s="8"/>
      <c r="C47" s="8"/>
      <c r="D47" s="8"/>
      <c r="E47" s="8"/>
      <c r="F47" s="8"/>
      <c r="G47" s="83"/>
      <c r="H47" s="83"/>
      <c r="I47" s="83"/>
    </row>
    <row r="48" spans="1:9" ht="20.100000000000001" customHeight="1">
      <c r="A48" s="81" t="s">
        <v>1156</v>
      </c>
      <c r="B48" s="81"/>
      <c r="C48" s="81"/>
      <c r="D48" s="81"/>
      <c r="E48" s="81"/>
      <c r="F48" s="81"/>
      <c r="G48" s="81"/>
      <c r="H48" s="81"/>
      <c r="I48" s="81"/>
    </row>
    <row r="49" spans="1:9" ht="15" customHeight="1">
      <c r="A49" s="76" t="s">
        <v>1120</v>
      </c>
      <c r="B49" s="76"/>
      <c r="C49" s="77" t="s">
        <v>3</v>
      </c>
      <c r="D49" s="77"/>
      <c r="E49" s="77"/>
      <c r="F49" s="12" t="s">
        <v>4</v>
      </c>
      <c r="G49" s="12" t="s">
        <v>1121</v>
      </c>
      <c r="H49" s="12" t="s">
        <v>1122</v>
      </c>
      <c r="I49" s="12" t="s">
        <v>1123</v>
      </c>
    </row>
    <row r="50" spans="1:9" ht="21" customHeight="1">
      <c r="A50" s="13" t="s">
        <v>1157</v>
      </c>
      <c r="B50" s="14" t="s">
        <v>1158</v>
      </c>
      <c r="C50" s="78" t="s">
        <v>15</v>
      </c>
      <c r="D50" s="78"/>
      <c r="E50" s="78"/>
      <c r="F50" s="13" t="s">
        <v>16</v>
      </c>
      <c r="G50" s="15">
        <v>1</v>
      </c>
      <c r="H50" s="16">
        <v>153.54</v>
      </c>
      <c r="I50" s="16">
        <f>TRUNC(TRUNC(G50,8)*H50,2)</f>
        <v>153.54</v>
      </c>
    </row>
    <row r="51" spans="1:9" ht="21" customHeight="1">
      <c r="A51" s="13" t="s">
        <v>1126</v>
      </c>
      <c r="B51" s="14" t="s">
        <v>1127</v>
      </c>
      <c r="C51" s="78" t="s">
        <v>15</v>
      </c>
      <c r="D51" s="78"/>
      <c r="E51" s="78"/>
      <c r="F51" s="13" t="s">
        <v>16</v>
      </c>
      <c r="G51" s="15">
        <v>1</v>
      </c>
      <c r="H51" s="16">
        <v>270.51</v>
      </c>
      <c r="I51" s="16">
        <f>TRUNC(TRUNC(G51,8)*H51,2)</f>
        <v>270.51</v>
      </c>
    </row>
    <row r="52" spans="1:9" ht="21" customHeight="1">
      <c r="A52" s="13" t="s">
        <v>1159</v>
      </c>
      <c r="B52" s="14" t="s">
        <v>1160</v>
      </c>
      <c r="C52" s="78" t="s">
        <v>15</v>
      </c>
      <c r="D52" s="78"/>
      <c r="E52" s="78"/>
      <c r="F52" s="13" t="s">
        <v>16</v>
      </c>
      <c r="G52" s="15">
        <v>1</v>
      </c>
      <c r="H52" s="16">
        <v>11.14</v>
      </c>
      <c r="I52" s="16">
        <f>TRUNC(TRUNC(G52,8)*H52,2)</f>
        <v>11.14</v>
      </c>
    </row>
    <row r="53" spans="1:9" ht="21" customHeight="1">
      <c r="A53" s="13" t="s">
        <v>1130</v>
      </c>
      <c r="B53" s="14" t="s">
        <v>1131</v>
      </c>
      <c r="C53" s="78" t="s">
        <v>15</v>
      </c>
      <c r="D53" s="78"/>
      <c r="E53" s="78"/>
      <c r="F53" s="13" t="s">
        <v>16</v>
      </c>
      <c r="G53" s="15">
        <v>1</v>
      </c>
      <c r="H53" s="16">
        <v>15.46</v>
      </c>
      <c r="I53" s="16">
        <f>TRUNC(TRUNC(G53,8)*H53,2)</f>
        <v>15.46</v>
      </c>
    </row>
    <row r="54" spans="1:9" ht="15" customHeight="1">
      <c r="A54" s="8"/>
      <c r="B54" s="8"/>
      <c r="C54" s="8"/>
      <c r="D54" s="8"/>
      <c r="E54" s="8"/>
      <c r="F54" s="8"/>
      <c r="G54" s="79" t="s">
        <v>1132</v>
      </c>
      <c r="H54" s="79"/>
      <c r="I54" s="17">
        <f>SUM(I50:I53)</f>
        <v>450.64999999999992</v>
      </c>
    </row>
    <row r="55" spans="1:9" ht="15" customHeight="1">
      <c r="A55" s="76" t="s">
        <v>1133</v>
      </c>
      <c r="B55" s="76"/>
      <c r="C55" s="77" t="s">
        <v>3</v>
      </c>
      <c r="D55" s="77"/>
      <c r="E55" s="77"/>
      <c r="F55" s="12" t="s">
        <v>4</v>
      </c>
      <c r="G55" s="12" t="s">
        <v>1121</v>
      </c>
      <c r="H55" s="12" t="s">
        <v>1122</v>
      </c>
      <c r="I55" s="12" t="s">
        <v>1123</v>
      </c>
    </row>
    <row r="56" spans="1:9" ht="15" customHeight="1">
      <c r="A56" s="13" t="s">
        <v>1161</v>
      </c>
      <c r="B56" s="14" t="s">
        <v>1162</v>
      </c>
      <c r="C56" s="78" t="s">
        <v>15</v>
      </c>
      <c r="D56" s="78"/>
      <c r="E56" s="78"/>
      <c r="F56" s="13" t="s">
        <v>16</v>
      </c>
      <c r="G56" s="15">
        <v>1</v>
      </c>
      <c r="H56" s="16">
        <v>4599.45</v>
      </c>
      <c r="I56" s="16">
        <f>TRUNC(TRUNC(G56,8)*H56,2)</f>
        <v>4599.45</v>
      </c>
    </row>
    <row r="57" spans="1:9" ht="15" customHeight="1">
      <c r="A57" s="8"/>
      <c r="B57" s="8"/>
      <c r="C57" s="8"/>
      <c r="D57" s="8"/>
      <c r="E57" s="8"/>
      <c r="F57" s="8"/>
      <c r="G57" s="79" t="s">
        <v>1136</v>
      </c>
      <c r="H57" s="79"/>
      <c r="I57" s="17">
        <f>SUM(I56:I56)</f>
        <v>4599.45</v>
      </c>
    </row>
    <row r="58" spans="1:9" ht="15" customHeight="1">
      <c r="A58" s="76" t="s">
        <v>1137</v>
      </c>
      <c r="B58" s="76"/>
      <c r="C58" s="77" t="s">
        <v>3</v>
      </c>
      <c r="D58" s="77"/>
      <c r="E58" s="77"/>
      <c r="F58" s="12" t="s">
        <v>4</v>
      </c>
      <c r="G58" s="12" t="s">
        <v>1121</v>
      </c>
      <c r="H58" s="12" t="s">
        <v>1122</v>
      </c>
      <c r="I58" s="12" t="s">
        <v>1123</v>
      </c>
    </row>
    <row r="59" spans="1:9" ht="21" customHeight="1">
      <c r="A59" s="13" t="s">
        <v>1163</v>
      </c>
      <c r="B59" s="14" t="s">
        <v>1164</v>
      </c>
      <c r="C59" s="78" t="s">
        <v>15</v>
      </c>
      <c r="D59" s="78"/>
      <c r="E59" s="78"/>
      <c r="F59" s="13" t="s">
        <v>16</v>
      </c>
      <c r="G59" s="15">
        <v>1</v>
      </c>
      <c r="H59" s="16">
        <v>17.61</v>
      </c>
      <c r="I59" s="16">
        <f>TRUNC(TRUNC(G59,8)*H59,2)</f>
        <v>17.61</v>
      </c>
    </row>
    <row r="60" spans="1:9" ht="15" customHeight="1">
      <c r="A60" s="8"/>
      <c r="B60" s="8"/>
      <c r="C60" s="8"/>
      <c r="D60" s="8"/>
      <c r="E60" s="8"/>
      <c r="F60" s="8"/>
      <c r="G60" s="79" t="s">
        <v>1140</v>
      </c>
      <c r="H60" s="79"/>
      <c r="I60" s="17">
        <f>SUM(I59:I59)</f>
        <v>17.61</v>
      </c>
    </row>
    <row r="61" spans="1:9" ht="15" customHeight="1">
      <c r="A61" s="8"/>
      <c r="B61" s="8"/>
      <c r="C61" s="8"/>
      <c r="D61" s="8"/>
      <c r="E61" s="8"/>
      <c r="F61" s="8"/>
      <c r="G61" s="80" t="s">
        <v>1141</v>
      </c>
      <c r="H61" s="80"/>
      <c r="I61" s="4">
        <f>ROUND(SUM(I54,I57,I60),2)</f>
        <v>5067.71</v>
      </c>
    </row>
    <row r="62" spans="1:9" ht="9.9499999999999993" customHeight="1">
      <c r="A62" s="8"/>
      <c r="B62" s="8"/>
      <c r="C62" s="8"/>
      <c r="D62" s="8"/>
      <c r="E62" s="8"/>
      <c r="F62" s="8"/>
      <c r="G62" s="83"/>
      <c r="H62" s="83"/>
      <c r="I62" s="83"/>
    </row>
    <row r="63" spans="1:9" ht="20.100000000000001" customHeight="1">
      <c r="A63" s="81" t="s">
        <v>1165</v>
      </c>
      <c r="B63" s="81"/>
      <c r="C63" s="81"/>
      <c r="D63" s="81"/>
      <c r="E63" s="81"/>
      <c r="F63" s="81"/>
      <c r="G63" s="81"/>
      <c r="H63" s="81"/>
      <c r="I63" s="81"/>
    </row>
    <row r="64" spans="1:9" ht="15" customHeight="1">
      <c r="A64" s="76" t="s">
        <v>1120</v>
      </c>
      <c r="B64" s="76"/>
      <c r="C64" s="77" t="s">
        <v>3</v>
      </c>
      <c r="D64" s="77"/>
      <c r="E64" s="77"/>
      <c r="F64" s="12" t="s">
        <v>4</v>
      </c>
      <c r="G64" s="12" t="s">
        <v>1121</v>
      </c>
      <c r="H64" s="12" t="s">
        <v>1122</v>
      </c>
      <c r="I64" s="12" t="s">
        <v>1123</v>
      </c>
    </row>
    <row r="65" spans="1:9" ht="21" customHeight="1">
      <c r="A65" s="13" t="s">
        <v>1166</v>
      </c>
      <c r="B65" s="14" t="s">
        <v>1167</v>
      </c>
      <c r="C65" s="78" t="s">
        <v>15</v>
      </c>
      <c r="D65" s="78"/>
      <c r="E65" s="78"/>
      <c r="F65" s="13" t="s">
        <v>16</v>
      </c>
      <c r="G65" s="15">
        <v>1</v>
      </c>
      <c r="H65" s="16">
        <v>851.95</v>
      </c>
      <c r="I65" s="16">
        <f t="shared" ref="I65:I70" si="0">ROUND(ROUND(G65,8)*H65,2)</f>
        <v>851.95</v>
      </c>
    </row>
    <row r="66" spans="1:9" ht="21" customHeight="1">
      <c r="A66" s="13" t="s">
        <v>1168</v>
      </c>
      <c r="B66" s="14" t="s">
        <v>1169</v>
      </c>
      <c r="C66" s="78" t="s">
        <v>15</v>
      </c>
      <c r="D66" s="78"/>
      <c r="E66" s="78"/>
      <c r="F66" s="13" t="s">
        <v>16</v>
      </c>
      <c r="G66" s="15">
        <v>1</v>
      </c>
      <c r="H66" s="16">
        <v>261.93</v>
      </c>
      <c r="I66" s="16">
        <f t="shared" si="0"/>
        <v>261.93</v>
      </c>
    </row>
    <row r="67" spans="1:9" ht="21" customHeight="1">
      <c r="A67" s="13" t="s">
        <v>1126</v>
      </c>
      <c r="B67" s="14" t="s">
        <v>1127</v>
      </c>
      <c r="C67" s="78" t="s">
        <v>15</v>
      </c>
      <c r="D67" s="78"/>
      <c r="E67" s="78"/>
      <c r="F67" s="13" t="s">
        <v>16</v>
      </c>
      <c r="G67" s="15">
        <v>1</v>
      </c>
      <c r="H67" s="16">
        <v>270.51</v>
      </c>
      <c r="I67" s="16">
        <f t="shared" si="0"/>
        <v>270.51</v>
      </c>
    </row>
    <row r="68" spans="1:9" ht="21" customHeight="1">
      <c r="A68" s="13" t="s">
        <v>1170</v>
      </c>
      <c r="B68" s="14" t="s">
        <v>1171</v>
      </c>
      <c r="C68" s="78" t="s">
        <v>15</v>
      </c>
      <c r="D68" s="78"/>
      <c r="E68" s="78"/>
      <c r="F68" s="13" t="s">
        <v>16</v>
      </c>
      <c r="G68" s="15">
        <v>1</v>
      </c>
      <c r="H68" s="16">
        <v>114.77</v>
      </c>
      <c r="I68" s="16">
        <f t="shared" si="0"/>
        <v>114.77</v>
      </c>
    </row>
    <row r="69" spans="1:9" ht="21" customHeight="1">
      <c r="A69" s="13" t="s">
        <v>1130</v>
      </c>
      <c r="B69" s="14" t="s">
        <v>1131</v>
      </c>
      <c r="C69" s="78" t="s">
        <v>15</v>
      </c>
      <c r="D69" s="78"/>
      <c r="E69" s="78"/>
      <c r="F69" s="13" t="s">
        <v>16</v>
      </c>
      <c r="G69" s="15">
        <v>1</v>
      </c>
      <c r="H69" s="16">
        <v>15.46</v>
      </c>
      <c r="I69" s="16">
        <f t="shared" si="0"/>
        <v>15.46</v>
      </c>
    </row>
    <row r="70" spans="1:9" ht="21" customHeight="1">
      <c r="A70" s="13" t="s">
        <v>1172</v>
      </c>
      <c r="B70" s="14" t="s">
        <v>1173</v>
      </c>
      <c r="C70" s="78" t="s">
        <v>15</v>
      </c>
      <c r="D70" s="78"/>
      <c r="E70" s="78"/>
      <c r="F70" s="13" t="s">
        <v>16</v>
      </c>
      <c r="G70" s="15">
        <v>1</v>
      </c>
      <c r="H70" s="16">
        <v>160.47</v>
      </c>
      <c r="I70" s="16">
        <f t="shared" si="0"/>
        <v>160.47</v>
      </c>
    </row>
    <row r="71" spans="1:9" ht="15" customHeight="1">
      <c r="A71" s="8"/>
      <c r="B71" s="8"/>
      <c r="C71" s="8"/>
      <c r="D71" s="8"/>
      <c r="E71" s="8"/>
      <c r="F71" s="8"/>
      <c r="G71" s="79" t="s">
        <v>1132</v>
      </c>
      <c r="H71" s="79"/>
      <c r="I71" s="17">
        <f>SUM(I65:I70)</f>
        <v>1675.0900000000001</v>
      </c>
    </row>
    <row r="72" spans="1:9" ht="15" customHeight="1">
      <c r="A72" s="76" t="s">
        <v>1133</v>
      </c>
      <c r="B72" s="76"/>
      <c r="C72" s="77" t="s">
        <v>3</v>
      </c>
      <c r="D72" s="77"/>
      <c r="E72" s="77"/>
      <c r="F72" s="12" t="s">
        <v>4</v>
      </c>
      <c r="G72" s="12" t="s">
        <v>1121</v>
      </c>
      <c r="H72" s="12" t="s">
        <v>1122</v>
      </c>
      <c r="I72" s="12" t="s">
        <v>1123</v>
      </c>
    </row>
    <row r="73" spans="1:9" ht="15" customHeight="1">
      <c r="A73" s="13" t="s">
        <v>1174</v>
      </c>
      <c r="B73" s="14" t="s">
        <v>1175</v>
      </c>
      <c r="C73" s="78" t="s">
        <v>15</v>
      </c>
      <c r="D73" s="78"/>
      <c r="E73" s="78"/>
      <c r="F73" s="13" t="s">
        <v>16</v>
      </c>
      <c r="G73" s="15">
        <v>1.371429</v>
      </c>
      <c r="H73" s="16">
        <v>2476.21</v>
      </c>
      <c r="I73" s="16">
        <f>ROUND(ROUND(G73,8)*H73,2)</f>
        <v>3395.95</v>
      </c>
    </row>
    <row r="74" spans="1:9" ht="15" customHeight="1">
      <c r="A74" s="8"/>
      <c r="B74" s="8"/>
      <c r="C74" s="8"/>
      <c r="D74" s="8"/>
      <c r="E74" s="8"/>
      <c r="F74" s="8"/>
      <c r="G74" s="79" t="s">
        <v>1136</v>
      </c>
      <c r="H74" s="79"/>
      <c r="I74" s="17">
        <f>SUM(I73:I73)</f>
        <v>3395.95</v>
      </c>
    </row>
    <row r="75" spans="1:9" ht="15" customHeight="1">
      <c r="A75" s="76" t="s">
        <v>1137</v>
      </c>
      <c r="B75" s="76"/>
      <c r="C75" s="77" t="s">
        <v>3</v>
      </c>
      <c r="D75" s="77"/>
      <c r="E75" s="77"/>
      <c r="F75" s="12" t="s">
        <v>4</v>
      </c>
      <c r="G75" s="12" t="s">
        <v>1121</v>
      </c>
      <c r="H75" s="12" t="s">
        <v>1122</v>
      </c>
      <c r="I75" s="12" t="s">
        <v>1123</v>
      </c>
    </row>
    <row r="76" spans="1:9" ht="21" customHeight="1">
      <c r="A76" s="13" t="s">
        <v>1176</v>
      </c>
      <c r="B76" s="14" t="s">
        <v>1177</v>
      </c>
      <c r="C76" s="78" t="s">
        <v>15</v>
      </c>
      <c r="D76" s="78"/>
      <c r="E76" s="78"/>
      <c r="F76" s="13" t="s">
        <v>16</v>
      </c>
      <c r="G76" s="15">
        <v>1</v>
      </c>
      <c r="H76" s="16">
        <v>9.48</v>
      </c>
      <c r="I76" s="16">
        <f>ROUND(ROUND(G76,8)*H76,2)</f>
        <v>9.48</v>
      </c>
    </row>
    <row r="77" spans="1:9" ht="15" customHeight="1">
      <c r="A77" s="8"/>
      <c r="B77" s="8"/>
      <c r="C77" s="8"/>
      <c r="D77" s="8"/>
      <c r="E77" s="8"/>
      <c r="F77" s="8"/>
      <c r="G77" s="79" t="s">
        <v>1140</v>
      </c>
      <c r="H77" s="79"/>
      <c r="I77" s="17">
        <f>SUM(I76:I76)</f>
        <v>9.48</v>
      </c>
    </row>
    <row r="78" spans="1:9" ht="15" customHeight="1">
      <c r="A78" s="82" t="s">
        <v>1178</v>
      </c>
      <c r="B78" s="82"/>
      <c r="C78" s="82"/>
      <c r="D78" s="8"/>
      <c r="E78" s="8"/>
      <c r="F78" s="8"/>
      <c r="G78" s="80" t="s">
        <v>1141</v>
      </c>
      <c r="H78" s="80"/>
      <c r="I78" s="4">
        <v>5080.5200000000004</v>
      </c>
    </row>
    <row r="79" spans="1:9" ht="78" customHeight="1">
      <c r="A79" s="82"/>
      <c r="B79" s="82"/>
      <c r="C79" s="82"/>
      <c r="D79" s="8"/>
      <c r="E79" s="8"/>
      <c r="F79" s="8"/>
      <c r="G79" s="8"/>
      <c r="H79" s="8"/>
      <c r="I79" s="8"/>
    </row>
    <row r="80" spans="1:9" ht="9.9499999999999993" customHeight="1">
      <c r="A80" s="8"/>
      <c r="B80" s="8"/>
      <c r="C80" s="8"/>
      <c r="D80" s="8"/>
      <c r="E80" s="8"/>
      <c r="F80" s="8"/>
      <c r="G80" s="83"/>
      <c r="H80" s="83"/>
      <c r="I80" s="83"/>
    </row>
    <row r="81" spans="1:9" ht="20.100000000000001" customHeight="1">
      <c r="A81" s="81" t="s">
        <v>1179</v>
      </c>
      <c r="B81" s="81"/>
      <c r="C81" s="81"/>
      <c r="D81" s="81"/>
      <c r="E81" s="81"/>
      <c r="F81" s="81"/>
      <c r="G81" s="81"/>
      <c r="H81" s="81"/>
      <c r="I81" s="81"/>
    </row>
    <row r="82" spans="1:9" ht="15" customHeight="1">
      <c r="A82" s="76" t="s">
        <v>1180</v>
      </c>
      <c r="B82" s="76"/>
      <c r="C82" s="77" t="s">
        <v>3</v>
      </c>
      <c r="D82" s="77"/>
      <c r="E82" s="77"/>
      <c r="F82" s="12" t="s">
        <v>4</v>
      </c>
      <c r="G82" s="12" t="s">
        <v>1121</v>
      </c>
      <c r="H82" s="12" t="s">
        <v>1122</v>
      </c>
      <c r="I82" s="12" t="s">
        <v>1123</v>
      </c>
    </row>
    <row r="83" spans="1:9" ht="21" customHeight="1">
      <c r="A83" s="13" t="s">
        <v>1181</v>
      </c>
      <c r="B83" s="14" t="s">
        <v>1182</v>
      </c>
      <c r="C83" s="78" t="s">
        <v>1183</v>
      </c>
      <c r="D83" s="78"/>
      <c r="E83" s="78"/>
      <c r="F83" s="13" t="s">
        <v>1184</v>
      </c>
      <c r="G83" s="15">
        <v>5.22</v>
      </c>
      <c r="H83" s="16">
        <v>415.33</v>
      </c>
      <c r="I83" s="16">
        <f>ROUND(ROUND(G83,8)*H83,2)</f>
        <v>2168.02</v>
      </c>
    </row>
    <row r="84" spans="1:9" ht="15" customHeight="1">
      <c r="A84" s="8"/>
      <c r="B84" s="8"/>
      <c r="C84" s="8"/>
      <c r="D84" s="8"/>
      <c r="E84" s="8"/>
      <c r="F84" s="8"/>
      <c r="G84" s="79" t="s">
        <v>1185</v>
      </c>
      <c r="H84" s="79"/>
      <c r="I84" s="17">
        <f>SUM(I83:I83)</f>
        <v>2168.02</v>
      </c>
    </row>
    <row r="85" spans="1:9" ht="15" customHeight="1">
      <c r="A85" s="82" t="s">
        <v>1186</v>
      </c>
      <c r="B85" s="82"/>
      <c r="C85" s="82"/>
      <c r="D85" s="8"/>
      <c r="E85" s="8"/>
      <c r="F85" s="8"/>
      <c r="G85" s="80" t="s">
        <v>1141</v>
      </c>
      <c r="H85" s="80"/>
      <c r="I85" s="4">
        <v>2168.02</v>
      </c>
    </row>
    <row r="86" spans="1:9" ht="23.1" customHeight="1">
      <c r="A86" s="82"/>
      <c r="B86" s="82"/>
      <c r="C86" s="82"/>
      <c r="D86" s="8"/>
      <c r="E86" s="8"/>
      <c r="F86" s="8"/>
      <c r="G86" s="8"/>
      <c r="H86" s="8"/>
      <c r="I86" s="8"/>
    </row>
    <row r="87" spans="1:9" ht="9.9499999999999993" customHeight="1">
      <c r="A87" s="8"/>
      <c r="B87" s="8"/>
      <c r="C87" s="8"/>
      <c r="D87" s="8"/>
      <c r="E87" s="8"/>
      <c r="F87" s="8"/>
      <c r="G87" s="83"/>
      <c r="H87" s="83"/>
      <c r="I87" s="83"/>
    </row>
    <row r="88" spans="1:9" ht="27" customHeight="1">
      <c r="A88" s="81" t="s">
        <v>1187</v>
      </c>
      <c r="B88" s="81"/>
      <c r="C88" s="81"/>
      <c r="D88" s="81"/>
      <c r="E88" s="81"/>
      <c r="F88" s="81"/>
      <c r="G88" s="81"/>
      <c r="H88" s="81"/>
      <c r="I88" s="81"/>
    </row>
    <row r="89" spans="1:9" ht="12.95" customHeight="1">
      <c r="A89" s="85" t="s">
        <v>1188</v>
      </c>
      <c r="B89" s="85"/>
      <c r="C89" s="86" t="s">
        <v>1189</v>
      </c>
      <c r="D89" s="86"/>
      <c r="E89" s="73" t="s">
        <v>1190</v>
      </c>
      <c r="F89" s="73"/>
      <c r="G89" s="73" t="s">
        <v>1191</v>
      </c>
      <c r="H89" s="73"/>
      <c r="I89" s="73" t="s">
        <v>1192</v>
      </c>
    </row>
    <row r="90" spans="1:9" ht="12" customHeight="1">
      <c r="A90" s="85"/>
      <c r="B90" s="85"/>
      <c r="C90" s="86"/>
      <c r="D90" s="86"/>
      <c r="E90" s="12" t="s">
        <v>1193</v>
      </c>
      <c r="F90" s="12" t="s">
        <v>1194</v>
      </c>
      <c r="G90" s="12" t="s">
        <v>1193</v>
      </c>
      <c r="H90" s="12" t="s">
        <v>1194</v>
      </c>
      <c r="I90" s="73"/>
    </row>
    <row r="91" spans="1:9" ht="15" customHeight="1">
      <c r="A91" s="6" t="s">
        <v>1195</v>
      </c>
      <c r="B91" s="5" t="s">
        <v>1196</v>
      </c>
      <c r="C91" s="84">
        <v>9.85</v>
      </c>
      <c r="D91" s="84"/>
      <c r="E91" s="18">
        <v>1</v>
      </c>
      <c r="F91" s="18">
        <v>1E-4</v>
      </c>
      <c r="G91" s="19">
        <v>304.3929</v>
      </c>
      <c r="H91" s="19">
        <v>92.384</v>
      </c>
      <c r="I91" s="19">
        <f>ROUND(C91*(ROUND(E91*G91,4)+ROUND(F91*H91,4)),4)</f>
        <v>2998.3607000000002</v>
      </c>
    </row>
    <row r="92" spans="1:9" ht="15" customHeight="1">
      <c r="A92" s="6" t="s">
        <v>1197</v>
      </c>
      <c r="B92" s="5" t="s">
        <v>1198</v>
      </c>
      <c r="C92" s="84">
        <v>9.85</v>
      </c>
      <c r="D92" s="84"/>
      <c r="E92" s="18">
        <v>1</v>
      </c>
      <c r="F92" s="18">
        <v>1E-4</v>
      </c>
      <c r="G92" s="19">
        <v>353.49680000000001</v>
      </c>
      <c r="H92" s="19">
        <v>99.730900000000005</v>
      </c>
      <c r="I92" s="19">
        <f>ROUND(C92*(ROUND(E92*G92,4)+ROUND(F92*H92,4)),4)</f>
        <v>3482.0419999999999</v>
      </c>
    </row>
    <row r="93" spans="1:9" ht="15.95" customHeight="1">
      <c r="A93" s="6" t="s">
        <v>1181</v>
      </c>
      <c r="B93" s="5" t="s">
        <v>1199</v>
      </c>
      <c r="C93" s="84">
        <v>19.7</v>
      </c>
      <c r="D93" s="84"/>
      <c r="E93" s="18">
        <v>1</v>
      </c>
      <c r="F93" s="18">
        <v>1E-4</v>
      </c>
      <c r="G93" s="19">
        <v>415.33</v>
      </c>
      <c r="H93" s="19">
        <v>0</v>
      </c>
      <c r="I93" s="19">
        <f>ROUND(C93*(ROUND(E93*G93,4)+ROUND(F93*H93,4)),4)</f>
        <v>8182.0010000000002</v>
      </c>
    </row>
    <row r="94" spans="1:9" ht="15" customHeight="1">
      <c r="A94" s="6" t="s">
        <v>1200</v>
      </c>
      <c r="B94" s="5" t="s">
        <v>1201</v>
      </c>
      <c r="C94" s="84">
        <v>9.85</v>
      </c>
      <c r="D94" s="84"/>
      <c r="E94" s="18">
        <v>1</v>
      </c>
      <c r="F94" s="18">
        <v>1E-4</v>
      </c>
      <c r="G94" s="19">
        <v>37.049799999999998</v>
      </c>
      <c r="H94" s="19">
        <v>6.7131999999999996</v>
      </c>
      <c r="I94" s="19">
        <f>ROUND(C94*(ROUND(E94*G94,4)+ROUND(F94*H94,4)),4)</f>
        <v>364.94740000000002</v>
      </c>
    </row>
    <row r="95" spans="1:9" ht="15" customHeight="1">
      <c r="A95" s="6" t="s">
        <v>1202</v>
      </c>
      <c r="B95" s="5" t="s">
        <v>1203</v>
      </c>
      <c r="C95" s="84">
        <v>9.85</v>
      </c>
      <c r="D95" s="84"/>
      <c r="E95" s="18">
        <v>1</v>
      </c>
      <c r="F95" s="18">
        <v>1E-3</v>
      </c>
      <c r="G95" s="19">
        <v>85.242699999999999</v>
      </c>
      <c r="H95" s="19">
        <v>47.804900000000004</v>
      </c>
      <c r="I95" s="19">
        <f>ROUND(C95*(ROUND(E95*G95,4)+ROUND(F95*H95,4)),4)</f>
        <v>840.1114</v>
      </c>
    </row>
    <row r="96" spans="1:9" ht="15" customHeight="1">
      <c r="A96" s="1"/>
      <c r="B96" s="1"/>
      <c r="C96" s="1"/>
      <c r="D96" s="1"/>
      <c r="E96" s="1"/>
      <c r="F96" s="1"/>
      <c r="G96" s="69" t="s">
        <v>1204</v>
      </c>
      <c r="H96" s="69"/>
      <c r="I96" s="20">
        <f>SUM(I90:I95)</f>
        <v>15867.4625</v>
      </c>
    </row>
    <row r="97" spans="1:9" ht="15" customHeight="1">
      <c r="A97" s="8"/>
      <c r="B97" s="8"/>
      <c r="C97" s="8"/>
      <c r="D97" s="8"/>
      <c r="E97" s="8"/>
      <c r="F97" s="8"/>
      <c r="G97" s="80" t="s">
        <v>1205</v>
      </c>
      <c r="H97" s="80"/>
      <c r="I97" s="19">
        <f>SUM(I96)</f>
        <v>15867.4625</v>
      </c>
    </row>
    <row r="98" spans="1:9" ht="15" customHeight="1">
      <c r="A98" s="8"/>
      <c r="B98" s="8"/>
      <c r="C98" s="8"/>
      <c r="D98" s="8"/>
      <c r="E98" s="8"/>
      <c r="F98" s="8"/>
      <c r="G98" s="80" t="s">
        <v>1206</v>
      </c>
      <c r="H98" s="80"/>
      <c r="I98" s="19">
        <v>0</v>
      </c>
    </row>
    <row r="99" spans="1:9" ht="15" customHeight="1">
      <c r="A99" s="8"/>
      <c r="B99" s="8"/>
      <c r="C99" s="8"/>
      <c r="D99" s="8"/>
      <c r="E99" s="8"/>
      <c r="F99" s="8"/>
      <c r="G99" s="80" t="s">
        <v>1207</v>
      </c>
      <c r="H99" s="80"/>
      <c r="I99" s="19" t="e">
        <f>ROUND(I97/I98,4)</f>
        <v>#DIV/0!</v>
      </c>
    </row>
    <row r="100" spans="1:9" ht="15" customHeight="1">
      <c r="A100" s="8"/>
      <c r="B100" s="8"/>
      <c r="C100" s="8"/>
      <c r="D100" s="8"/>
      <c r="E100" s="8"/>
      <c r="F100" s="8"/>
      <c r="G100" s="80" t="s">
        <v>1208</v>
      </c>
      <c r="H100" s="80"/>
      <c r="I100" s="19" t="e">
        <f>SUM(I99)</f>
        <v>#DIV/0!</v>
      </c>
    </row>
    <row r="101" spans="1:9" ht="15" customHeight="1">
      <c r="A101" s="82" t="s">
        <v>1209</v>
      </c>
      <c r="B101" s="82"/>
      <c r="C101" s="82"/>
      <c r="D101" s="8"/>
      <c r="E101" s="8"/>
      <c r="F101" s="8"/>
      <c r="G101" s="80" t="s">
        <v>1141</v>
      </c>
      <c r="H101" s="80"/>
      <c r="I101" s="4">
        <v>15867.46</v>
      </c>
    </row>
    <row r="102" spans="1:9" ht="9" customHeight="1">
      <c r="A102" s="82"/>
      <c r="B102" s="82"/>
      <c r="C102" s="82"/>
      <c r="D102" s="8"/>
      <c r="E102" s="8"/>
      <c r="F102" s="8"/>
      <c r="G102" s="8"/>
      <c r="H102" s="8"/>
      <c r="I102" s="8"/>
    </row>
    <row r="103" spans="1:9" ht="9.9499999999999993" customHeight="1">
      <c r="A103" s="8"/>
      <c r="B103" s="8"/>
      <c r="C103" s="8"/>
      <c r="D103" s="8"/>
      <c r="E103" s="8"/>
      <c r="F103" s="8"/>
      <c r="G103" s="83"/>
      <c r="H103" s="83"/>
      <c r="I103" s="83"/>
    </row>
    <row r="104" spans="1:9" ht="20.100000000000001" customHeight="1">
      <c r="A104" s="81" t="s">
        <v>1210</v>
      </c>
      <c r="B104" s="81"/>
      <c r="C104" s="81"/>
      <c r="D104" s="81"/>
      <c r="E104" s="81"/>
      <c r="F104" s="81"/>
      <c r="G104" s="81"/>
      <c r="H104" s="81"/>
      <c r="I104" s="81"/>
    </row>
    <row r="105" spans="1:9" ht="15" customHeight="1">
      <c r="A105" s="76" t="s">
        <v>1211</v>
      </c>
      <c r="B105" s="76"/>
      <c r="C105" s="77" t="s">
        <v>3</v>
      </c>
      <c r="D105" s="77"/>
      <c r="E105" s="77"/>
      <c r="F105" s="12" t="s">
        <v>4</v>
      </c>
      <c r="G105" s="12" t="s">
        <v>1121</v>
      </c>
      <c r="H105" s="12" t="s">
        <v>1122</v>
      </c>
      <c r="I105" s="12" t="s">
        <v>1123</v>
      </c>
    </row>
    <row r="106" spans="1:9" ht="45.95" customHeight="1">
      <c r="A106" s="13" t="s">
        <v>1212</v>
      </c>
      <c r="B106" s="14" t="s">
        <v>1213</v>
      </c>
      <c r="C106" s="78" t="s">
        <v>15</v>
      </c>
      <c r="D106" s="78"/>
      <c r="E106" s="78"/>
      <c r="F106" s="13" t="s">
        <v>1214</v>
      </c>
      <c r="G106" s="15">
        <v>0.42859999999999998</v>
      </c>
      <c r="H106" s="16">
        <v>76.62</v>
      </c>
      <c r="I106" s="16">
        <f>TRUNC(TRUNC(G106,8)*H106,2)</f>
        <v>32.83</v>
      </c>
    </row>
    <row r="107" spans="1:9" ht="45.95" customHeight="1">
      <c r="A107" s="13" t="s">
        <v>1215</v>
      </c>
      <c r="B107" s="14" t="s">
        <v>1216</v>
      </c>
      <c r="C107" s="78" t="s">
        <v>15</v>
      </c>
      <c r="D107" s="78"/>
      <c r="E107" s="78"/>
      <c r="F107" s="13" t="s">
        <v>1184</v>
      </c>
      <c r="G107" s="15">
        <v>0.17080000000000001</v>
      </c>
      <c r="H107" s="16">
        <v>280.19</v>
      </c>
      <c r="I107" s="16">
        <f>TRUNC(TRUNC(G107,8)*H107,2)</f>
        <v>47.85</v>
      </c>
    </row>
    <row r="108" spans="1:9" ht="18" customHeight="1">
      <c r="A108" s="8"/>
      <c r="B108" s="8"/>
      <c r="C108" s="8"/>
      <c r="D108" s="8"/>
      <c r="E108" s="8"/>
      <c r="F108" s="8"/>
      <c r="G108" s="79" t="s">
        <v>1217</v>
      </c>
      <c r="H108" s="79"/>
      <c r="I108" s="17">
        <f>SUM(I106:I107)</f>
        <v>80.680000000000007</v>
      </c>
    </row>
    <row r="109" spans="1:9" ht="15" customHeight="1">
      <c r="A109" s="76" t="s">
        <v>1218</v>
      </c>
      <c r="B109" s="76"/>
      <c r="C109" s="77" t="s">
        <v>3</v>
      </c>
      <c r="D109" s="77"/>
      <c r="E109" s="77"/>
      <c r="F109" s="12" t="s">
        <v>4</v>
      </c>
      <c r="G109" s="12" t="s">
        <v>1121</v>
      </c>
      <c r="H109" s="12" t="s">
        <v>1122</v>
      </c>
      <c r="I109" s="12" t="s">
        <v>1123</v>
      </c>
    </row>
    <row r="110" spans="1:9" ht="21" customHeight="1">
      <c r="A110" s="13" t="s">
        <v>1219</v>
      </c>
      <c r="B110" s="14" t="s">
        <v>1220</v>
      </c>
      <c r="C110" s="78" t="s">
        <v>15</v>
      </c>
      <c r="D110" s="78"/>
      <c r="E110" s="78"/>
      <c r="F110" s="13" t="s">
        <v>1221</v>
      </c>
      <c r="G110" s="15">
        <v>0.74199999999999999</v>
      </c>
      <c r="H110" s="16">
        <v>23.23</v>
      </c>
      <c r="I110" s="16">
        <f>TRUNC(TRUNC(G110,8)*H110,2)</f>
        <v>17.23</v>
      </c>
    </row>
    <row r="111" spans="1:9" ht="21" customHeight="1">
      <c r="A111" s="13" t="s">
        <v>1222</v>
      </c>
      <c r="B111" s="14" t="s">
        <v>1223</v>
      </c>
      <c r="C111" s="78" t="s">
        <v>15</v>
      </c>
      <c r="D111" s="78"/>
      <c r="E111" s="78"/>
      <c r="F111" s="13" t="s">
        <v>1221</v>
      </c>
      <c r="G111" s="15">
        <v>1.1140000000000001</v>
      </c>
      <c r="H111" s="16">
        <v>30.49</v>
      </c>
      <c r="I111" s="16">
        <f>TRUNC(TRUNC(G111,8)*H111,2)</f>
        <v>33.96</v>
      </c>
    </row>
    <row r="112" spans="1:9" ht="18" customHeight="1">
      <c r="A112" s="8"/>
      <c r="B112" s="8"/>
      <c r="C112" s="8"/>
      <c r="D112" s="8"/>
      <c r="E112" s="8"/>
      <c r="F112" s="8"/>
      <c r="G112" s="79" t="s">
        <v>1224</v>
      </c>
      <c r="H112" s="79"/>
      <c r="I112" s="17">
        <f>SUM(I110:I111)</f>
        <v>51.19</v>
      </c>
    </row>
    <row r="113" spans="1:9" ht="15" customHeight="1">
      <c r="A113" s="8"/>
      <c r="B113" s="8"/>
      <c r="C113" s="8"/>
      <c r="D113" s="8"/>
      <c r="E113" s="8"/>
      <c r="F113" s="8"/>
      <c r="G113" s="80" t="s">
        <v>1141</v>
      </c>
      <c r="H113" s="80"/>
      <c r="I113" s="4">
        <f>ROUND(SUM(I108,I112),2)</f>
        <v>131.87</v>
      </c>
    </row>
    <row r="114" spans="1:9" ht="9.9499999999999993" customHeight="1">
      <c r="A114" s="8"/>
      <c r="B114" s="8"/>
      <c r="C114" s="8"/>
      <c r="D114" s="8"/>
      <c r="E114" s="8"/>
      <c r="F114" s="8"/>
      <c r="G114" s="83"/>
      <c r="H114" s="83"/>
      <c r="I114" s="83"/>
    </row>
    <row r="115" spans="1:9" ht="20.100000000000001" customHeight="1">
      <c r="A115" s="81" t="s">
        <v>1225</v>
      </c>
      <c r="B115" s="81"/>
      <c r="C115" s="81"/>
      <c r="D115" s="81"/>
      <c r="E115" s="81"/>
      <c r="F115" s="81"/>
      <c r="G115" s="81"/>
      <c r="H115" s="81"/>
      <c r="I115" s="81"/>
    </row>
    <row r="116" spans="1:9" ht="15" customHeight="1">
      <c r="A116" s="76" t="s">
        <v>1180</v>
      </c>
      <c r="B116" s="76"/>
      <c r="C116" s="77" t="s">
        <v>3</v>
      </c>
      <c r="D116" s="77"/>
      <c r="E116" s="77"/>
      <c r="F116" s="12" t="s">
        <v>4</v>
      </c>
      <c r="G116" s="12" t="s">
        <v>1121</v>
      </c>
      <c r="H116" s="12" t="s">
        <v>1122</v>
      </c>
      <c r="I116" s="12" t="s">
        <v>1123</v>
      </c>
    </row>
    <row r="117" spans="1:9" ht="38.1" customHeight="1">
      <c r="A117" s="13" t="s">
        <v>49</v>
      </c>
      <c r="B117" s="14" t="s">
        <v>50</v>
      </c>
      <c r="C117" s="78" t="s">
        <v>15</v>
      </c>
      <c r="D117" s="78"/>
      <c r="E117" s="78"/>
      <c r="F117" s="13" t="s">
        <v>16</v>
      </c>
      <c r="G117" s="15">
        <v>1</v>
      </c>
      <c r="H117" s="16">
        <v>1933.5</v>
      </c>
      <c r="I117" s="16">
        <f>TRUNC(TRUNC(G117,8)*H117,2)</f>
        <v>1933.5</v>
      </c>
    </row>
    <row r="118" spans="1:9" ht="15" customHeight="1">
      <c r="A118" s="8"/>
      <c r="B118" s="8"/>
      <c r="C118" s="8"/>
      <c r="D118" s="8"/>
      <c r="E118" s="8"/>
      <c r="F118" s="8"/>
      <c r="G118" s="79" t="s">
        <v>1185</v>
      </c>
      <c r="H118" s="79"/>
      <c r="I118" s="17">
        <f>SUM(I117:I117)</f>
        <v>1933.5</v>
      </c>
    </row>
    <row r="119" spans="1:9" ht="15" customHeight="1">
      <c r="A119" s="8"/>
      <c r="B119" s="8"/>
      <c r="C119" s="8"/>
      <c r="D119" s="8"/>
      <c r="E119" s="8"/>
      <c r="F119" s="8"/>
      <c r="G119" s="80" t="s">
        <v>1141</v>
      </c>
      <c r="H119" s="80"/>
      <c r="I119" s="4">
        <f>ROUND(SUM(I118),2)</f>
        <v>1933.5</v>
      </c>
    </row>
    <row r="120" spans="1:9" ht="9.9499999999999993" customHeight="1">
      <c r="A120" s="8"/>
      <c r="B120" s="8"/>
      <c r="C120" s="8"/>
      <c r="D120" s="8"/>
      <c r="E120" s="8"/>
      <c r="F120" s="8"/>
      <c r="G120" s="83"/>
      <c r="H120" s="83"/>
      <c r="I120" s="83"/>
    </row>
    <row r="121" spans="1:9" ht="20.100000000000001" customHeight="1">
      <c r="A121" s="81" t="s">
        <v>1226</v>
      </c>
      <c r="B121" s="81"/>
      <c r="C121" s="81"/>
      <c r="D121" s="81"/>
      <c r="E121" s="81"/>
      <c r="F121" s="81"/>
      <c r="G121" s="81"/>
      <c r="H121" s="81"/>
      <c r="I121" s="81"/>
    </row>
    <row r="122" spans="1:9" ht="15" customHeight="1">
      <c r="A122" s="76" t="s">
        <v>1180</v>
      </c>
      <c r="B122" s="76"/>
      <c r="C122" s="77" t="s">
        <v>3</v>
      </c>
      <c r="D122" s="77"/>
      <c r="E122" s="77"/>
      <c r="F122" s="12" t="s">
        <v>4</v>
      </c>
      <c r="G122" s="12" t="s">
        <v>1121</v>
      </c>
      <c r="H122" s="12" t="s">
        <v>1122</v>
      </c>
      <c r="I122" s="12" t="s">
        <v>1123</v>
      </c>
    </row>
    <row r="123" spans="1:9" ht="29.1" customHeight="1">
      <c r="A123" s="13" t="s">
        <v>52</v>
      </c>
      <c r="B123" s="14" t="s">
        <v>1227</v>
      </c>
      <c r="C123" s="78" t="s">
        <v>15</v>
      </c>
      <c r="D123" s="78"/>
      <c r="E123" s="78"/>
      <c r="F123" s="13" t="s">
        <v>16</v>
      </c>
      <c r="G123" s="15">
        <v>1</v>
      </c>
      <c r="H123" s="16">
        <v>1510.54</v>
      </c>
      <c r="I123" s="16">
        <f>TRUNC(TRUNC(G123,8)*H123,2)</f>
        <v>1510.54</v>
      </c>
    </row>
    <row r="124" spans="1:9" ht="15" customHeight="1">
      <c r="A124" s="8"/>
      <c r="B124" s="8"/>
      <c r="C124" s="8"/>
      <c r="D124" s="8"/>
      <c r="E124" s="8"/>
      <c r="F124" s="8"/>
      <c r="G124" s="79" t="s">
        <v>1185</v>
      </c>
      <c r="H124" s="79"/>
      <c r="I124" s="17">
        <f>SUM(I123:I123)</f>
        <v>1510.54</v>
      </c>
    </row>
    <row r="125" spans="1:9" ht="15" customHeight="1">
      <c r="A125" s="8"/>
      <c r="B125" s="8"/>
      <c r="C125" s="8"/>
      <c r="D125" s="8"/>
      <c r="E125" s="8"/>
      <c r="F125" s="8"/>
      <c r="G125" s="80" t="s">
        <v>1141</v>
      </c>
      <c r="H125" s="80"/>
      <c r="I125" s="4">
        <f>ROUND(SUM(I124),2)</f>
        <v>1510.54</v>
      </c>
    </row>
    <row r="126" spans="1:9" ht="9.9499999999999993" customHeight="1">
      <c r="A126" s="8"/>
      <c r="B126" s="8"/>
      <c r="C126" s="8"/>
      <c r="D126" s="8"/>
      <c r="E126" s="8"/>
      <c r="F126" s="8"/>
      <c r="G126" s="83"/>
      <c r="H126" s="83"/>
      <c r="I126" s="83"/>
    </row>
    <row r="127" spans="1:9" ht="20.100000000000001" customHeight="1">
      <c r="A127" s="81" t="s">
        <v>1228</v>
      </c>
      <c r="B127" s="81"/>
      <c r="C127" s="81"/>
      <c r="D127" s="81"/>
      <c r="E127" s="81"/>
      <c r="F127" s="81"/>
      <c r="G127" s="81"/>
      <c r="H127" s="81"/>
      <c r="I127" s="81"/>
    </row>
    <row r="128" spans="1:9" ht="15" customHeight="1">
      <c r="A128" s="76" t="s">
        <v>1180</v>
      </c>
      <c r="B128" s="76"/>
      <c r="C128" s="77" t="s">
        <v>3</v>
      </c>
      <c r="D128" s="77"/>
      <c r="E128" s="77"/>
      <c r="F128" s="12" t="s">
        <v>4</v>
      </c>
      <c r="G128" s="12" t="s">
        <v>1121</v>
      </c>
      <c r="H128" s="12" t="s">
        <v>1122</v>
      </c>
      <c r="I128" s="12" t="s">
        <v>1123</v>
      </c>
    </row>
    <row r="129" spans="1:9" ht="38.1" customHeight="1">
      <c r="A129" s="13" t="s">
        <v>57</v>
      </c>
      <c r="B129" s="14" t="s">
        <v>58</v>
      </c>
      <c r="C129" s="78" t="s">
        <v>15</v>
      </c>
      <c r="D129" s="78"/>
      <c r="E129" s="78"/>
      <c r="F129" s="13" t="s">
        <v>16</v>
      </c>
      <c r="G129" s="15">
        <v>1</v>
      </c>
      <c r="H129" s="16">
        <v>2416.87</v>
      </c>
      <c r="I129" s="16">
        <f>TRUNC(TRUNC(G129,8)*H129,2)</f>
        <v>2416.87</v>
      </c>
    </row>
    <row r="130" spans="1:9" ht="15" customHeight="1">
      <c r="A130" s="8"/>
      <c r="B130" s="8"/>
      <c r="C130" s="8"/>
      <c r="D130" s="8"/>
      <c r="E130" s="8"/>
      <c r="F130" s="8"/>
      <c r="G130" s="79" t="s">
        <v>1185</v>
      </c>
      <c r="H130" s="79"/>
      <c r="I130" s="17">
        <f>SUM(I129:I129)</f>
        <v>2416.87</v>
      </c>
    </row>
    <row r="131" spans="1:9" ht="15" customHeight="1">
      <c r="A131" s="8"/>
      <c r="B131" s="8"/>
      <c r="C131" s="8"/>
      <c r="D131" s="8"/>
      <c r="E131" s="8"/>
      <c r="F131" s="8"/>
      <c r="G131" s="80" t="s">
        <v>1141</v>
      </c>
      <c r="H131" s="80"/>
      <c r="I131" s="4">
        <f>ROUND(SUM(I130),2)</f>
        <v>2416.87</v>
      </c>
    </row>
    <row r="132" spans="1:9" ht="9.9499999999999993" customHeight="1">
      <c r="A132" s="8"/>
      <c r="B132" s="8"/>
      <c r="C132" s="8"/>
      <c r="D132" s="8"/>
      <c r="E132" s="8"/>
      <c r="F132" s="8"/>
      <c r="G132" s="83"/>
      <c r="H132" s="83"/>
      <c r="I132" s="83"/>
    </row>
    <row r="133" spans="1:9" ht="20.100000000000001" customHeight="1">
      <c r="A133" s="81" t="s">
        <v>1229</v>
      </c>
      <c r="B133" s="81"/>
      <c r="C133" s="81"/>
      <c r="D133" s="81"/>
      <c r="E133" s="81"/>
      <c r="F133" s="81"/>
      <c r="G133" s="81"/>
      <c r="H133" s="81"/>
      <c r="I133" s="81"/>
    </row>
    <row r="134" spans="1:9" ht="15" customHeight="1">
      <c r="A134" s="76" t="s">
        <v>1211</v>
      </c>
      <c r="B134" s="76"/>
      <c r="C134" s="77" t="s">
        <v>3</v>
      </c>
      <c r="D134" s="77"/>
      <c r="E134" s="77"/>
      <c r="F134" s="12" t="s">
        <v>4</v>
      </c>
      <c r="G134" s="12" t="s">
        <v>1121</v>
      </c>
      <c r="H134" s="12" t="s">
        <v>1122</v>
      </c>
      <c r="I134" s="12" t="s">
        <v>1123</v>
      </c>
    </row>
    <row r="135" spans="1:9" ht="29.1" customHeight="1">
      <c r="A135" s="13" t="s">
        <v>1230</v>
      </c>
      <c r="B135" s="14" t="s">
        <v>1231</v>
      </c>
      <c r="C135" s="78" t="s">
        <v>15</v>
      </c>
      <c r="D135" s="78"/>
      <c r="E135" s="78"/>
      <c r="F135" s="13" t="s">
        <v>1214</v>
      </c>
      <c r="G135" s="15">
        <v>0.50749999999999995</v>
      </c>
      <c r="H135" s="16">
        <v>37.369999999999997</v>
      </c>
      <c r="I135" s="16">
        <f>TRUNC(TRUNC(G135,8)*H135,2)</f>
        <v>18.96</v>
      </c>
    </row>
    <row r="136" spans="1:9" ht="29.1" customHeight="1">
      <c r="A136" s="13" t="s">
        <v>1232</v>
      </c>
      <c r="B136" s="14" t="s">
        <v>1233</v>
      </c>
      <c r="C136" s="78" t="s">
        <v>15</v>
      </c>
      <c r="D136" s="78"/>
      <c r="E136" s="78"/>
      <c r="F136" s="13" t="s">
        <v>1184</v>
      </c>
      <c r="G136" s="15">
        <v>0.1263</v>
      </c>
      <c r="H136" s="16">
        <v>38.92</v>
      </c>
      <c r="I136" s="16">
        <f>TRUNC(TRUNC(G136,8)*H136,2)</f>
        <v>4.91</v>
      </c>
    </row>
    <row r="137" spans="1:9" ht="18" customHeight="1">
      <c r="A137" s="8"/>
      <c r="B137" s="8"/>
      <c r="C137" s="8"/>
      <c r="D137" s="8"/>
      <c r="E137" s="8"/>
      <c r="F137" s="8"/>
      <c r="G137" s="79" t="s">
        <v>1217</v>
      </c>
      <c r="H137" s="79"/>
      <c r="I137" s="17">
        <f>SUM(I135:I136)</f>
        <v>23.87</v>
      </c>
    </row>
    <row r="138" spans="1:9" ht="15" customHeight="1">
      <c r="A138" s="76" t="s">
        <v>1234</v>
      </c>
      <c r="B138" s="76"/>
      <c r="C138" s="77" t="s">
        <v>3</v>
      </c>
      <c r="D138" s="77"/>
      <c r="E138" s="77"/>
      <c r="F138" s="12" t="s">
        <v>4</v>
      </c>
      <c r="G138" s="12" t="s">
        <v>1121</v>
      </c>
      <c r="H138" s="12" t="s">
        <v>1122</v>
      </c>
      <c r="I138" s="12" t="s">
        <v>1123</v>
      </c>
    </row>
    <row r="139" spans="1:9" ht="29.1" customHeight="1">
      <c r="A139" s="13" t="s">
        <v>1235</v>
      </c>
      <c r="B139" s="14" t="s">
        <v>1236</v>
      </c>
      <c r="C139" s="78" t="s">
        <v>15</v>
      </c>
      <c r="D139" s="78"/>
      <c r="E139" s="78"/>
      <c r="F139" s="13" t="s">
        <v>68</v>
      </c>
      <c r="G139" s="15">
        <v>4.2</v>
      </c>
      <c r="H139" s="16">
        <v>54.32</v>
      </c>
      <c r="I139" s="16">
        <f t="shared" ref="I139:I145" si="1">TRUNC(TRUNC(G139,8)*H139,2)</f>
        <v>228.14</v>
      </c>
    </row>
    <row r="140" spans="1:9" ht="29.1" customHeight="1">
      <c r="A140" s="13" t="s">
        <v>1237</v>
      </c>
      <c r="B140" s="14" t="s">
        <v>1238</v>
      </c>
      <c r="C140" s="78" t="s">
        <v>15</v>
      </c>
      <c r="D140" s="78"/>
      <c r="E140" s="78"/>
      <c r="F140" s="13" t="s">
        <v>82</v>
      </c>
      <c r="G140" s="15">
        <v>0.82909999999999995</v>
      </c>
      <c r="H140" s="16">
        <v>575</v>
      </c>
      <c r="I140" s="16">
        <f t="shared" si="1"/>
        <v>476.73</v>
      </c>
    </row>
    <row r="141" spans="1:9" ht="29.1" customHeight="1">
      <c r="A141" s="13" t="s">
        <v>1239</v>
      </c>
      <c r="B141" s="14" t="s">
        <v>1240</v>
      </c>
      <c r="C141" s="78" t="s">
        <v>15</v>
      </c>
      <c r="D141" s="78"/>
      <c r="E141" s="78"/>
      <c r="F141" s="13" t="s">
        <v>103</v>
      </c>
      <c r="G141" s="15">
        <v>59.4</v>
      </c>
      <c r="H141" s="16">
        <v>37.28</v>
      </c>
      <c r="I141" s="16">
        <f t="shared" si="1"/>
        <v>2214.4299999999998</v>
      </c>
    </row>
    <row r="142" spans="1:9" ht="21" customHeight="1">
      <c r="A142" s="13" t="s">
        <v>1241</v>
      </c>
      <c r="B142" s="14" t="s">
        <v>1242</v>
      </c>
      <c r="C142" s="78" t="s">
        <v>15</v>
      </c>
      <c r="D142" s="78"/>
      <c r="E142" s="78"/>
      <c r="F142" s="13" t="s">
        <v>103</v>
      </c>
      <c r="G142" s="15">
        <v>25.96</v>
      </c>
      <c r="H142" s="16">
        <v>9.6199999999999992</v>
      </c>
      <c r="I142" s="16">
        <f t="shared" si="1"/>
        <v>249.73</v>
      </c>
    </row>
    <row r="143" spans="1:9" ht="15" customHeight="1">
      <c r="A143" s="13" t="s">
        <v>1243</v>
      </c>
      <c r="B143" s="14" t="s">
        <v>1244</v>
      </c>
      <c r="C143" s="78" t="s">
        <v>15</v>
      </c>
      <c r="D143" s="78"/>
      <c r="E143" s="78"/>
      <c r="F143" s="13" t="s">
        <v>176</v>
      </c>
      <c r="G143" s="15">
        <v>1.292</v>
      </c>
      <c r="H143" s="16">
        <v>16.04</v>
      </c>
      <c r="I143" s="16">
        <f t="shared" si="1"/>
        <v>20.72</v>
      </c>
    </row>
    <row r="144" spans="1:9" ht="21" customHeight="1">
      <c r="A144" s="13" t="s">
        <v>1245</v>
      </c>
      <c r="B144" s="14" t="s">
        <v>1246</v>
      </c>
      <c r="C144" s="78" t="s">
        <v>15</v>
      </c>
      <c r="D144" s="78"/>
      <c r="E144" s="78"/>
      <c r="F144" s="13" t="s">
        <v>103</v>
      </c>
      <c r="G144" s="15">
        <v>17.600000000000001</v>
      </c>
      <c r="H144" s="16">
        <v>6.86</v>
      </c>
      <c r="I144" s="16">
        <f t="shared" si="1"/>
        <v>120.73</v>
      </c>
    </row>
    <row r="145" spans="1:9" ht="21" customHeight="1">
      <c r="A145" s="13" t="s">
        <v>1247</v>
      </c>
      <c r="B145" s="14" t="s">
        <v>1248</v>
      </c>
      <c r="C145" s="78" t="s">
        <v>15</v>
      </c>
      <c r="D145" s="78"/>
      <c r="E145" s="78"/>
      <c r="F145" s="13" t="s">
        <v>103</v>
      </c>
      <c r="G145" s="15">
        <v>89.1</v>
      </c>
      <c r="H145" s="16">
        <v>15.95</v>
      </c>
      <c r="I145" s="16">
        <f t="shared" si="1"/>
        <v>1421.14</v>
      </c>
    </row>
    <row r="146" spans="1:9" ht="15" customHeight="1">
      <c r="A146" s="8"/>
      <c r="B146" s="8"/>
      <c r="C146" s="8"/>
      <c r="D146" s="8"/>
      <c r="E146" s="8"/>
      <c r="F146" s="8"/>
      <c r="G146" s="79" t="s">
        <v>1249</v>
      </c>
      <c r="H146" s="79"/>
      <c r="I146" s="17">
        <f>SUM(I139:I145)</f>
        <v>4731.62</v>
      </c>
    </row>
    <row r="147" spans="1:9" ht="15" customHeight="1">
      <c r="A147" s="76" t="s">
        <v>1218</v>
      </c>
      <c r="B147" s="76"/>
      <c r="C147" s="77" t="s">
        <v>3</v>
      </c>
      <c r="D147" s="77"/>
      <c r="E147" s="77"/>
      <c r="F147" s="12" t="s">
        <v>4</v>
      </c>
      <c r="G147" s="12" t="s">
        <v>1121</v>
      </c>
      <c r="H147" s="12" t="s">
        <v>1122</v>
      </c>
      <c r="I147" s="12" t="s">
        <v>1123</v>
      </c>
    </row>
    <row r="148" spans="1:9" ht="21" customHeight="1">
      <c r="A148" s="13" t="s">
        <v>1219</v>
      </c>
      <c r="B148" s="14" t="s">
        <v>1220</v>
      </c>
      <c r="C148" s="78" t="s">
        <v>15</v>
      </c>
      <c r="D148" s="78"/>
      <c r="E148" s="78"/>
      <c r="F148" s="13" t="s">
        <v>1221</v>
      </c>
      <c r="G148" s="15">
        <v>24.263000000000002</v>
      </c>
      <c r="H148" s="16">
        <v>23.23</v>
      </c>
      <c r="I148" s="16">
        <f>TRUNC(TRUNC(G148,8)*H148,2)</f>
        <v>563.62</v>
      </c>
    </row>
    <row r="149" spans="1:9" ht="21" customHeight="1">
      <c r="A149" s="13" t="s">
        <v>1222</v>
      </c>
      <c r="B149" s="14" t="s">
        <v>1223</v>
      </c>
      <c r="C149" s="78" t="s">
        <v>15</v>
      </c>
      <c r="D149" s="78"/>
      <c r="E149" s="78"/>
      <c r="F149" s="13" t="s">
        <v>1221</v>
      </c>
      <c r="G149" s="15">
        <v>36.331000000000003</v>
      </c>
      <c r="H149" s="16">
        <v>30.49</v>
      </c>
      <c r="I149" s="16">
        <f>TRUNC(TRUNC(G149,8)*H149,2)</f>
        <v>1107.73</v>
      </c>
    </row>
    <row r="150" spans="1:9" ht="18" customHeight="1">
      <c r="A150" s="8"/>
      <c r="B150" s="8"/>
      <c r="C150" s="8"/>
      <c r="D150" s="8"/>
      <c r="E150" s="8"/>
      <c r="F150" s="8"/>
      <c r="G150" s="79" t="s">
        <v>1224</v>
      </c>
      <c r="H150" s="79"/>
      <c r="I150" s="17">
        <f>SUM(I148:I149)</f>
        <v>1671.35</v>
      </c>
    </row>
    <row r="151" spans="1:9" ht="15" customHeight="1">
      <c r="A151" s="8"/>
      <c r="B151" s="8"/>
      <c r="C151" s="8"/>
      <c r="D151" s="8"/>
      <c r="E151" s="8"/>
      <c r="F151" s="8"/>
      <c r="G151" s="80" t="s">
        <v>1141</v>
      </c>
      <c r="H151" s="80"/>
      <c r="I151" s="4">
        <f>ROUND(SUM(I137,I146,I150),2)</f>
        <v>6426.84</v>
      </c>
    </row>
    <row r="152" spans="1:9" ht="9.9499999999999993" customHeight="1">
      <c r="A152" s="8"/>
      <c r="B152" s="8"/>
      <c r="C152" s="8"/>
      <c r="D152" s="8"/>
      <c r="E152" s="8"/>
      <c r="F152" s="8"/>
      <c r="G152" s="83"/>
      <c r="H152" s="83"/>
      <c r="I152" s="83"/>
    </row>
    <row r="153" spans="1:9" ht="20.100000000000001" customHeight="1">
      <c r="A153" s="81" t="s">
        <v>1250</v>
      </c>
      <c r="B153" s="81"/>
      <c r="C153" s="81"/>
      <c r="D153" s="81"/>
      <c r="E153" s="81"/>
      <c r="F153" s="81"/>
      <c r="G153" s="81"/>
      <c r="H153" s="81"/>
      <c r="I153" s="81"/>
    </row>
    <row r="154" spans="1:9" ht="15" customHeight="1">
      <c r="A154" s="76" t="s">
        <v>1234</v>
      </c>
      <c r="B154" s="76"/>
      <c r="C154" s="77" t="s">
        <v>3</v>
      </c>
      <c r="D154" s="77"/>
      <c r="E154" s="77"/>
      <c r="F154" s="12" t="s">
        <v>4</v>
      </c>
      <c r="G154" s="12" t="s">
        <v>1121</v>
      </c>
      <c r="H154" s="12" t="s">
        <v>1122</v>
      </c>
      <c r="I154" s="12" t="s">
        <v>1123</v>
      </c>
    </row>
    <row r="155" spans="1:9" ht="21" customHeight="1">
      <c r="A155" s="13" t="s">
        <v>1251</v>
      </c>
      <c r="B155" s="14" t="s">
        <v>1252</v>
      </c>
      <c r="C155" s="78" t="s">
        <v>15</v>
      </c>
      <c r="D155" s="78"/>
      <c r="E155" s="78"/>
      <c r="F155" s="13" t="s">
        <v>39</v>
      </c>
      <c r="G155" s="15">
        <v>1</v>
      </c>
      <c r="H155" s="16">
        <v>429.9</v>
      </c>
      <c r="I155" s="16">
        <f>TRUNC(TRUNC(G155,8)*H155,2)</f>
        <v>429.9</v>
      </c>
    </row>
    <row r="156" spans="1:9" ht="15" customHeight="1">
      <c r="A156" s="8"/>
      <c r="B156" s="8"/>
      <c r="C156" s="8"/>
      <c r="D156" s="8"/>
      <c r="E156" s="8"/>
      <c r="F156" s="8"/>
      <c r="G156" s="79" t="s">
        <v>1249</v>
      </c>
      <c r="H156" s="79"/>
      <c r="I156" s="17">
        <f>SUM(I155:I155)</f>
        <v>429.9</v>
      </c>
    </row>
    <row r="157" spans="1:9" ht="15" customHeight="1">
      <c r="A157" s="76" t="s">
        <v>1218</v>
      </c>
      <c r="B157" s="76"/>
      <c r="C157" s="77" t="s">
        <v>3</v>
      </c>
      <c r="D157" s="77"/>
      <c r="E157" s="77"/>
      <c r="F157" s="12" t="s">
        <v>4</v>
      </c>
      <c r="G157" s="12" t="s">
        <v>1121</v>
      </c>
      <c r="H157" s="12" t="s">
        <v>1122</v>
      </c>
      <c r="I157" s="12" t="s">
        <v>1123</v>
      </c>
    </row>
    <row r="158" spans="1:9" ht="21" customHeight="1">
      <c r="A158" s="13" t="s">
        <v>1253</v>
      </c>
      <c r="B158" s="14" t="s">
        <v>1254</v>
      </c>
      <c r="C158" s="78" t="s">
        <v>15</v>
      </c>
      <c r="D158" s="78"/>
      <c r="E158" s="78"/>
      <c r="F158" s="13" t="s">
        <v>1221</v>
      </c>
      <c r="G158" s="15">
        <v>0.151</v>
      </c>
      <c r="H158" s="16">
        <v>22.84</v>
      </c>
      <c r="I158" s="16">
        <f>TRUNC(TRUNC(G158,8)*H158,2)</f>
        <v>3.44</v>
      </c>
    </row>
    <row r="159" spans="1:9" ht="21" customHeight="1">
      <c r="A159" s="13" t="s">
        <v>1255</v>
      </c>
      <c r="B159" s="14" t="s">
        <v>1256</v>
      </c>
      <c r="C159" s="78" t="s">
        <v>15</v>
      </c>
      <c r="D159" s="78"/>
      <c r="E159" s="78"/>
      <c r="F159" s="13" t="s">
        <v>1221</v>
      </c>
      <c r="G159" s="15">
        <v>0.151</v>
      </c>
      <c r="H159" s="16">
        <v>30.2</v>
      </c>
      <c r="I159" s="16">
        <f>TRUNC(TRUNC(G159,8)*H159,2)</f>
        <v>4.5599999999999996</v>
      </c>
    </row>
    <row r="160" spans="1:9" ht="18" customHeight="1">
      <c r="A160" s="8"/>
      <c r="B160" s="8"/>
      <c r="C160" s="8"/>
      <c r="D160" s="8"/>
      <c r="E160" s="8"/>
      <c r="F160" s="8"/>
      <c r="G160" s="79" t="s">
        <v>1224</v>
      </c>
      <c r="H160" s="79"/>
      <c r="I160" s="17">
        <f>SUM(I158:I159)</f>
        <v>8</v>
      </c>
    </row>
    <row r="161" spans="1:9" ht="15" customHeight="1">
      <c r="A161" s="8"/>
      <c r="B161" s="8"/>
      <c r="C161" s="8"/>
      <c r="D161" s="8"/>
      <c r="E161" s="8"/>
      <c r="F161" s="8"/>
      <c r="G161" s="80" t="s">
        <v>1141</v>
      </c>
      <c r="H161" s="80"/>
      <c r="I161" s="4">
        <f>ROUND(SUM(I156,I160),2)</f>
        <v>437.9</v>
      </c>
    </row>
    <row r="162" spans="1:9" ht="9.9499999999999993" customHeight="1">
      <c r="A162" s="8"/>
      <c r="B162" s="8"/>
      <c r="C162" s="8"/>
      <c r="D162" s="8"/>
      <c r="E162" s="8"/>
      <c r="F162" s="8"/>
      <c r="G162" s="83"/>
      <c r="H162" s="83"/>
      <c r="I162" s="83"/>
    </row>
    <row r="163" spans="1:9" ht="20.100000000000001" customHeight="1">
      <c r="A163" s="81" t="s">
        <v>1257</v>
      </c>
      <c r="B163" s="81"/>
      <c r="C163" s="81"/>
      <c r="D163" s="81"/>
      <c r="E163" s="81"/>
      <c r="F163" s="81"/>
      <c r="G163" s="81"/>
      <c r="H163" s="81"/>
      <c r="I163" s="81"/>
    </row>
    <row r="164" spans="1:9" ht="15" customHeight="1">
      <c r="A164" s="76" t="s">
        <v>1211</v>
      </c>
      <c r="B164" s="76"/>
      <c r="C164" s="77" t="s">
        <v>3</v>
      </c>
      <c r="D164" s="77"/>
      <c r="E164" s="77"/>
      <c r="F164" s="12" t="s">
        <v>4</v>
      </c>
      <c r="G164" s="12" t="s">
        <v>1121</v>
      </c>
      <c r="H164" s="12" t="s">
        <v>1122</v>
      </c>
      <c r="I164" s="12" t="s">
        <v>1123</v>
      </c>
    </row>
    <row r="165" spans="1:9" ht="29.1" customHeight="1">
      <c r="A165" s="13" t="s">
        <v>1230</v>
      </c>
      <c r="B165" s="14" t="s">
        <v>1231</v>
      </c>
      <c r="C165" s="78" t="s">
        <v>15</v>
      </c>
      <c r="D165" s="78"/>
      <c r="E165" s="78"/>
      <c r="F165" s="13" t="s">
        <v>1214</v>
      </c>
      <c r="G165" s="15">
        <v>2.64E-2</v>
      </c>
      <c r="H165" s="16">
        <v>37.369999999999997</v>
      </c>
      <c r="I165" s="16">
        <f>TRUNC(TRUNC(G165,8)*H165,2)</f>
        <v>0.98</v>
      </c>
    </row>
    <row r="166" spans="1:9" ht="29.1" customHeight="1">
      <c r="A166" s="13" t="s">
        <v>1232</v>
      </c>
      <c r="B166" s="14" t="s">
        <v>1233</v>
      </c>
      <c r="C166" s="78" t="s">
        <v>15</v>
      </c>
      <c r="D166" s="78"/>
      <c r="E166" s="78"/>
      <c r="F166" s="13" t="s">
        <v>1184</v>
      </c>
      <c r="G166" s="15">
        <v>6.6E-3</v>
      </c>
      <c r="H166" s="16">
        <v>38.92</v>
      </c>
      <c r="I166" s="16">
        <f>TRUNC(TRUNC(G166,8)*H166,2)</f>
        <v>0.25</v>
      </c>
    </row>
    <row r="167" spans="1:9" ht="18" customHeight="1">
      <c r="A167" s="8"/>
      <c r="B167" s="8"/>
      <c r="C167" s="8"/>
      <c r="D167" s="8"/>
      <c r="E167" s="8"/>
      <c r="F167" s="8"/>
      <c r="G167" s="79" t="s">
        <v>1217</v>
      </c>
      <c r="H167" s="79"/>
      <c r="I167" s="17">
        <f>SUM(I165:I166)</f>
        <v>1.23</v>
      </c>
    </row>
    <row r="168" spans="1:9" ht="15" customHeight="1">
      <c r="A168" s="76" t="s">
        <v>1234</v>
      </c>
      <c r="B168" s="76"/>
      <c r="C168" s="77" t="s">
        <v>3</v>
      </c>
      <c r="D168" s="77"/>
      <c r="E168" s="77"/>
      <c r="F168" s="12" t="s">
        <v>4</v>
      </c>
      <c r="G168" s="12" t="s">
        <v>1121</v>
      </c>
      <c r="H168" s="12" t="s">
        <v>1122</v>
      </c>
      <c r="I168" s="12" t="s">
        <v>1123</v>
      </c>
    </row>
    <row r="169" spans="1:9" ht="21" customHeight="1">
      <c r="A169" s="13" t="s">
        <v>1241</v>
      </c>
      <c r="B169" s="14" t="s">
        <v>1242</v>
      </c>
      <c r="C169" s="78" t="s">
        <v>15</v>
      </c>
      <c r="D169" s="78"/>
      <c r="E169" s="78"/>
      <c r="F169" s="13" t="s">
        <v>103</v>
      </c>
      <c r="G169" s="15">
        <v>1.2273000000000001</v>
      </c>
      <c r="H169" s="16">
        <v>9.6199999999999992</v>
      </c>
      <c r="I169" s="16">
        <f>TRUNC(TRUNC(G169,8)*H169,2)</f>
        <v>11.8</v>
      </c>
    </row>
    <row r="170" spans="1:9" ht="15" customHeight="1">
      <c r="A170" s="13" t="s">
        <v>1243</v>
      </c>
      <c r="B170" s="14" t="s">
        <v>1244</v>
      </c>
      <c r="C170" s="78" t="s">
        <v>15</v>
      </c>
      <c r="D170" s="78"/>
      <c r="E170" s="78"/>
      <c r="F170" s="13" t="s">
        <v>176</v>
      </c>
      <c r="G170" s="15">
        <v>6.8000000000000005E-2</v>
      </c>
      <c r="H170" s="16">
        <v>16.04</v>
      </c>
      <c r="I170" s="16">
        <f>TRUNC(TRUNC(G170,8)*H170,2)</f>
        <v>1.0900000000000001</v>
      </c>
    </row>
    <row r="171" spans="1:9" ht="21" customHeight="1">
      <c r="A171" s="13" t="s">
        <v>1245</v>
      </c>
      <c r="B171" s="14" t="s">
        <v>1246</v>
      </c>
      <c r="C171" s="78" t="s">
        <v>15</v>
      </c>
      <c r="D171" s="78"/>
      <c r="E171" s="78"/>
      <c r="F171" s="13" t="s">
        <v>103</v>
      </c>
      <c r="G171" s="15">
        <v>2</v>
      </c>
      <c r="H171" s="16">
        <v>6.86</v>
      </c>
      <c r="I171" s="16">
        <f>TRUNC(TRUNC(G171,8)*H171,2)</f>
        <v>13.72</v>
      </c>
    </row>
    <row r="172" spans="1:9" ht="29.1" customHeight="1">
      <c r="A172" s="13" t="s">
        <v>1258</v>
      </c>
      <c r="B172" s="14" t="s">
        <v>1259</v>
      </c>
      <c r="C172" s="78" t="s">
        <v>15</v>
      </c>
      <c r="D172" s="78"/>
      <c r="E172" s="78"/>
      <c r="F172" s="13" t="s">
        <v>68</v>
      </c>
      <c r="G172" s="15">
        <v>0.58530000000000004</v>
      </c>
      <c r="H172" s="16">
        <v>42.66</v>
      </c>
      <c r="I172" s="16">
        <f>TRUNC(TRUNC(G172,8)*H172,2)</f>
        <v>24.96</v>
      </c>
    </row>
    <row r="173" spans="1:9" ht="15" customHeight="1">
      <c r="A173" s="8"/>
      <c r="B173" s="8"/>
      <c r="C173" s="8"/>
      <c r="D173" s="8"/>
      <c r="E173" s="8"/>
      <c r="F173" s="8"/>
      <c r="G173" s="79" t="s">
        <v>1249</v>
      </c>
      <c r="H173" s="79"/>
      <c r="I173" s="17">
        <f>SUM(I169:I172)</f>
        <v>51.57</v>
      </c>
    </row>
    <row r="174" spans="1:9" ht="15" customHeight="1">
      <c r="A174" s="76" t="s">
        <v>1218</v>
      </c>
      <c r="B174" s="76"/>
      <c r="C174" s="77" t="s">
        <v>3</v>
      </c>
      <c r="D174" s="77"/>
      <c r="E174" s="77"/>
      <c r="F174" s="12" t="s">
        <v>4</v>
      </c>
      <c r="G174" s="12" t="s">
        <v>1121</v>
      </c>
      <c r="H174" s="12" t="s">
        <v>1122</v>
      </c>
      <c r="I174" s="12" t="s">
        <v>1123</v>
      </c>
    </row>
    <row r="175" spans="1:9" ht="21" customHeight="1">
      <c r="A175" s="13" t="s">
        <v>1219</v>
      </c>
      <c r="B175" s="14" t="s">
        <v>1220</v>
      </c>
      <c r="C175" s="78" t="s">
        <v>15</v>
      </c>
      <c r="D175" s="78"/>
      <c r="E175" s="78"/>
      <c r="F175" s="13" t="s">
        <v>1221</v>
      </c>
      <c r="G175" s="15">
        <v>0.49199999999999999</v>
      </c>
      <c r="H175" s="16">
        <v>23.23</v>
      </c>
      <c r="I175" s="16">
        <f>TRUNC(TRUNC(G175,8)*H175,2)</f>
        <v>11.42</v>
      </c>
    </row>
    <row r="176" spans="1:9" ht="21" customHeight="1">
      <c r="A176" s="13" t="s">
        <v>1222</v>
      </c>
      <c r="B176" s="14" t="s">
        <v>1223</v>
      </c>
      <c r="C176" s="78" t="s">
        <v>15</v>
      </c>
      <c r="D176" s="78"/>
      <c r="E176" s="78"/>
      <c r="F176" s="13" t="s">
        <v>1221</v>
      </c>
      <c r="G176" s="15">
        <v>0.73499999999999999</v>
      </c>
      <c r="H176" s="16">
        <v>30.49</v>
      </c>
      <c r="I176" s="16">
        <f>TRUNC(TRUNC(G176,8)*H176,2)</f>
        <v>22.41</v>
      </c>
    </row>
    <row r="177" spans="1:9" ht="18" customHeight="1">
      <c r="A177" s="8"/>
      <c r="B177" s="8"/>
      <c r="C177" s="8"/>
      <c r="D177" s="8"/>
      <c r="E177" s="8"/>
      <c r="F177" s="8"/>
      <c r="G177" s="79" t="s">
        <v>1224</v>
      </c>
      <c r="H177" s="79"/>
      <c r="I177" s="17">
        <f>SUM(I175:I176)</f>
        <v>33.83</v>
      </c>
    </row>
    <row r="178" spans="1:9" ht="15" customHeight="1">
      <c r="A178" s="76" t="s">
        <v>1137</v>
      </c>
      <c r="B178" s="76"/>
      <c r="C178" s="77" t="s">
        <v>3</v>
      </c>
      <c r="D178" s="77"/>
      <c r="E178" s="77"/>
      <c r="F178" s="12" t="s">
        <v>4</v>
      </c>
      <c r="G178" s="12" t="s">
        <v>1121</v>
      </c>
      <c r="H178" s="12" t="s">
        <v>1122</v>
      </c>
      <c r="I178" s="12" t="s">
        <v>1123</v>
      </c>
    </row>
    <row r="179" spans="1:9" ht="29.1" customHeight="1">
      <c r="A179" s="13" t="s">
        <v>1260</v>
      </c>
      <c r="B179" s="14" t="s">
        <v>1261</v>
      </c>
      <c r="C179" s="78" t="s">
        <v>15</v>
      </c>
      <c r="D179" s="78"/>
      <c r="E179" s="78"/>
      <c r="F179" s="13" t="s">
        <v>82</v>
      </c>
      <c r="G179" s="15">
        <v>6.1000000000000004E-3</v>
      </c>
      <c r="H179" s="16">
        <v>515.45000000000005</v>
      </c>
      <c r="I179" s="16">
        <f>TRUNC(TRUNC(G179,8)*H179,2)</f>
        <v>3.14</v>
      </c>
    </row>
    <row r="180" spans="1:9" ht="15" customHeight="1">
      <c r="A180" s="8"/>
      <c r="B180" s="8"/>
      <c r="C180" s="8"/>
      <c r="D180" s="8"/>
      <c r="E180" s="8"/>
      <c r="F180" s="8"/>
      <c r="G180" s="79" t="s">
        <v>1140</v>
      </c>
      <c r="H180" s="79"/>
      <c r="I180" s="17">
        <f>SUM(I179:I179)</f>
        <v>3.14</v>
      </c>
    </row>
    <row r="181" spans="1:9" ht="15" customHeight="1">
      <c r="A181" s="8"/>
      <c r="B181" s="8"/>
      <c r="C181" s="8"/>
      <c r="D181" s="8"/>
      <c r="E181" s="8"/>
      <c r="F181" s="8"/>
      <c r="G181" s="80" t="s">
        <v>1141</v>
      </c>
      <c r="H181" s="80"/>
      <c r="I181" s="4">
        <f>ROUND(SUM(I167,I173,I177,I180),2)</f>
        <v>89.77</v>
      </c>
    </row>
    <row r="182" spans="1:9" ht="9.9499999999999993" customHeight="1">
      <c r="A182" s="8"/>
      <c r="B182" s="8"/>
      <c r="C182" s="8"/>
      <c r="D182" s="8"/>
      <c r="E182" s="8"/>
      <c r="F182" s="8"/>
      <c r="G182" s="83"/>
      <c r="H182" s="83"/>
      <c r="I182" s="83"/>
    </row>
    <row r="183" spans="1:9" ht="20.100000000000001" customHeight="1">
      <c r="A183" s="81" t="s">
        <v>1262</v>
      </c>
      <c r="B183" s="81"/>
      <c r="C183" s="81"/>
      <c r="D183" s="81"/>
      <c r="E183" s="81"/>
      <c r="F183" s="81"/>
      <c r="G183" s="81"/>
      <c r="H183" s="81"/>
      <c r="I183" s="81"/>
    </row>
    <row r="184" spans="1:9" ht="15" customHeight="1">
      <c r="A184" s="76" t="s">
        <v>1234</v>
      </c>
      <c r="B184" s="76"/>
      <c r="C184" s="77" t="s">
        <v>3</v>
      </c>
      <c r="D184" s="77"/>
      <c r="E184" s="77"/>
      <c r="F184" s="12" t="s">
        <v>4</v>
      </c>
      <c r="G184" s="12" t="s">
        <v>1121</v>
      </c>
      <c r="H184" s="12" t="s">
        <v>1122</v>
      </c>
      <c r="I184" s="12" t="s">
        <v>1123</v>
      </c>
    </row>
    <row r="185" spans="1:9" ht="29.1" customHeight="1">
      <c r="A185" s="13" t="s">
        <v>1263</v>
      </c>
      <c r="B185" s="14" t="s">
        <v>1264</v>
      </c>
      <c r="C185" s="78" t="s">
        <v>15</v>
      </c>
      <c r="D185" s="78"/>
      <c r="E185" s="78"/>
      <c r="F185" s="13" t="s">
        <v>68</v>
      </c>
      <c r="G185" s="15">
        <v>1</v>
      </c>
      <c r="H185" s="16">
        <v>427.18</v>
      </c>
      <c r="I185" s="16">
        <f>TRUNC(TRUNC(G185,8)*H185,2)</f>
        <v>427.18</v>
      </c>
    </row>
    <row r="186" spans="1:9" ht="15" customHeight="1">
      <c r="A186" s="8"/>
      <c r="B186" s="8"/>
      <c r="C186" s="8"/>
      <c r="D186" s="8"/>
      <c r="E186" s="8"/>
      <c r="F186" s="8"/>
      <c r="G186" s="79" t="s">
        <v>1249</v>
      </c>
      <c r="H186" s="79"/>
      <c r="I186" s="17">
        <f>SUM(I185:I185)</f>
        <v>427.18</v>
      </c>
    </row>
    <row r="187" spans="1:9" ht="15" customHeight="1">
      <c r="A187" s="76" t="s">
        <v>1218</v>
      </c>
      <c r="B187" s="76"/>
      <c r="C187" s="77" t="s">
        <v>3</v>
      </c>
      <c r="D187" s="77"/>
      <c r="E187" s="77"/>
      <c r="F187" s="12" t="s">
        <v>4</v>
      </c>
      <c r="G187" s="12" t="s">
        <v>1121</v>
      </c>
      <c r="H187" s="12" t="s">
        <v>1122</v>
      </c>
      <c r="I187" s="12" t="s">
        <v>1123</v>
      </c>
    </row>
    <row r="188" spans="1:9" ht="15" customHeight="1">
      <c r="A188" s="13" t="s">
        <v>1265</v>
      </c>
      <c r="B188" s="14" t="s">
        <v>1266</v>
      </c>
      <c r="C188" s="78" t="s">
        <v>15</v>
      </c>
      <c r="D188" s="78"/>
      <c r="E188" s="78"/>
      <c r="F188" s="13" t="s">
        <v>1221</v>
      </c>
      <c r="G188" s="15">
        <v>0.45700000000000002</v>
      </c>
      <c r="H188" s="16">
        <v>30.92</v>
      </c>
      <c r="I188" s="16">
        <f>TRUNC(TRUNC(G188,8)*H188,2)</f>
        <v>14.13</v>
      </c>
    </row>
    <row r="189" spans="1:9" ht="15" customHeight="1">
      <c r="A189" s="13" t="s">
        <v>1267</v>
      </c>
      <c r="B189" s="14" t="s">
        <v>1268</v>
      </c>
      <c r="C189" s="78" t="s">
        <v>15</v>
      </c>
      <c r="D189" s="78"/>
      <c r="E189" s="78"/>
      <c r="F189" s="13" t="s">
        <v>1221</v>
      </c>
      <c r="G189" s="15">
        <v>0.22900000000000001</v>
      </c>
      <c r="H189" s="16">
        <v>22.72</v>
      </c>
      <c r="I189" s="16">
        <f>TRUNC(TRUNC(G189,8)*H189,2)</f>
        <v>5.2</v>
      </c>
    </row>
    <row r="190" spans="1:9" ht="18" customHeight="1">
      <c r="A190" s="8"/>
      <c r="B190" s="8"/>
      <c r="C190" s="8"/>
      <c r="D190" s="8"/>
      <c r="E190" s="8"/>
      <c r="F190" s="8"/>
      <c r="G190" s="79" t="s">
        <v>1224</v>
      </c>
      <c r="H190" s="79"/>
      <c r="I190" s="17">
        <f>SUM(I188:I189)</f>
        <v>19.330000000000002</v>
      </c>
    </row>
    <row r="191" spans="1:9" ht="15" customHeight="1">
      <c r="A191" s="76" t="s">
        <v>1137</v>
      </c>
      <c r="B191" s="76"/>
      <c r="C191" s="77" t="s">
        <v>3</v>
      </c>
      <c r="D191" s="77"/>
      <c r="E191" s="77"/>
      <c r="F191" s="12" t="s">
        <v>4</v>
      </c>
      <c r="G191" s="12" t="s">
        <v>1121</v>
      </c>
      <c r="H191" s="12" t="s">
        <v>1122</v>
      </c>
      <c r="I191" s="12" t="s">
        <v>1123</v>
      </c>
    </row>
    <row r="192" spans="1:9" ht="29.1" customHeight="1">
      <c r="A192" s="13" t="s">
        <v>1269</v>
      </c>
      <c r="B192" s="14" t="s">
        <v>1270</v>
      </c>
      <c r="C192" s="78" t="s">
        <v>15</v>
      </c>
      <c r="D192" s="78"/>
      <c r="E192" s="78"/>
      <c r="F192" s="13" t="s">
        <v>82</v>
      </c>
      <c r="G192" s="15">
        <v>1.2E-2</v>
      </c>
      <c r="H192" s="16">
        <v>768.11</v>
      </c>
      <c r="I192" s="16">
        <f>TRUNC(TRUNC(G192,8)*H192,2)</f>
        <v>9.2100000000000009</v>
      </c>
    </row>
    <row r="193" spans="1:9" ht="15" customHeight="1">
      <c r="A193" s="8"/>
      <c r="B193" s="8"/>
      <c r="C193" s="8"/>
      <c r="D193" s="8"/>
      <c r="E193" s="8"/>
      <c r="F193" s="8"/>
      <c r="G193" s="79" t="s">
        <v>1140</v>
      </c>
      <c r="H193" s="79"/>
      <c r="I193" s="17">
        <f>SUM(I192:I192)</f>
        <v>9.2100000000000009</v>
      </c>
    </row>
    <row r="194" spans="1:9" ht="15" customHeight="1">
      <c r="A194" s="8"/>
      <c r="B194" s="8"/>
      <c r="C194" s="8"/>
      <c r="D194" s="8"/>
      <c r="E194" s="8"/>
      <c r="F194" s="8"/>
      <c r="G194" s="80" t="s">
        <v>1141</v>
      </c>
      <c r="H194" s="80"/>
      <c r="I194" s="4">
        <f>ROUND(SUM(I186,I190,I193),2)</f>
        <v>455.72</v>
      </c>
    </row>
    <row r="195" spans="1:9" ht="9.9499999999999993" customHeight="1">
      <c r="A195" s="8"/>
      <c r="B195" s="8"/>
      <c r="C195" s="8"/>
      <c r="D195" s="8"/>
      <c r="E195" s="8"/>
      <c r="F195" s="8"/>
      <c r="G195" s="83"/>
      <c r="H195" s="83"/>
      <c r="I195" s="83"/>
    </row>
    <row r="196" spans="1:9" ht="20.100000000000001" customHeight="1">
      <c r="A196" s="81" t="s">
        <v>1271</v>
      </c>
      <c r="B196" s="81"/>
      <c r="C196" s="81"/>
      <c r="D196" s="81"/>
      <c r="E196" s="81"/>
      <c r="F196" s="81"/>
      <c r="G196" s="81"/>
      <c r="H196" s="81"/>
      <c r="I196" s="81"/>
    </row>
    <row r="197" spans="1:9" ht="15" customHeight="1">
      <c r="A197" s="76" t="s">
        <v>1218</v>
      </c>
      <c r="B197" s="76"/>
      <c r="C197" s="77" t="s">
        <v>3</v>
      </c>
      <c r="D197" s="77"/>
      <c r="E197" s="77"/>
      <c r="F197" s="12" t="s">
        <v>4</v>
      </c>
      <c r="G197" s="12" t="s">
        <v>1121</v>
      </c>
      <c r="H197" s="12" t="s">
        <v>1122</v>
      </c>
      <c r="I197" s="12" t="s">
        <v>1123</v>
      </c>
    </row>
    <row r="198" spans="1:9" ht="15" customHeight="1">
      <c r="A198" s="13" t="s">
        <v>1272</v>
      </c>
      <c r="B198" s="14" t="s">
        <v>1273</v>
      </c>
      <c r="C198" s="78" t="s">
        <v>15</v>
      </c>
      <c r="D198" s="78"/>
      <c r="E198" s="78"/>
      <c r="F198" s="13" t="s">
        <v>1221</v>
      </c>
      <c r="G198" s="15">
        <v>0.48149999999999998</v>
      </c>
      <c r="H198" s="16">
        <v>30.74</v>
      </c>
      <c r="I198" s="16">
        <f>TRUNC(TRUNC(G198,8)*H198,2)</f>
        <v>14.8</v>
      </c>
    </row>
    <row r="199" spans="1:9" ht="15" customHeight="1">
      <c r="A199" s="13" t="s">
        <v>1267</v>
      </c>
      <c r="B199" s="14" t="s">
        <v>1268</v>
      </c>
      <c r="C199" s="78" t="s">
        <v>15</v>
      </c>
      <c r="D199" s="78"/>
      <c r="E199" s="78"/>
      <c r="F199" s="13" t="s">
        <v>1221</v>
      </c>
      <c r="G199" s="15">
        <v>0.21129999999999999</v>
      </c>
      <c r="H199" s="16">
        <v>22.72</v>
      </c>
      <c r="I199" s="16">
        <f>TRUNC(TRUNC(G199,8)*H199,2)</f>
        <v>4.8</v>
      </c>
    </row>
    <row r="200" spans="1:9" ht="18" customHeight="1">
      <c r="A200" s="8"/>
      <c r="B200" s="8"/>
      <c r="C200" s="8"/>
      <c r="D200" s="8"/>
      <c r="E200" s="8"/>
      <c r="F200" s="8"/>
      <c r="G200" s="79" t="s">
        <v>1224</v>
      </c>
      <c r="H200" s="79"/>
      <c r="I200" s="17">
        <f>SUM(I198:I199)</f>
        <v>19.600000000000001</v>
      </c>
    </row>
    <row r="201" spans="1:9" ht="15" customHeight="1">
      <c r="A201" s="8"/>
      <c r="B201" s="8"/>
      <c r="C201" s="8"/>
      <c r="D201" s="8"/>
      <c r="E201" s="8"/>
      <c r="F201" s="8"/>
      <c r="G201" s="80" t="s">
        <v>1141</v>
      </c>
      <c r="H201" s="80"/>
      <c r="I201" s="4">
        <f>ROUND(SUM(I200),2)</f>
        <v>19.600000000000001</v>
      </c>
    </row>
    <row r="202" spans="1:9" ht="9.9499999999999993" customHeight="1">
      <c r="A202" s="8"/>
      <c r="B202" s="8"/>
      <c r="C202" s="8"/>
      <c r="D202" s="8"/>
      <c r="E202" s="8"/>
      <c r="F202" s="8"/>
      <c r="G202" s="83"/>
      <c r="H202" s="83"/>
      <c r="I202" s="83"/>
    </row>
    <row r="203" spans="1:9" ht="20.100000000000001" customHeight="1">
      <c r="A203" s="81" t="s">
        <v>1274</v>
      </c>
      <c r="B203" s="81"/>
      <c r="C203" s="81"/>
      <c r="D203" s="81"/>
      <c r="E203" s="81"/>
      <c r="F203" s="81"/>
      <c r="G203" s="81"/>
      <c r="H203" s="81"/>
      <c r="I203" s="81"/>
    </row>
    <row r="204" spans="1:9" ht="15" customHeight="1">
      <c r="A204" s="76" t="s">
        <v>1218</v>
      </c>
      <c r="B204" s="76"/>
      <c r="C204" s="77" t="s">
        <v>3</v>
      </c>
      <c r="D204" s="77"/>
      <c r="E204" s="77"/>
      <c r="F204" s="12" t="s">
        <v>4</v>
      </c>
      <c r="G204" s="12" t="s">
        <v>1121</v>
      </c>
      <c r="H204" s="12" t="s">
        <v>1122</v>
      </c>
      <c r="I204" s="12" t="s">
        <v>1123</v>
      </c>
    </row>
    <row r="205" spans="1:9" ht="15" customHeight="1">
      <c r="A205" s="13" t="s">
        <v>1265</v>
      </c>
      <c r="B205" s="14" t="s">
        <v>1266</v>
      </c>
      <c r="C205" s="78" t="s">
        <v>15</v>
      </c>
      <c r="D205" s="78"/>
      <c r="E205" s="78"/>
      <c r="F205" s="13" t="s">
        <v>1221</v>
      </c>
      <c r="G205" s="15">
        <v>1.2462</v>
      </c>
      <c r="H205" s="16">
        <v>30.92</v>
      </c>
      <c r="I205" s="16">
        <f>TRUNC(TRUNC(G205,8)*H205,2)</f>
        <v>38.53</v>
      </c>
    </row>
    <row r="206" spans="1:9" ht="15" customHeight="1">
      <c r="A206" s="13" t="s">
        <v>1267</v>
      </c>
      <c r="B206" s="14" t="s">
        <v>1268</v>
      </c>
      <c r="C206" s="78" t="s">
        <v>15</v>
      </c>
      <c r="D206" s="78"/>
      <c r="E206" s="78"/>
      <c r="F206" s="13" t="s">
        <v>1221</v>
      </c>
      <c r="G206" s="15">
        <v>7.7264999999999997</v>
      </c>
      <c r="H206" s="16">
        <v>22.72</v>
      </c>
      <c r="I206" s="16">
        <f>TRUNC(TRUNC(G206,8)*H206,2)</f>
        <v>175.54</v>
      </c>
    </row>
    <row r="207" spans="1:9" ht="18" customHeight="1">
      <c r="A207" s="8"/>
      <c r="B207" s="8"/>
      <c r="C207" s="8"/>
      <c r="D207" s="8"/>
      <c r="E207" s="8"/>
      <c r="F207" s="8"/>
      <c r="G207" s="79" t="s">
        <v>1224</v>
      </c>
      <c r="H207" s="79"/>
      <c r="I207" s="17">
        <f>SUM(I205:I206)</f>
        <v>214.07</v>
      </c>
    </row>
    <row r="208" spans="1:9" ht="15" customHeight="1">
      <c r="A208" s="8"/>
      <c r="B208" s="8"/>
      <c r="C208" s="8"/>
      <c r="D208" s="8"/>
      <c r="E208" s="8"/>
      <c r="F208" s="8"/>
      <c r="G208" s="80" t="s">
        <v>1141</v>
      </c>
      <c r="H208" s="80"/>
      <c r="I208" s="4">
        <f>ROUND(SUM(I207),2)</f>
        <v>214.07</v>
      </c>
    </row>
    <row r="209" spans="1:9" ht="9.9499999999999993" customHeight="1">
      <c r="A209" s="8"/>
      <c r="B209" s="8"/>
      <c r="C209" s="8"/>
      <c r="D209" s="8"/>
      <c r="E209" s="8"/>
      <c r="F209" s="8"/>
      <c r="G209" s="83"/>
      <c r="H209" s="83"/>
      <c r="I209" s="83"/>
    </row>
    <row r="210" spans="1:9" ht="27" customHeight="1">
      <c r="A210" s="81" t="s">
        <v>1275</v>
      </c>
      <c r="B210" s="81"/>
      <c r="C210" s="81"/>
      <c r="D210" s="81"/>
      <c r="E210" s="81"/>
      <c r="F210" s="81"/>
      <c r="G210" s="81"/>
      <c r="H210" s="81"/>
      <c r="I210" s="81"/>
    </row>
    <row r="211" spans="1:9" ht="15" customHeight="1">
      <c r="A211" s="76" t="s">
        <v>1211</v>
      </c>
      <c r="B211" s="76"/>
      <c r="C211" s="77" t="s">
        <v>3</v>
      </c>
      <c r="D211" s="77"/>
      <c r="E211" s="77"/>
      <c r="F211" s="12" t="s">
        <v>4</v>
      </c>
      <c r="G211" s="12" t="s">
        <v>1121</v>
      </c>
      <c r="H211" s="12" t="s">
        <v>1122</v>
      </c>
      <c r="I211" s="12" t="s">
        <v>1123</v>
      </c>
    </row>
    <row r="212" spans="1:9" ht="29.1" customHeight="1">
      <c r="A212" s="13" t="s">
        <v>1276</v>
      </c>
      <c r="B212" s="14" t="s">
        <v>1277</v>
      </c>
      <c r="C212" s="78" t="s">
        <v>15</v>
      </c>
      <c r="D212" s="78"/>
      <c r="E212" s="78"/>
      <c r="F212" s="13" t="s">
        <v>1214</v>
      </c>
      <c r="G212" s="15">
        <v>1.6503299999999999E-2</v>
      </c>
      <c r="H212" s="16">
        <v>99.86</v>
      </c>
      <c r="I212" s="16">
        <f>TRUNC(TRUNC(G212,8)*H212,2)</f>
        <v>1.64</v>
      </c>
    </row>
    <row r="213" spans="1:9" ht="29.1" customHeight="1">
      <c r="A213" s="13" t="s">
        <v>1278</v>
      </c>
      <c r="B213" s="14" t="s">
        <v>1279</v>
      </c>
      <c r="C213" s="78" t="s">
        <v>15</v>
      </c>
      <c r="D213" s="78"/>
      <c r="E213" s="78"/>
      <c r="F213" s="13" t="s">
        <v>1184</v>
      </c>
      <c r="G213" s="15">
        <v>2.0951000000000001E-2</v>
      </c>
      <c r="H213" s="16">
        <v>223.17</v>
      </c>
      <c r="I213" s="16">
        <f>TRUNC(TRUNC(G213,8)*H213,2)</f>
        <v>4.67</v>
      </c>
    </row>
    <row r="214" spans="1:9" ht="18" customHeight="1">
      <c r="A214" s="8"/>
      <c r="B214" s="8"/>
      <c r="C214" s="8"/>
      <c r="D214" s="8"/>
      <c r="E214" s="8"/>
      <c r="F214" s="8"/>
      <c r="G214" s="79" t="s">
        <v>1217</v>
      </c>
      <c r="H214" s="79"/>
      <c r="I214" s="17">
        <f>SUM(I212:I213)</f>
        <v>6.31</v>
      </c>
    </row>
    <row r="215" spans="1:9" ht="15" customHeight="1">
      <c r="A215" s="76" t="s">
        <v>1218</v>
      </c>
      <c r="B215" s="76"/>
      <c r="C215" s="77" t="s">
        <v>3</v>
      </c>
      <c r="D215" s="77"/>
      <c r="E215" s="77"/>
      <c r="F215" s="12" t="s">
        <v>4</v>
      </c>
      <c r="G215" s="12" t="s">
        <v>1121</v>
      </c>
      <c r="H215" s="12" t="s">
        <v>1122</v>
      </c>
      <c r="I215" s="12" t="s">
        <v>1123</v>
      </c>
    </row>
    <row r="216" spans="1:9" ht="15" customHeight="1">
      <c r="A216" s="13" t="s">
        <v>1267</v>
      </c>
      <c r="B216" s="14" t="s">
        <v>1268</v>
      </c>
      <c r="C216" s="78" t="s">
        <v>15</v>
      </c>
      <c r="D216" s="78"/>
      <c r="E216" s="78"/>
      <c r="F216" s="13" t="s">
        <v>1221</v>
      </c>
      <c r="G216" s="15">
        <v>3.7454300000000003E-2</v>
      </c>
      <c r="H216" s="16">
        <v>22.72</v>
      </c>
      <c r="I216" s="16">
        <f>TRUNC(TRUNC(G216,8)*H216,2)</f>
        <v>0.85</v>
      </c>
    </row>
    <row r="217" spans="1:9" ht="18" customHeight="1">
      <c r="A217" s="8"/>
      <c r="B217" s="8"/>
      <c r="C217" s="8"/>
      <c r="D217" s="8"/>
      <c r="E217" s="8"/>
      <c r="F217" s="8"/>
      <c r="G217" s="79" t="s">
        <v>1224</v>
      </c>
      <c r="H217" s="79"/>
      <c r="I217" s="17">
        <f>SUM(I216:I216)</f>
        <v>0.85</v>
      </c>
    </row>
    <row r="218" spans="1:9" ht="15" customHeight="1">
      <c r="A218" s="8"/>
      <c r="B218" s="8"/>
      <c r="C218" s="8"/>
      <c r="D218" s="8"/>
      <c r="E218" s="8"/>
      <c r="F218" s="8"/>
      <c r="G218" s="80" t="s">
        <v>1141</v>
      </c>
      <c r="H218" s="80"/>
      <c r="I218" s="4">
        <f>ROUND(SUM(I214,I217),2)</f>
        <v>7.16</v>
      </c>
    </row>
    <row r="219" spans="1:9" ht="9.9499999999999993" customHeight="1">
      <c r="A219" s="8"/>
      <c r="B219" s="8"/>
      <c r="C219" s="8"/>
      <c r="D219" s="8"/>
      <c r="E219" s="8"/>
      <c r="F219" s="8"/>
      <c r="G219" s="83"/>
      <c r="H219" s="83"/>
      <c r="I219" s="83"/>
    </row>
    <row r="220" spans="1:9" ht="20.100000000000001" customHeight="1">
      <c r="A220" s="81" t="s">
        <v>1280</v>
      </c>
      <c r="B220" s="81"/>
      <c r="C220" s="81"/>
      <c r="D220" s="81"/>
      <c r="E220" s="81"/>
      <c r="F220" s="81"/>
      <c r="G220" s="81"/>
      <c r="H220" s="81"/>
      <c r="I220" s="81"/>
    </row>
    <row r="221" spans="1:9" ht="15" customHeight="1">
      <c r="A221" s="76" t="s">
        <v>1211</v>
      </c>
      <c r="B221" s="76"/>
      <c r="C221" s="77" t="s">
        <v>3</v>
      </c>
      <c r="D221" s="77"/>
      <c r="E221" s="77"/>
      <c r="F221" s="12" t="s">
        <v>4</v>
      </c>
      <c r="G221" s="12" t="s">
        <v>1121</v>
      </c>
      <c r="H221" s="12" t="s">
        <v>1122</v>
      </c>
      <c r="I221" s="12" t="s">
        <v>1123</v>
      </c>
    </row>
    <row r="222" spans="1:9" ht="45.95" customHeight="1">
      <c r="A222" s="13" t="s">
        <v>1281</v>
      </c>
      <c r="B222" s="14" t="s">
        <v>1282</v>
      </c>
      <c r="C222" s="78" t="s">
        <v>15</v>
      </c>
      <c r="D222" s="78"/>
      <c r="E222" s="78"/>
      <c r="F222" s="13" t="s">
        <v>1214</v>
      </c>
      <c r="G222" s="15">
        <v>5.9999999999999995E-4</v>
      </c>
      <c r="H222" s="16">
        <v>76.92</v>
      </c>
      <c r="I222" s="16">
        <f>TRUNC(TRUNC(G222,8)*H222,2)</f>
        <v>0.04</v>
      </c>
    </row>
    <row r="223" spans="1:9" ht="45.95" customHeight="1">
      <c r="A223" s="13" t="s">
        <v>1283</v>
      </c>
      <c r="B223" s="14" t="s">
        <v>1284</v>
      </c>
      <c r="C223" s="78" t="s">
        <v>15</v>
      </c>
      <c r="D223" s="78"/>
      <c r="E223" s="78"/>
      <c r="F223" s="13" t="s">
        <v>1184</v>
      </c>
      <c r="G223" s="15">
        <v>5.4000000000000003E-3</v>
      </c>
      <c r="H223" s="16">
        <v>320.07</v>
      </c>
      <c r="I223" s="16">
        <f>TRUNC(TRUNC(G223,8)*H223,2)</f>
        <v>1.72</v>
      </c>
    </row>
    <row r="224" spans="1:9" ht="29.1" customHeight="1">
      <c r="A224" s="13" t="s">
        <v>1285</v>
      </c>
      <c r="B224" s="14" t="s">
        <v>1286</v>
      </c>
      <c r="C224" s="78" t="s">
        <v>15</v>
      </c>
      <c r="D224" s="78"/>
      <c r="E224" s="78"/>
      <c r="F224" s="13" t="s">
        <v>1214</v>
      </c>
      <c r="G224" s="15">
        <v>0.1072</v>
      </c>
      <c r="H224" s="16">
        <v>66.89</v>
      </c>
      <c r="I224" s="16">
        <f>TRUNC(TRUNC(G224,8)*H224,2)</f>
        <v>7.17</v>
      </c>
    </row>
    <row r="225" spans="1:9" ht="29.1" customHeight="1">
      <c r="A225" s="13" t="s">
        <v>1287</v>
      </c>
      <c r="B225" s="14" t="s">
        <v>1288</v>
      </c>
      <c r="C225" s="78" t="s">
        <v>15</v>
      </c>
      <c r="D225" s="78"/>
      <c r="E225" s="78"/>
      <c r="F225" s="13" t="s">
        <v>1184</v>
      </c>
      <c r="G225" s="15">
        <v>7.4200000000000002E-2</v>
      </c>
      <c r="H225" s="16">
        <v>136.83000000000001</v>
      </c>
      <c r="I225" s="16">
        <f>TRUNC(TRUNC(G225,8)*H225,2)</f>
        <v>10.15</v>
      </c>
    </row>
    <row r="226" spans="1:9" ht="29.1" customHeight="1">
      <c r="A226" s="13" t="s">
        <v>1289</v>
      </c>
      <c r="B226" s="14" t="s">
        <v>1290</v>
      </c>
      <c r="C226" s="78" t="s">
        <v>15</v>
      </c>
      <c r="D226" s="78"/>
      <c r="E226" s="78"/>
      <c r="F226" s="13" t="s">
        <v>1184</v>
      </c>
      <c r="G226" s="15">
        <v>9.4200000000000006E-2</v>
      </c>
      <c r="H226" s="16">
        <v>10.32</v>
      </c>
      <c r="I226" s="16">
        <f>TRUNC(TRUNC(G226,8)*H226,2)</f>
        <v>0.97</v>
      </c>
    </row>
    <row r="227" spans="1:9" ht="18" customHeight="1">
      <c r="A227" s="8"/>
      <c r="B227" s="8"/>
      <c r="C227" s="8"/>
      <c r="D227" s="8"/>
      <c r="E227" s="8"/>
      <c r="F227" s="8"/>
      <c r="G227" s="79" t="s">
        <v>1217</v>
      </c>
      <c r="H227" s="79"/>
      <c r="I227" s="17">
        <f>SUM(I222:I226)</f>
        <v>20.049999999999997</v>
      </c>
    </row>
    <row r="228" spans="1:9" ht="15" customHeight="1">
      <c r="A228" s="76" t="s">
        <v>1218</v>
      </c>
      <c r="B228" s="76"/>
      <c r="C228" s="77" t="s">
        <v>3</v>
      </c>
      <c r="D228" s="77"/>
      <c r="E228" s="77"/>
      <c r="F228" s="12" t="s">
        <v>4</v>
      </c>
      <c r="G228" s="12" t="s">
        <v>1121</v>
      </c>
      <c r="H228" s="12" t="s">
        <v>1122</v>
      </c>
      <c r="I228" s="12" t="s">
        <v>1123</v>
      </c>
    </row>
    <row r="229" spans="1:9" ht="15" customHeight="1">
      <c r="A229" s="13" t="s">
        <v>1267</v>
      </c>
      <c r="B229" s="14" t="s">
        <v>1268</v>
      </c>
      <c r="C229" s="78" t="s">
        <v>15</v>
      </c>
      <c r="D229" s="78"/>
      <c r="E229" s="78"/>
      <c r="F229" s="13" t="s">
        <v>1221</v>
      </c>
      <c r="G229" s="15">
        <v>0.19550000000000001</v>
      </c>
      <c r="H229" s="16">
        <v>22.72</v>
      </c>
      <c r="I229" s="16">
        <f>TRUNC(TRUNC(G229,8)*H229,2)</f>
        <v>4.4400000000000004</v>
      </c>
    </row>
    <row r="230" spans="1:9" ht="18" customHeight="1">
      <c r="A230" s="8"/>
      <c r="B230" s="8"/>
      <c r="C230" s="8"/>
      <c r="D230" s="8"/>
      <c r="E230" s="8"/>
      <c r="F230" s="8"/>
      <c r="G230" s="79" t="s">
        <v>1224</v>
      </c>
      <c r="H230" s="79"/>
      <c r="I230" s="17">
        <f>SUM(I229:I229)</f>
        <v>4.4400000000000004</v>
      </c>
    </row>
    <row r="231" spans="1:9" ht="15" customHeight="1">
      <c r="A231" s="8"/>
      <c r="B231" s="8"/>
      <c r="C231" s="8"/>
      <c r="D231" s="8"/>
      <c r="E231" s="8"/>
      <c r="F231" s="8"/>
      <c r="G231" s="80" t="s">
        <v>1141</v>
      </c>
      <c r="H231" s="80"/>
      <c r="I231" s="4">
        <f>ROUND(SUM(I227,I230),2)</f>
        <v>24.49</v>
      </c>
    </row>
    <row r="232" spans="1:9" ht="9.9499999999999993" customHeight="1">
      <c r="A232" s="8"/>
      <c r="B232" s="8"/>
      <c r="C232" s="8"/>
      <c r="D232" s="8"/>
      <c r="E232" s="8"/>
      <c r="F232" s="8"/>
      <c r="G232" s="83"/>
      <c r="H232" s="83"/>
      <c r="I232" s="83"/>
    </row>
    <row r="233" spans="1:9" ht="20.100000000000001" customHeight="1">
      <c r="A233" s="81" t="s">
        <v>1291</v>
      </c>
      <c r="B233" s="81"/>
      <c r="C233" s="81"/>
      <c r="D233" s="81"/>
      <c r="E233" s="81"/>
      <c r="F233" s="81"/>
      <c r="G233" s="81"/>
      <c r="H233" s="81"/>
      <c r="I233" s="81"/>
    </row>
    <row r="234" spans="1:9" ht="15" customHeight="1">
      <c r="A234" s="76" t="s">
        <v>1211</v>
      </c>
      <c r="B234" s="76"/>
      <c r="C234" s="77" t="s">
        <v>3</v>
      </c>
      <c r="D234" s="77"/>
      <c r="E234" s="77"/>
      <c r="F234" s="12" t="s">
        <v>4</v>
      </c>
      <c r="G234" s="12" t="s">
        <v>1121</v>
      </c>
      <c r="H234" s="12" t="s">
        <v>1122</v>
      </c>
      <c r="I234" s="12" t="s">
        <v>1123</v>
      </c>
    </row>
    <row r="235" spans="1:9" ht="29.1" customHeight="1">
      <c r="A235" s="13" t="s">
        <v>1292</v>
      </c>
      <c r="B235" s="14" t="s">
        <v>1293</v>
      </c>
      <c r="C235" s="78" t="s">
        <v>15</v>
      </c>
      <c r="D235" s="78"/>
      <c r="E235" s="78"/>
      <c r="F235" s="13" t="s">
        <v>1214</v>
      </c>
      <c r="G235" s="15">
        <v>0.14199999999999999</v>
      </c>
      <c r="H235" s="16">
        <v>0.64</v>
      </c>
      <c r="I235" s="16">
        <f>TRUNC(TRUNC(G235,8)*H235,2)</f>
        <v>0.09</v>
      </c>
    </row>
    <row r="236" spans="1:9" ht="29.1" customHeight="1">
      <c r="A236" s="13" t="s">
        <v>1289</v>
      </c>
      <c r="B236" s="14" t="s">
        <v>1290</v>
      </c>
      <c r="C236" s="78" t="s">
        <v>15</v>
      </c>
      <c r="D236" s="78"/>
      <c r="E236" s="78"/>
      <c r="F236" s="13" t="s">
        <v>1184</v>
      </c>
      <c r="G236" s="15">
        <v>6.8999999999999999E-3</v>
      </c>
      <c r="H236" s="16">
        <v>10.32</v>
      </c>
      <c r="I236" s="16">
        <f>TRUNC(TRUNC(G236,8)*H236,2)</f>
        <v>7.0000000000000007E-2</v>
      </c>
    </row>
    <row r="237" spans="1:9" ht="18" customHeight="1">
      <c r="A237" s="8"/>
      <c r="B237" s="8"/>
      <c r="C237" s="8"/>
      <c r="D237" s="8"/>
      <c r="E237" s="8"/>
      <c r="F237" s="8"/>
      <c r="G237" s="79" t="s">
        <v>1217</v>
      </c>
      <c r="H237" s="79"/>
      <c r="I237" s="17">
        <f>SUM(I235:I236)</f>
        <v>0.16</v>
      </c>
    </row>
    <row r="238" spans="1:9" ht="15" customHeight="1">
      <c r="A238" s="76" t="s">
        <v>1234</v>
      </c>
      <c r="B238" s="76"/>
      <c r="C238" s="77" t="s">
        <v>3</v>
      </c>
      <c r="D238" s="77"/>
      <c r="E238" s="77"/>
      <c r="F238" s="12" t="s">
        <v>4</v>
      </c>
      <c r="G238" s="12" t="s">
        <v>1121</v>
      </c>
      <c r="H238" s="12" t="s">
        <v>1122</v>
      </c>
      <c r="I238" s="12" t="s">
        <v>1123</v>
      </c>
    </row>
    <row r="239" spans="1:9" ht="21" customHeight="1">
      <c r="A239" s="13" t="s">
        <v>1294</v>
      </c>
      <c r="B239" s="14" t="s">
        <v>1295</v>
      </c>
      <c r="C239" s="78" t="s">
        <v>15</v>
      </c>
      <c r="D239" s="78"/>
      <c r="E239" s="78"/>
      <c r="F239" s="13" t="s">
        <v>82</v>
      </c>
      <c r="G239" s="15">
        <v>5.6800000000000003E-2</v>
      </c>
      <c r="H239" s="16">
        <v>139.88999999999999</v>
      </c>
      <c r="I239" s="16">
        <f>TRUNC(TRUNC(G239,8)*H239,2)</f>
        <v>7.94</v>
      </c>
    </row>
    <row r="240" spans="1:9" ht="21" customHeight="1">
      <c r="A240" s="13" t="s">
        <v>1296</v>
      </c>
      <c r="B240" s="14" t="s">
        <v>1297</v>
      </c>
      <c r="C240" s="78" t="s">
        <v>15</v>
      </c>
      <c r="D240" s="78"/>
      <c r="E240" s="78"/>
      <c r="F240" s="13" t="s">
        <v>82</v>
      </c>
      <c r="G240" s="15">
        <v>6.4000000000000003E-3</v>
      </c>
      <c r="H240" s="16">
        <v>109.66</v>
      </c>
      <c r="I240" s="16">
        <f>TRUNC(TRUNC(G240,8)*H240,2)</f>
        <v>0.7</v>
      </c>
    </row>
    <row r="241" spans="1:9" ht="15" customHeight="1">
      <c r="A241" s="8"/>
      <c r="B241" s="8"/>
      <c r="C241" s="8"/>
      <c r="D241" s="8"/>
      <c r="E241" s="8"/>
      <c r="F241" s="8"/>
      <c r="G241" s="79" t="s">
        <v>1249</v>
      </c>
      <c r="H241" s="79"/>
      <c r="I241" s="17">
        <f>SUM(I239:I240)</f>
        <v>8.64</v>
      </c>
    </row>
    <row r="242" spans="1:9" ht="15" customHeight="1">
      <c r="A242" s="76" t="s">
        <v>1218</v>
      </c>
      <c r="B242" s="76"/>
      <c r="C242" s="77" t="s">
        <v>3</v>
      </c>
      <c r="D242" s="77"/>
      <c r="E242" s="77"/>
      <c r="F242" s="12" t="s">
        <v>4</v>
      </c>
      <c r="G242" s="12" t="s">
        <v>1121</v>
      </c>
      <c r="H242" s="12" t="s">
        <v>1122</v>
      </c>
      <c r="I242" s="12" t="s">
        <v>1123</v>
      </c>
    </row>
    <row r="243" spans="1:9" ht="15" customHeight="1">
      <c r="A243" s="13" t="s">
        <v>1272</v>
      </c>
      <c r="B243" s="14" t="s">
        <v>1273</v>
      </c>
      <c r="C243" s="78" t="s">
        <v>15</v>
      </c>
      <c r="D243" s="78"/>
      <c r="E243" s="78"/>
      <c r="F243" s="13" t="s">
        <v>1221</v>
      </c>
      <c r="G243" s="15">
        <v>0.29759999999999998</v>
      </c>
      <c r="H243" s="16">
        <v>30.74</v>
      </c>
      <c r="I243" s="16">
        <f>TRUNC(TRUNC(G243,8)*H243,2)</f>
        <v>9.14</v>
      </c>
    </row>
    <row r="244" spans="1:9" ht="15" customHeight="1">
      <c r="A244" s="13" t="s">
        <v>1267</v>
      </c>
      <c r="B244" s="14" t="s">
        <v>1268</v>
      </c>
      <c r="C244" s="78" t="s">
        <v>15</v>
      </c>
      <c r="D244" s="78"/>
      <c r="E244" s="78"/>
      <c r="F244" s="13" t="s">
        <v>1221</v>
      </c>
      <c r="G244" s="15">
        <v>0.29759999999999998</v>
      </c>
      <c r="H244" s="16">
        <v>22.72</v>
      </c>
      <c r="I244" s="16">
        <f>TRUNC(TRUNC(G244,8)*H244,2)</f>
        <v>6.76</v>
      </c>
    </row>
    <row r="245" spans="1:9" ht="18" customHeight="1">
      <c r="A245" s="8"/>
      <c r="B245" s="8"/>
      <c r="C245" s="8"/>
      <c r="D245" s="8"/>
      <c r="E245" s="8"/>
      <c r="F245" s="8"/>
      <c r="G245" s="79" t="s">
        <v>1224</v>
      </c>
      <c r="H245" s="79"/>
      <c r="I245" s="17">
        <f>SUM(I243:I244)</f>
        <v>15.9</v>
      </c>
    </row>
    <row r="246" spans="1:9" ht="15" customHeight="1">
      <c r="A246" s="76" t="s">
        <v>1137</v>
      </c>
      <c r="B246" s="76"/>
      <c r="C246" s="77" t="s">
        <v>3</v>
      </c>
      <c r="D246" s="77"/>
      <c r="E246" s="77"/>
      <c r="F246" s="12" t="s">
        <v>4</v>
      </c>
      <c r="G246" s="12" t="s">
        <v>1121</v>
      </c>
      <c r="H246" s="12" t="s">
        <v>1122</v>
      </c>
      <c r="I246" s="12" t="s">
        <v>1123</v>
      </c>
    </row>
    <row r="247" spans="1:9" ht="29.1" customHeight="1">
      <c r="A247" s="13" t="s">
        <v>77</v>
      </c>
      <c r="B247" s="14" t="s">
        <v>78</v>
      </c>
      <c r="C247" s="78" t="s">
        <v>15</v>
      </c>
      <c r="D247" s="78"/>
      <c r="E247" s="78"/>
      <c r="F247" s="13" t="s">
        <v>68</v>
      </c>
      <c r="G247" s="15">
        <v>1</v>
      </c>
      <c r="H247" s="16">
        <v>19.600000000000001</v>
      </c>
      <c r="I247" s="16">
        <f>TRUNC(TRUNC(G247,8)*H247,2)</f>
        <v>19.600000000000001</v>
      </c>
    </row>
    <row r="248" spans="1:9" ht="15" customHeight="1">
      <c r="A248" s="8"/>
      <c r="B248" s="8"/>
      <c r="C248" s="8"/>
      <c r="D248" s="8"/>
      <c r="E248" s="8"/>
      <c r="F248" s="8"/>
      <c r="G248" s="79" t="s">
        <v>1140</v>
      </c>
      <c r="H248" s="79"/>
      <c r="I248" s="17">
        <f>SUM(I247:I247)</f>
        <v>19.600000000000001</v>
      </c>
    </row>
    <row r="249" spans="1:9" ht="15" customHeight="1">
      <c r="A249" s="8"/>
      <c r="B249" s="8"/>
      <c r="C249" s="8"/>
      <c r="D249" s="8"/>
      <c r="E249" s="8"/>
      <c r="F249" s="8"/>
      <c r="G249" s="80" t="s">
        <v>1141</v>
      </c>
      <c r="H249" s="80"/>
      <c r="I249" s="4">
        <f>ROUND(SUM(I237,I241,I245,I248),2)</f>
        <v>44.3</v>
      </c>
    </row>
    <row r="250" spans="1:9" ht="9.9499999999999993" customHeight="1">
      <c r="A250" s="8"/>
      <c r="B250" s="8"/>
      <c r="C250" s="8"/>
      <c r="D250" s="8"/>
      <c r="E250" s="8"/>
      <c r="F250" s="8"/>
      <c r="G250" s="83"/>
      <c r="H250" s="83"/>
      <c r="I250" s="83"/>
    </row>
    <row r="251" spans="1:9" ht="20.100000000000001" customHeight="1">
      <c r="A251" s="81" t="s">
        <v>1298</v>
      </c>
      <c r="B251" s="81"/>
      <c r="C251" s="81"/>
      <c r="D251" s="81"/>
      <c r="E251" s="81"/>
      <c r="F251" s="81"/>
      <c r="G251" s="81"/>
      <c r="H251" s="81"/>
      <c r="I251" s="81"/>
    </row>
    <row r="252" spans="1:9" ht="15" customHeight="1">
      <c r="A252" s="76" t="s">
        <v>1234</v>
      </c>
      <c r="B252" s="76"/>
      <c r="C252" s="77" t="s">
        <v>3</v>
      </c>
      <c r="D252" s="77"/>
      <c r="E252" s="77"/>
      <c r="F252" s="12" t="s">
        <v>4</v>
      </c>
      <c r="G252" s="12" t="s">
        <v>1121</v>
      </c>
      <c r="H252" s="12" t="s">
        <v>1122</v>
      </c>
      <c r="I252" s="12" t="s">
        <v>1123</v>
      </c>
    </row>
    <row r="253" spans="1:9" ht="21" customHeight="1">
      <c r="A253" s="13" t="s">
        <v>1299</v>
      </c>
      <c r="B253" s="14" t="s">
        <v>1300</v>
      </c>
      <c r="C253" s="78" t="s">
        <v>15</v>
      </c>
      <c r="D253" s="78"/>
      <c r="E253" s="78"/>
      <c r="F253" s="13" t="s">
        <v>1301</v>
      </c>
      <c r="G253" s="15">
        <v>1.6999999999999999E-3</v>
      </c>
      <c r="H253" s="16">
        <v>6.71</v>
      </c>
      <c r="I253" s="16">
        <f>TRUNC(TRUNC(G253,8)*H253,2)</f>
        <v>0.01</v>
      </c>
    </row>
    <row r="254" spans="1:9" ht="15" customHeight="1">
      <c r="A254" s="13" t="s">
        <v>1302</v>
      </c>
      <c r="B254" s="14" t="s">
        <v>1303</v>
      </c>
      <c r="C254" s="78" t="s">
        <v>15</v>
      </c>
      <c r="D254" s="78"/>
      <c r="E254" s="78"/>
      <c r="F254" s="13" t="s">
        <v>176</v>
      </c>
      <c r="G254" s="15">
        <v>2.4E-2</v>
      </c>
      <c r="H254" s="16">
        <v>16.32</v>
      </c>
      <c r="I254" s="16">
        <f>TRUNC(TRUNC(G254,8)*H254,2)</f>
        <v>0.39</v>
      </c>
    </row>
    <row r="255" spans="1:9" ht="21" customHeight="1">
      <c r="A255" s="13" t="s">
        <v>1304</v>
      </c>
      <c r="B255" s="14" t="s">
        <v>1305</v>
      </c>
      <c r="C255" s="78" t="s">
        <v>15</v>
      </c>
      <c r="D255" s="78"/>
      <c r="E255" s="78"/>
      <c r="F255" s="13" t="s">
        <v>103</v>
      </c>
      <c r="G255" s="15">
        <v>0.25</v>
      </c>
      <c r="H255" s="16">
        <v>4.88</v>
      </c>
      <c r="I255" s="16">
        <f>TRUNC(TRUNC(G255,8)*H255,2)</f>
        <v>1.22</v>
      </c>
    </row>
    <row r="256" spans="1:9" ht="21" customHeight="1">
      <c r="A256" s="13" t="s">
        <v>1306</v>
      </c>
      <c r="B256" s="14" t="s">
        <v>1307</v>
      </c>
      <c r="C256" s="78" t="s">
        <v>15</v>
      </c>
      <c r="D256" s="78"/>
      <c r="E256" s="78"/>
      <c r="F256" s="13" t="s">
        <v>103</v>
      </c>
      <c r="G256" s="15">
        <v>0.2</v>
      </c>
      <c r="H256" s="16">
        <v>3.36</v>
      </c>
      <c r="I256" s="16">
        <f>TRUNC(TRUNC(G256,8)*H256,2)</f>
        <v>0.67</v>
      </c>
    </row>
    <row r="257" spans="1:9" ht="29.1" customHeight="1">
      <c r="A257" s="13" t="s">
        <v>1308</v>
      </c>
      <c r="B257" s="14" t="s">
        <v>1309</v>
      </c>
      <c r="C257" s="78" t="s">
        <v>15</v>
      </c>
      <c r="D257" s="78"/>
      <c r="E257" s="78"/>
      <c r="F257" s="13" t="s">
        <v>68</v>
      </c>
      <c r="G257" s="15">
        <v>1.0815999999999999</v>
      </c>
      <c r="H257" s="16">
        <v>21.78</v>
      </c>
      <c r="I257" s="16">
        <f>TRUNC(TRUNC(G257,8)*H257,2)</f>
        <v>23.55</v>
      </c>
    </row>
    <row r="258" spans="1:9" ht="15" customHeight="1">
      <c r="A258" s="8"/>
      <c r="B258" s="8"/>
      <c r="C258" s="8"/>
      <c r="D258" s="8"/>
      <c r="E258" s="8"/>
      <c r="F258" s="8"/>
      <c r="G258" s="79" t="s">
        <v>1249</v>
      </c>
      <c r="H258" s="79"/>
      <c r="I258" s="17">
        <f>SUM(I253:I257)</f>
        <v>25.84</v>
      </c>
    </row>
    <row r="259" spans="1:9" ht="15" customHeight="1">
      <c r="A259" s="76" t="s">
        <v>1218</v>
      </c>
      <c r="B259" s="76"/>
      <c r="C259" s="77" t="s">
        <v>3</v>
      </c>
      <c r="D259" s="77"/>
      <c r="E259" s="77"/>
      <c r="F259" s="12" t="s">
        <v>4</v>
      </c>
      <c r="G259" s="12" t="s">
        <v>1121</v>
      </c>
      <c r="H259" s="12" t="s">
        <v>1122</v>
      </c>
      <c r="I259" s="12" t="s">
        <v>1123</v>
      </c>
    </row>
    <row r="260" spans="1:9" ht="21" customHeight="1">
      <c r="A260" s="13" t="s">
        <v>1222</v>
      </c>
      <c r="B260" s="14" t="s">
        <v>1223</v>
      </c>
      <c r="C260" s="78" t="s">
        <v>15</v>
      </c>
      <c r="D260" s="78"/>
      <c r="E260" s="78"/>
      <c r="F260" s="13" t="s">
        <v>1221</v>
      </c>
      <c r="G260" s="15">
        <v>0.13009999999999999</v>
      </c>
      <c r="H260" s="16">
        <v>30.49</v>
      </c>
      <c r="I260" s="16">
        <f>TRUNC(TRUNC(G260,8)*H260,2)</f>
        <v>3.96</v>
      </c>
    </row>
    <row r="261" spans="1:9" ht="15" customHeight="1">
      <c r="A261" s="13" t="s">
        <v>1265</v>
      </c>
      <c r="B261" s="14" t="s">
        <v>1266</v>
      </c>
      <c r="C261" s="78" t="s">
        <v>15</v>
      </c>
      <c r="D261" s="78"/>
      <c r="E261" s="78"/>
      <c r="F261" s="13" t="s">
        <v>1221</v>
      </c>
      <c r="G261" s="15">
        <v>0.18820000000000001</v>
      </c>
      <c r="H261" s="16">
        <v>30.92</v>
      </c>
      <c r="I261" s="16">
        <f>TRUNC(TRUNC(G261,8)*H261,2)</f>
        <v>5.81</v>
      </c>
    </row>
    <row r="262" spans="1:9" ht="15" customHeight="1">
      <c r="A262" s="13" t="s">
        <v>1267</v>
      </c>
      <c r="B262" s="14" t="s">
        <v>1268</v>
      </c>
      <c r="C262" s="78" t="s">
        <v>15</v>
      </c>
      <c r="D262" s="78"/>
      <c r="E262" s="78"/>
      <c r="F262" s="13" t="s">
        <v>1221</v>
      </c>
      <c r="G262" s="15">
        <v>0.31830000000000003</v>
      </c>
      <c r="H262" s="16">
        <v>22.72</v>
      </c>
      <c r="I262" s="16">
        <f>TRUNC(TRUNC(G262,8)*H262,2)</f>
        <v>7.23</v>
      </c>
    </row>
    <row r="263" spans="1:9" ht="18" customHeight="1">
      <c r="A263" s="8"/>
      <c r="B263" s="8"/>
      <c r="C263" s="8"/>
      <c r="D263" s="8"/>
      <c r="E263" s="8"/>
      <c r="F263" s="8"/>
      <c r="G263" s="79" t="s">
        <v>1224</v>
      </c>
      <c r="H263" s="79"/>
      <c r="I263" s="17">
        <f>SUM(I260:I262)</f>
        <v>17</v>
      </c>
    </row>
    <row r="264" spans="1:9" ht="15" customHeight="1">
      <c r="A264" s="76" t="s">
        <v>1137</v>
      </c>
      <c r="B264" s="76"/>
      <c r="C264" s="77" t="s">
        <v>3</v>
      </c>
      <c r="D264" s="77"/>
      <c r="E264" s="77"/>
      <c r="F264" s="12" t="s">
        <v>4</v>
      </c>
      <c r="G264" s="12" t="s">
        <v>1121</v>
      </c>
      <c r="H264" s="12" t="s">
        <v>1122</v>
      </c>
      <c r="I264" s="12" t="s">
        <v>1123</v>
      </c>
    </row>
    <row r="265" spans="1:9" ht="29.1" customHeight="1">
      <c r="A265" s="13" t="s">
        <v>1310</v>
      </c>
      <c r="B265" s="14" t="s">
        <v>1311</v>
      </c>
      <c r="C265" s="78" t="s">
        <v>15</v>
      </c>
      <c r="D265" s="78"/>
      <c r="E265" s="78"/>
      <c r="F265" s="13" t="s">
        <v>82</v>
      </c>
      <c r="G265" s="15">
        <v>9.8500000000000004E-2</v>
      </c>
      <c r="H265" s="16">
        <v>564.87</v>
      </c>
      <c r="I265" s="16">
        <f>TRUNC(TRUNC(G265,8)*H265,2)</f>
        <v>55.63</v>
      </c>
    </row>
    <row r="266" spans="1:9" ht="15" customHeight="1">
      <c r="A266" s="8"/>
      <c r="B266" s="8"/>
      <c r="C266" s="8"/>
      <c r="D266" s="8"/>
      <c r="E266" s="8"/>
      <c r="F266" s="8"/>
      <c r="G266" s="79" t="s">
        <v>1140</v>
      </c>
      <c r="H266" s="79"/>
      <c r="I266" s="17">
        <f>SUM(I265:I265)</f>
        <v>55.63</v>
      </c>
    </row>
    <row r="267" spans="1:9" ht="15" customHeight="1">
      <c r="A267" s="8"/>
      <c r="B267" s="8"/>
      <c r="C267" s="8"/>
      <c r="D267" s="8"/>
      <c r="E267" s="8"/>
      <c r="F267" s="8"/>
      <c r="G267" s="80" t="s">
        <v>1141</v>
      </c>
      <c r="H267" s="80"/>
      <c r="I267" s="4">
        <f>ROUND(SUM(I258,I263,I266),2)</f>
        <v>98.47</v>
      </c>
    </row>
    <row r="268" spans="1:9" ht="9.9499999999999993" customHeight="1">
      <c r="A268" s="8"/>
      <c r="B268" s="8"/>
      <c r="C268" s="8"/>
      <c r="D268" s="8"/>
      <c r="E268" s="8"/>
      <c r="F268" s="8"/>
      <c r="G268" s="83"/>
      <c r="H268" s="83"/>
      <c r="I268" s="83"/>
    </row>
    <row r="269" spans="1:9" ht="20.100000000000001" customHeight="1">
      <c r="A269" s="81" t="s">
        <v>1312</v>
      </c>
      <c r="B269" s="81"/>
      <c r="C269" s="81"/>
      <c r="D269" s="81"/>
      <c r="E269" s="81"/>
      <c r="F269" s="81"/>
      <c r="G269" s="81"/>
      <c r="H269" s="81"/>
      <c r="I269" s="81"/>
    </row>
    <row r="270" spans="1:9" ht="15" customHeight="1">
      <c r="A270" s="76" t="s">
        <v>1211</v>
      </c>
      <c r="B270" s="76"/>
      <c r="C270" s="77" t="s">
        <v>3</v>
      </c>
      <c r="D270" s="77"/>
      <c r="E270" s="77"/>
      <c r="F270" s="12" t="s">
        <v>4</v>
      </c>
      <c r="G270" s="12" t="s">
        <v>1121</v>
      </c>
      <c r="H270" s="12" t="s">
        <v>1122</v>
      </c>
      <c r="I270" s="12" t="s">
        <v>1123</v>
      </c>
    </row>
    <row r="271" spans="1:9" ht="38.1" customHeight="1">
      <c r="A271" s="13" t="s">
        <v>1313</v>
      </c>
      <c r="B271" s="14" t="s">
        <v>1314</v>
      </c>
      <c r="C271" s="78" t="s">
        <v>15</v>
      </c>
      <c r="D271" s="78"/>
      <c r="E271" s="78"/>
      <c r="F271" s="13" t="s">
        <v>1214</v>
      </c>
      <c r="G271" s="15">
        <v>0.6462</v>
      </c>
      <c r="H271" s="16">
        <v>1.79</v>
      </c>
      <c r="I271" s="16">
        <f>TRUNC(TRUNC(G271,8)*H271,2)</f>
        <v>1.1499999999999999</v>
      </c>
    </row>
    <row r="272" spans="1:9" ht="38.1" customHeight="1">
      <c r="A272" s="13" t="s">
        <v>1315</v>
      </c>
      <c r="B272" s="14" t="s">
        <v>1316</v>
      </c>
      <c r="C272" s="78" t="s">
        <v>15</v>
      </c>
      <c r="D272" s="78"/>
      <c r="E272" s="78"/>
      <c r="F272" s="13" t="s">
        <v>1184</v>
      </c>
      <c r="G272" s="15">
        <v>0.68530000000000002</v>
      </c>
      <c r="H272" s="16">
        <v>6.1</v>
      </c>
      <c r="I272" s="16">
        <f>TRUNC(TRUNC(G272,8)*H272,2)</f>
        <v>4.18</v>
      </c>
    </row>
    <row r="273" spans="1:9" ht="18" customHeight="1">
      <c r="A273" s="8"/>
      <c r="B273" s="8"/>
      <c r="C273" s="8"/>
      <c r="D273" s="8"/>
      <c r="E273" s="8"/>
      <c r="F273" s="8"/>
      <c r="G273" s="79" t="s">
        <v>1217</v>
      </c>
      <c r="H273" s="79"/>
      <c r="I273" s="17">
        <f>SUM(I271:I272)</f>
        <v>5.33</v>
      </c>
    </row>
    <row r="274" spans="1:9" ht="15" customHeight="1">
      <c r="A274" s="76" t="s">
        <v>1234</v>
      </c>
      <c r="B274" s="76"/>
      <c r="C274" s="77" t="s">
        <v>3</v>
      </c>
      <c r="D274" s="77"/>
      <c r="E274" s="77"/>
      <c r="F274" s="12" t="s">
        <v>4</v>
      </c>
      <c r="G274" s="12" t="s">
        <v>1121</v>
      </c>
      <c r="H274" s="12" t="s">
        <v>1122</v>
      </c>
      <c r="I274" s="12" t="s">
        <v>1123</v>
      </c>
    </row>
    <row r="275" spans="1:9" ht="21" customHeight="1">
      <c r="A275" s="13" t="s">
        <v>1294</v>
      </c>
      <c r="B275" s="14" t="s">
        <v>1295</v>
      </c>
      <c r="C275" s="78" t="s">
        <v>15</v>
      </c>
      <c r="D275" s="78"/>
      <c r="E275" s="78"/>
      <c r="F275" s="13" t="s">
        <v>82</v>
      </c>
      <c r="G275" s="15">
        <v>0.83250000000000002</v>
      </c>
      <c r="H275" s="16">
        <v>139.88999999999999</v>
      </c>
      <c r="I275" s="16">
        <f>TRUNC(TRUNC(G275,8)*H275,2)</f>
        <v>116.45</v>
      </c>
    </row>
    <row r="276" spans="1:9" ht="15" customHeight="1">
      <c r="A276" s="13" t="s">
        <v>1317</v>
      </c>
      <c r="B276" s="14" t="s">
        <v>1318</v>
      </c>
      <c r="C276" s="78" t="s">
        <v>15</v>
      </c>
      <c r="D276" s="78"/>
      <c r="E276" s="78"/>
      <c r="F276" s="13" t="s">
        <v>176</v>
      </c>
      <c r="G276" s="15">
        <v>213.45310000000001</v>
      </c>
      <c r="H276" s="16">
        <v>0.84</v>
      </c>
      <c r="I276" s="16">
        <f>TRUNC(TRUNC(G276,8)*H276,2)</f>
        <v>179.3</v>
      </c>
    </row>
    <row r="277" spans="1:9" ht="21" customHeight="1">
      <c r="A277" s="13" t="s">
        <v>1319</v>
      </c>
      <c r="B277" s="14" t="s">
        <v>1320</v>
      </c>
      <c r="C277" s="78" t="s">
        <v>15</v>
      </c>
      <c r="D277" s="78"/>
      <c r="E277" s="78"/>
      <c r="F277" s="13" t="s">
        <v>82</v>
      </c>
      <c r="G277" s="15">
        <v>0.58209999999999995</v>
      </c>
      <c r="H277" s="16">
        <v>116.09</v>
      </c>
      <c r="I277" s="16">
        <f>TRUNC(TRUNC(G277,8)*H277,2)</f>
        <v>67.569999999999993</v>
      </c>
    </row>
    <row r="278" spans="1:9" ht="15" customHeight="1">
      <c r="A278" s="8"/>
      <c r="B278" s="8"/>
      <c r="C278" s="8"/>
      <c r="D278" s="8"/>
      <c r="E278" s="8"/>
      <c r="F278" s="8"/>
      <c r="G278" s="79" t="s">
        <v>1249</v>
      </c>
      <c r="H278" s="79"/>
      <c r="I278" s="17">
        <f>SUM(I275:I277)</f>
        <v>363.32</v>
      </c>
    </row>
    <row r="279" spans="1:9" ht="15" customHeight="1">
      <c r="A279" s="76" t="s">
        <v>1218</v>
      </c>
      <c r="B279" s="76"/>
      <c r="C279" s="77" t="s">
        <v>3</v>
      </c>
      <c r="D279" s="77"/>
      <c r="E279" s="77"/>
      <c r="F279" s="12" t="s">
        <v>4</v>
      </c>
      <c r="G279" s="12" t="s">
        <v>1121</v>
      </c>
      <c r="H279" s="12" t="s">
        <v>1122</v>
      </c>
      <c r="I279" s="12" t="s">
        <v>1123</v>
      </c>
    </row>
    <row r="280" spans="1:9" ht="21" customHeight="1">
      <c r="A280" s="13" t="s">
        <v>1321</v>
      </c>
      <c r="B280" s="14" t="s">
        <v>1322</v>
      </c>
      <c r="C280" s="78" t="s">
        <v>15</v>
      </c>
      <c r="D280" s="78"/>
      <c r="E280" s="78"/>
      <c r="F280" s="13" t="s">
        <v>1221</v>
      </c>
      <c r="G280" s="15">
        <v>1.3314999999999999</v>
      </c>
      <c r="H280" s="16">
        <v>37.4</v>
      </c>
      <c r="I280" s="16">
        <f>TRUNC(TRUNC(G280,8)*H280,2)</f>
        <v>49.79</v>
      </c>
    </row>
    <row r="281" spans="1:9" ht="15" customHeight="1">
      <c r="A281" s="13" t="s">
        <v>1267</v>
      </c>
      <c r="B281" s="14" t="s">
        <v>1268</v>
      </c>
      <c r="C281" s="78" t="s">
        <v>15</v>
      </c>
      <c r="D281" s="78"/>
      <c r="E281" s="78"/>
      <c r="F281" s="13" t="s">
        <v>1221</v>
      </c>
      <c r="G281" s="15">
        <v>2.1057999999999999</v>
      </c>
      <c r="H281" s="16">
        <v>22.72</v>
      </c>
      <c r="I281" s="16">
        <f>TRUNC(TRUNC(G281,8)*H281,2)</f>
        <v>47.84</v>
      </c>
    </row>
    <row r="282" spans="1:9" ht="18" customHeight="1">
      <c r="A282" s="8"/>
      <c r="B282" s="8"/>
      <c r="C282" s="8"/>
      <c r="D282" s="8"/>
      <c r="E282" s="8"/>
      <c r="F282" s="8"/>
      <c r="G282" s="79" t="s">
        <v>1224</v>
      </c>
      <c r="H282" s="79"/>
      <c r="I282" s="17">
        <f>SUM(I280:I281)</f>
        <v>97.63</v>
      </c>
    </row>
    <row r="283" spans="1:9" ht="15" customHeight="1">
      <c r="A283" s="8"/>
      <c r="B283" s="8"/>
      <c r="C283" s="8"/>
      <c r="D283" s="8"/>
      <c r="E283" s="8"/>
      <c r="F283" s="8"/>
      <c r="G283" s="80" t="s">
        <v>1141</v>
      </c>
      <c r="H283" s="80"/>
      <c r="I283" s="4">
        <f>ROUND(SUM(I273,I278,I282),2)</f>
        <v>466.28</v>
      </c>
    </row>
    <row r="284" spans="1:9" ht="9.9499999999999993" customHeight="1">
      <c r="A284" s="8"/>
      <c r="B284" s="8"/>
      <c r="C284" s="8"/>
      <c r="D284" s="8"/>
      <c r="E284" s="8"/>
      <c r="F284" s="8"/>
      <c r="G284" s="83"/>
      <c r="H284" s="83"/>
      <c r="I284" s="83"/>
    </row>
    <row r="285" spans="1:9" ht="20.100000000000001" customHeight="1">
      <c r="A285" s="81" t="s">
        <v>1323</v>
      </c>
      <c r="B285" s="81"/>
      <c r="C285" s="81"/>
      <c r="D285" s="81"/>
      <c r="E285" s="81"/>
      <c r="F285" s="81"/>
      <c r="G285" s="81"/>
      <c r="H285" s="81"/>
      <c r="I285" s="81"/>
    </row>
    <row r="286" spans="1:9" ht="15" customHeight="1">
      <c r="A286" s="76" t="s">
        <v>1234</v>
      </c>
      <c r="B286" s="76"/>
      <c r="C286" s="77" t="s">
        <v>3</v>
      </c>
      <c r="D286" s="77"/>
      <c r="E286" s="77"/>
      <c r="F286" s="12" t="s">
        <v>4</v>
      </c>
      <c r="G286" s="12" t="s">
        <v>1121</v>
      </c>
      <c r="H286" s="12" t="s">
        <v>1122</v>
      </c>
      <c r="I286" s="12" t="s">
        <v>1123</v>
      </c>
    </row>
    <row r="287" spans="1:9" ht="38.1" customHeight="1">
      <c r="A287" s="13" t="s">
        <v>1324</v>
      </c>
      <c r="B287" s="14" t="s">
        <v>1325</v>
      </c>
      <c r="C287" s="78" t="s">
        <v>15</v>
      </c>
      <c r="D287" s="78"/>
      <c r="E287" s="78"/>
      <c r="F287" s="13" t="s">
        <v>103</v>
      </c>
      <c r="G287" s="15">
        <v>1.1000000000000001</v>
      </c>
      <c r="H287" s="16">
        <v>12.57</v>
      </c>
      <c r="I287" s="16">
        <f>TRUNC(TRUNC(G287,8)*H287,2)</f>
        <v>13.82</v>
      </c>
    </row>
    <row r="288" spans="1:9" ht="15" customHeight="1">
      <c r="A288" s="8"/>
      <c r="B288" s="8"/>
      <c r="C288" s="8"/>
      <c r="D288" s="8"/>
      <c r="E288" s="8"/>
      <c r="F288" s="8"/>
      <c r="G288" s="79" t="s">
        <v>1249</v>
      </c>
      <c r="H288" s="79"/>
      <c r="I288" s="17">
        <f>SUM(I287:I287)</f>
        <v>13.82</v>
      </c>
    </row>
    <row r="289" spans="1:9" ht="15" customHeight="1">
      <c r="A289" s="76" t="s">
        <v>1218</v>
      </c>
      <c r="B289" s="76"/>
      <c r="C289" s="77" t="s">
        <v>3</v>
      </c>
      <c r="D289" s="77"/>
      <c r="E289" s="77"/>
      <c r="F289" s="12" t="s">
        <v>4</v>
      </c>
      <c r="G289" s="12" t="s">
        <v>1121</v>
      </c>
      <c r="H289" s="12" t="s">
        <v>1122</v>
      </c>
      <c r="I289" s="12" t="s">
        <v>1123</v>
      </c>
    </row>
    <row r="290" spans="1:9" ht="21" customHeight="1">
      <c r="A290" s="13" t="s">
        <v>1326</v>
      </c>
      <c r="B290" s="14" t="s">
        <v>1327</v>
      </c>
      <c r="C290" s="78" t="s">
        <v>15</v>
      </c>
      <c r="D290" s="78"/>
      <c r="E290" s="78"/>
      <c r="F290" s="13" t="s">
        <v>1221</v>
      </c>
      <c r="G290" s="15">
        <v>0.1721</v>
      </c>
      <c r="H290" s="16">
        <v>23.8</v>
      </c>
      <c r="I290" s="16">
        <f>TRUNC(TRUNC(G290,8)*H290,2)</f>
        <v>4.09</v>
      </c>
    </row>
    <row r="291" spans="1:9" ht="15" customHeight="1">
      <c r="A291" s="13" t="s">
        <v>1328</v>
      </c>
      <c r="B291" s="14" t="s">
        <v>1329</v>
      </c>
      <c r="C291" s="78" t="s">
        <v>15</v>
      </c>
      <c r="D291" s="78"/>
      <c r="E291" s="78"/>
      <c r="F291" s="13" t="s">
        <v>1221</v>
      </c>
      <c r="G291" s="15">
        <v>0.1721</v>
      </c>
      <c r="H291" s="16">
        <v>31.3</v>
      </c>
      <c r="I291" s="16">
        <f>TRUNC(TRUNC(G291,8)*H291,2)</f>
        <v>5.38</v>
      </c>
    </row>
    <row r="292" spans="1:9" ht="18" customHeight="1">
      <c r="A292" s="8"/>
      <c r="B292" s="8"/>
      <c r="C292" s="8"/>
      <c r="D292" s="8"/>
      <c r="E292" s="8"/>
      <c r="F292" s="8"/>
      <c r="G292" s="79" t="s">
        <v>1224</v>
      </c>
      <c r="H292" s="79"/>
      <c r="I292" s="17">
        <f>SUM(I290:I291)</f>
        <v>9.4699999999999989</v>
      </c>
    </row>
    <row r="293" spans="1:9" ht="15" customHeight="1">
      <c r="A293" s="8"/>
      <c r="B293" s="8"/>
      <c r="C293" s="8"/>
      <c r="D293" s="8"/>
      <c r="E293" s="8"/>
      <c r="F293" s="8"/>
      <c r="G293" s="80" t="s">
        <v>1141</v>
      </c>
      <c r="H293" s="80"/>
      <c r="I293" s="4">
        <f>ROUND(SUM(I288,I292),2)</f>
        <v>23.29</v>
      </c>
    </row>
    <row r="294" spans="1:9" ht="9.9499999999999993" customHeight="1">
      <c r="A294" s="8"/>
      <c r="B294" s="8"/>
      <c r="C294" s="8"/>
      <c r="D294" s="8"/>
      <c r="E294" s="8"/>
      <c r="F294" s="8"/>
      <c r="G294" s="83"/>
      <c r="H294" s="83"/>
      <c r="I294" s="83"/>
    </row>
    <row r="295" spans="1:9" ht="20.100000000000001" customHeight="1">
      <c r="A295" s="81" t="s">
        <v>1330</v>
      </c>
      <c r="B295" s="81"/>
      <c r="C295" s="81"/>
      <c r="D295" s="81"/>
      <c r="E295" s="81"/>
      <c r="F295" s="81"/>
      <c r="G295" s="81"/>
      <c r="H295" s="81"/>
      <c r="I295" s="81"/>
    </row>
    <row r="296" spans="1:9" ht="15" customHeight="1">
      <c r="A296" s="76" t="s">
        <v>1234</v>
      </c>
      <c r="B296" s="76"/>
      <c r="C296" s="77" t="s">
        <v>3</v>
      </c>
      <c r="D296" s="77"/>
      <c r="E296" s="77"/>
      <c r="F296" s="12" t="s">
        <v>4</v>
      </c>
      <c r="G296" s="12" t="s">
        <v>1121</v>
      </c>
      <c r="H296" s="12" t="s">
        <v>1122</v>
      </c>
      <c r="I296" s="12" t="s">
        <v>1123</v>
      </c>
    </row>
    <row r="297" spans="1:9" ht="38.1" customHeight="1">
      <c r="A297" s="13" t="s">
        <v>1331</v>
      </c>
      <c r="B297" s="14" t="s">
        <v>1332</v>
      </c>
      <c r="C297" s="78" t="s">
        <v>15</v>
      </c>
      <c r="D297" s="78"/>
      <c r="E297" s="78"/>
      <c r="F297" s="13" t="s">
        <v>103</v>
      </c>
      <c r="G297" s="15">
        <v>1.0149999999999999</v>
      </c>
      <c r="H297" s="16">
        <v>251.4</v>
      </c>
      <c r="I297" s="16">
        <f>TRUNC(TRUNC(G297,8)*H297,2)</f>
        <v>255.17</v>
      </c>
    </row>
    <row r="298" spans="1:9" ht="21" customHeight="1">
      <c r="A298" s="13" t="s">
        <v>1333</v>
      </c>
      <c r="B298" s="14" t="s">
        <v>1334</v>
      </c>
      <c r="C298" s="78" t="s">
        <v>15</v>
      </c>
      <c r="D298" s="78"/>
      <c r="E298" s="78"/>
      <c r="F298" s="13" t="s">
        <v>39</v>
      </c>
      <c r="G298" s="15">
        <v>8.9999999999999993E-3</v>
      </c>
      <c r="H298" s="16">
        <v>4.1399999999999997</v>
      </c>
      <c r="I298" s="16">
        <f>TRUNC(TRUNC(G298,8)*H298,2)</f>
        <v>0.03</v>
      </c>
    </row>
    <row r="299" spans="1:9" ht="15" customHeight="1">
      <c r="A299" s="8"/>
      <c r="B299" s="8"/>
      <c r="C299" s="8"/>
      <c r="D299" s="8"/>
      <c r="E299" s="8"/>
      <c r="F299" s="8"/>
      <c r="G299" s="79" t="s">
        <v>1249</v>
      </c>
      <c r="H299" s="79"/>
      <c r="I299" s="17">
        <f>SUM(I297:I298)</f>
        <v>255.2</v>
      </c>
    </row>
    <row r="300" spans="1:9" ht="15" customHeight="1">
      <c r="A300" s="76" t="s">
        <v>1218</v>
      </c>
      <c r="B300" s="76"/>
      <c r="C300" s="77" t="s">
        <v>3</v>
      </c>
      <c r="D300" s="77"/>
      <c r="E300" s="77"/>
      <c r="F300" s="12" t="s">
        <v>4</v>
      </c>
      <c r="G300" s="12" t="s">
        <v>1121</v>
      </c>
      <c r="H300" s="12" t="s">
        <v>1122</v>
      </c>
      <c r="I300" s="12" t="s">
        <v>1123</v>
      </c>
    </row>
    <row r="301" spans="1:9" ht="21" customHeight="1">
      <c r="A301" s="13" t="s">
        <v>1326</v>
      </c>
      <c r="B301" s="14" t="s">
        <v>1327</v>
      </c>
      <c r="C301" s="78" t="s">
        <v>15</v>
      </c>
      <c r="D301" s="78"/>
      <c r="E301" s="78"/>
      <c r="F301" s="13" t="s">
        <v>1221</v>
      </c>
      <c r="G301" s="15">
        <v>0.25119999999999998</v>
      </c>
      <c r="H301" s="16">
        <v>23.8</v>
      </c>
      <c r="I301" s="16">
        <f>TRUNC(TRUNC(G301,8)*H301,2)</f>
        <v>5.97</v>
      </c>
    </row>
    <row r="302" spans="1:9" ht="15" customHeight="1">
      <c r="A302" s="13" t="s">
        <v>1328</v>
      </c>
      <c r="B302" s="14" t="s">
        <v>1329</v>
      </c>
      <c r="C302" s="78" t="s">
        <v>15</v>
      </c>
      <c r="D302" s="78"/>
      <c r="E302" s="78"/>
      <c r="F302" s="13" t="s">
        <v>1221</v>
      </c>
      <c r="G302" s="15">
        <v>0.25119999999999998</v>
      </c>
      <c r="H302" s="16">
        <v>31.3</v>
      </c>
      <c r="I302" s="16">
        <f>TRUNC(TRUNC(G302,8)*H302,2)</f>
        <v>7.86</v>
      </c>
    </row>
    <row r="303" spans="1:9" ht="18" customHeight="1">
      <c r="A303" s="8"/>
      <c r="B303" s="8"/>
      <c r="C303" s="8"/>
      <c r="D303" s="8"/>
      <c r="E303" s="8"/>
      <c r="F303" s="8"/>
      <c r="G303" s="79" t="s">
        <v>1224</v>
      </c>
      <c r="H303" s="79"/>
      <c r="I303" s="17">
        <f>SUM(I301:I302)</f>
        <v>13.83</v>
      </c>
    </row>
    <row r="304" spans="1:9" ht="15" customHeight="1">
      <c r="A304" s="8"/>
      <c r="B304" s="8"/>
      <c r="C304" s="8"/>
      <c r="D304" s="8"/>
      <c r="E304" s="8"/>
      <c r="F304" s="8"/>
      <c r="G304" s="80" t="s">
        <v>1141</v>
      </c>
      <c r="H304" s="80"/>
      <c r="I304" s="4">
        <f>ROUND(SUM(I299,I303),2)</f>
        <v>269.02999999999997</v>
      </c>
    </row>
    <row r="305" spans="1:9" ht="9.9499999999999993" customHeight="1">
      <c r="A305" s="8"/>
      <c r="B305" s="8"/>
      <c r="C305" s="8"/>
      <c r="D305" s="8"/>
      <c r="E305" s="8"/>
      <c r="F305" s="8"/>
      <c r="G305" s="83"/>
      <c r="H305" s="83"/>
      <c r="I305" s="83"/>
    </row>
    <row r="306" spans="1:9" ht="20.100000000000001" customHeight="1">
      <c r="A306" s="81" t="s">
        <v>1335</v>
      </c>
      <c r="B306" s="81"/>
      <c r="C306" s="81"/>
      <c r="D306" s="81"/>
      <c r="E306" s="81"/>
      <c r="F306" s="81"/>
      <c r="G306" s="81"/>
      <c r="H306" s="81"/>
      <c r="I306" s="81"/>
    </row>
    <row r="307" spans="1:9" ht="15" customHeight="1">
      <c r="A307" s="76" t="s">
        <v>1234</v>
      </c>
      <c r="B307" s="76"/>
      <c r="C307" s="77" t="s">
        <v>3</v>
      </c>
      <c r="D307" s="77"/>
      <c r="E307" s="77"/>
      <c r="F307" s="12" t="s">
        <v>4</v>
      </c>
      <c r="G307" s="12" t="s">
        <v>1121</v>
      </c>
      <c r="H307" s="12" t="s">
        <v>1122</v>
      </c>
      <c r="I307" s="12" t="s">
        <v>1123</v>
      </c>
    </row>
    <row r="308" spans="1:9" ht="21" customHeight="1">
      <c r="A308" s="13" t="s">
        <v>1336</v>
      </c>
      <c r="B308" s="14" t="s">
        <v>111</v>
      </c>
      <c r="C308" s="78" t="s">
        <v>1337</v>
      </c>
      <c r="D308" s="78"/>
      <c r="E308" s="78"/>
      <c r="F308" s="13" t="s">
        <v>103</v>
      </c>
      <c r="G308" s="15">
        <v>1</v>
      </c>
      <c r="H308" s="16">
        <v>63.57</v>
      </c>
      <c r="I308" s="16">
        <f>ROUND(ROUND(G308,8)*H308,2)</f>
        <v>63.57</v>
      </c>
    </row>
    <row r="309" spans="1:9" ht="15" customHeight="1">
      <c r="A309" s="8"/>
      <c r="B309" s="8"/>
      <c r="C309" s="8"/>
      <c r="D309" s="8"/>
      <c r="E309" s="8"/>
      <c r="F309" s="8"/>
      <c r="G309" s="79" t="s">
        <v>1249</v>
      </c>
      <c r="H309" s="79"/>
      <c r="I309" s="17">
        <f>SUM(I308:I308)</f>
        <v>63.57</v>
      </c>
    </row>
    <row r="310" spans="1:9" ht="15" customHeight="1">
      <c r="A310" s="76" t="s">
        <v>1218</v>
      </c>
      <c r="B310" s="76"/>
      <c r="C310" s="77" t="s">
        <v>3</v>
      </c>
      <c r="D310" s="77"/>
      <c r="E310" s="77"/>
      <c r="F310" s="12" t="s">
        <v>4</v>
      </c>
      <c r="G310" s="12" t="s">
        <v>1121</v>
      </c>
      <c r="H310" s="12" t="s">
        <v>1122</v>
      </c>
      <c r="I310" s="12" t="s">
        <v>1123</v>
      </c>
    </row>
    <row r="311" spans="1:9" ht="21" customHeight="1">
      <c r="A311" s="13" t="s">
        <v>1326</v>
      </c>
      <c r="B311" s="14" t="s">
        <v>1327</v>
      </c>
      <c r="C311" s="78" t="s">
        <v>15</v>
      </c>
      <c r="D311" s="78"/>
      <c r="E311" s="78"/>
      <c r="F311" s="13" t="s">
        <v>1221</v>
      </c>
      <c r="G311" s="15">
        <v>0.17150000000000001</v>
      </c>
      <c r="H311" s="16">
        <v>23.8</v>
      </c>
      <c r="I311" s="16">
        <f>ROUND(ROUND(G311,8)*H311,2)</f>
        <v>4.08</v>
      </c>
    </row>
    <row r="312" spans="1:9" ht="15" customHeight="1">
      <c r="A312" s="13" t="s">
        <v>1328</v>
      </c>
      <c r="B312" s="14" t="s">
        <v>1329</v>
      </c>
      <c r="C312" s="78" t="s">
        <v>15</v>
      </c>
      <c r="D312" s="78"/>
      <c r="E312" s="78"/>
      <c r="F312" s="13" t="s">
        <v>1221</v>
      </c>
      <c r="G312" s="15">
        <v>0.17150000000000001</v>
      </c>
      <c r="H312" s="16">
        <v>31.3</v>
      </c>
      <c r="I312" s="16">
        <f>ROUND(ROUND(G312,8)*H312,2)</f>
        <v>5.37</v>
      </c>
    </row>
    <row r="313" spans="1:9" ht="18" customHeight="1">
      <c r="A313" s="8"/>
      <c r="B313" s="8"/>
      <c r="C313" s="8"/>
      <c r="D313" s="8"/>
      <c r="E313" s="8"/>
      <c r="F313" s="8"/>
      <c r="G313" s="79" t="s">
        <v>1224</v>
      </c>
      <c r="H313" s="79"/>
      <c r="I313" s="17">
        <f>SUM(I311:I312)</f>
        <v>9.4499999999999993</v>
      </c>
    </row>
    <row r="314" spans="1:9" ht="15" customHeight="1">
      <c r="A314" s="82" t="s">
        <v>1338</v>
      </c>
      <c r="B314" s="82"/>
      <c r="C314" s="82"/>
      <c r="D314" s="8"/>
      <c r="E314" s="8"/>
      <c r="F314" s="8"/>
      <c r="G314" s="80" t="s">
        <v>1141</v>
      </c>
      <c r="H314" s="80"/>
      <c r="I314" s="4">
        <v>73.02</v>
      </c>
    </row>
    <row r="315" spans="1:9" ht="2.1" customHeight="1">
      <c r="A315" s="82"/>
      <c r="B315" s="82"/>
      <c r="C315" s="82"/>
      <c r="D315" s="8"/>
      <c r="E315" s="8"/>
      <c r="F315" s="8"/>
      <c r="G315" s="8"/>
      <c r="H315" s="8"/>
      <c r="I315" s="8"/>
    </row>
    <row r="316" spans="1:9" ht="9.9499999999999993" customHeight="1">
      <c r="A316" s="8"/>
      <c r="B316" s="8"/>
      <c r="C316" s="8"/>
      <c r="D316" s="8"/>
      <c r="E316" s="8"/>
      <c r="F316" s="8"/>
      <c r="G316" s="83"/>
      <c r="H316" s="83"/>
      <c r="I316" s="83"/>
    </row>
    <row r="317" spans="1:9" ht="20.100000000000001" customHeight="1">
      <c r="A317" s="81" t="s">
        <v>1339</v>
      </c>
      <c r="B317" s="81"/>
      <c r="C317" s="81"/>
      <c r="D317" s="81"/>
      <c r="E317" s="81"/>
      <c r="F317" s="81"/>
      <c r="G317" s="81"/>
      <c r="H317" s="81"/>
      <c r="I317" s="81"/>
    </row>
    <row r="318" spans="1:9" ht="15" customHeight="1">
      <c r="A318" s="76" t="s">
        <v>1234</v>
      </c>
      <c r="B318" s="76"/>
      <c r="C318" s="77" t="s">
        <v>3</v>
      </c>
      <c r="D318" s="77"/>
      <c r="E318" s="77"/>
      <c r="F318" s="12" t="s">
        <v>4</v>
      </c>
      <c r="G318" s="12" t="s">
        <v>1121</v>
      </c>
      <c r="H318" s="12" t="s">
        <v>1122</v>
      </c>
      <c r="I318" s="12" t="s">
        <v>1123</v>
      </c>
    </row>
    <row r="319" spans="1:9" ht="21" customHeight="1">
      <c r="A319" s="13" t="s">
        <v>1340</v>
      </c>
      <c r="B319" s="14" t="s">
        <v>114</v>
      </c>
      <c r="C319" s="78" t="s">
        <v>1337</v>
      </c>
      <c r="D319" s="78"/>
      <c r="E319" s="78"/>
      <c r="F319" s="13" t="s">
        <v>103</v>
      </c>
      <c r="G319" s="15">
        <v>1</v>
      </c>
      <c r="H319" s="16">
        <v>109.12</v>
      </c>
      <c r="I319" s="16">
        <f>ROUND(ROUND(G319,8)*H319,2)</f>
        <v>109.12</v>
      </c>
    </row>
    <row r="320" spans="1:9" ht="15" customHeight="1">
      <c r="A320" s="8"/>
      <c r="B320" s="8"/>
      <c r="C320" s="8"/>
      <c r="D320" s="8"/>
      <c r="E320" s="8"/>
      <c r="F320" s="8"/>
      <c r="G320" s="79" t="s">
        <v>1249</v>
      </c>
      <c r="H320" s="79"/>
      <c r="I320" s="17">
        <f>SUM(I319:I319)</f>
        <v>109.12</v>
      </c>
    </row>
    <row r="321" spans="1:9" ht="15" customHeight="1">
      <c r="A321" s="76" t="s">
        <v>1218</v>
      </c>
      <c r="B321" s="76"/>
      <c r="C321" s="77" t="s">
        <v>3</v>
      </c>
      <c r="D321" s="77"/>
      <c r="E321" s="77"/>
      <c r="F321" s="12" t="s">
        <v>4</v>
      </c>
      <c r="G321" s="12" t="s">
        <v>1121</v>
      </c>
      <c r="H321" s="12" t="s">
        <v>1122</v>
      </c>
      <c r="I321" s="12" t="s">
        <v>1123</v>
      </c>
    </row>
    <row r="322" spans="1:9" ht="21" customHeight="1">
      <c r="A322" s="13" t="s">
        <v>1326</v>
      </c>
      <c r="B322" s="14" t="s">
        <v>1327</v>
      </c>
      <c r="C322" s="78" t="s">
        <v>15</v>
      </c>
      <c r="D322" s="78"/>
      <c r="E322" s="78"/>
      <c r="F322" s="13" t="s">
        <v>1221</v>
      </c>
      <c r="G322" s="15">
        <v>0.17150000000000001</v>
      </c>
      <c r="H322" s="16">
        <v>23.8</v>
      </c>
      <c r="I322" s="16">
        <f>ROUND(ROUND(G322,8)*H322,2)</f>
        <v>4.08</v>
      </c>
    </row>
    <row r="323" spans="1:9" ht="15" customHeight="1">
      <c r="A323" s="13" t="s">
        <v>1328</v>
      </c>
      <c r="B323" s="14" t="s">
        <v>1329</v>
      </c>
      <c r="C323" s="78" t="s">
        <v>15</v>
      </c>
      <c r="D323" s="78"/>
      <c r="E323" s="78"/>
      <c r="F323" s="13" t="s">
        <v>1221</v>
      </c>
      <c r="G323" s="15">
        <v>0.17150000000000001</v>
      </c>
      <c r="H323" s="16">
        <v>31.3</v>
      </c>
      <c r="I323" s="16">
        <f>ROUND(ROUND(G323,8)*H323,2)</f>
        <v>5.37</v>
      </c>
    </row>
    <row r="324" spans="1:9" ht="18" customHeight="1">
      <c r="A324" s="8"/>
      <c r="B324" s="8"/>
      <c r="C324" s="8"/>
      <c r="D324" s="8"/>
      <c r="E324" s="8"/>
      <c r="F324" s="8"/>
      <c r="G324" s="79" t="s">
        <v>1224</v>
      </c>
      <c r="H324" s="79"/>
      <c r="I324" s="17">
        <f>SUM(I322:I323)</f>
        <v>9.4499999999999993</v>
      </c>
    </row>
    <row r="325" spans="1:9" ht="15" customHeight="1">
      <c r="A325" s="82" t="s">
        <v>1338</v>
      </c>
      <c r="B325" s="82"/>
      <c r="C325" s="82"/>
      <c r="D325" s="8"/>
      <c r="E325" s="8"/>
      <c r="F325" s="8"/>
      <c r="G325" s="80" t="s">
        <v>1141</v>
      </c>
      <c r="H325" s="80"/>
      <c r="I325" s="4">
        <v>118.57</v>
      </c>
    </row>
    <row r="326" spans="1:9" ht="2.1" customHeight="1">
      <c r="A326" s="82"/>
      <c r="B326" s="82"/>
      <c r="C326" s="82"/>
      <c r="D326" s="8"/>
      <c r="E326" s="8"/>
      <c r="F326" s="8"/>
      <c r="G326" s="8"/>
      <c r="H326" s="8"/>
      <c r="I326" s="8"/>
    </row>
    <row r="327" spans="1:9" ht="9.9499999999999993" customHeight="1">
      <c r="A327" s="8"/>
      <c r="B327" s="8"/>
      <c r="C327" s="8"/>
      <c r="D327" s="8"/>
      <c r="E327" s="8"/>
      <c r="F327" s="8"/>
      <c r="G327" s="83"/>
      <c r="H327" s="83"/>
      <c r="I327" s="83"/>
    </row>
    <row r="328" spans="1:9" ht="20.100000000000001" customHeight="1">
      <c r="A328" s="81" t="s">
        <v>1341</v>
      </c>
      <c r="B328" s="81"/>
      <c r="C328" s="81"/>
      <c r="D328" s="81"/>
      <c r="E328" s="81"/>
      <c r="F328" s="81"/>
      <c r="G328" s="81"/>
      <c r="H328" s="81"/>
      <c r="I328" s="81"/>
    </row>
    <row r="329" spans="1:9" ht="15" customHeight="1">
      <c r="A329" s="76" t="s">
        <v>1234</v>
      </c>
      <c r="B329" s="76"/>
      <c r="C329" s="77" t="s">
        <v>3</v>
      </c>
      <c r="D329" s="77"/>
      <c r="E329" s="77"/>
      <c r="F329" s="12" t="s">
        <v>4</v>
      </c>
      <c r="G329" s="12" t="s">
        <v>1121</v>
      </c>
      <c r="H329" s="12" t="s">
        <v>1122</v>
      </c>
      <c r="I329" s="12" t="s">
        <v>1123</v>
      </c>
    </row>
    <row r="330" spans="1:9" ht="21" customHeight="1">
      <c r="A330" s="13" t="s">
        <v>1342</v>
      </c>
      <c r="B330" s="14" t="s">
        <v>117</v>
      </c>
      <c r="C330" s="78" t="s">
        <v>1337</v>
      </c>
      <c r="D330" s="78"/>
      <c r="E330" s="78"/>
      <c r="F330" s="13" t="s">
        <v>103</v>
      </c>
      <c r="G330" s="15">
        <v>1</v>
      </c>
      <c r="H330" s="16">
        <v>262.33999999999997</v>
      </c>
      <c r="I330" s="16">
        <f>ROUND(ROUND(G330,8)*H330,2)</f>
        <v>262.33999999999997</v>
      </c>
    </row>
    <row r="331" spans="1:9" ht="15" customHeight="1">
      <c r="A331" s="8"/>
      <c r="B331" s="8"/>
      <c r="C331" s="8"/>
      <c r="D331" s="8"/>
      <c r="E331" s="8"/>
      <c r="F331" s="8"/>
      <c r="G331" s="79" t="s">
        <v>1249</v>
      </c>
      <c r="H331" s="79"/>
      <c r="I331" s="17">
        <f>SUM(I330:I330)</f>
        <v>262.33999999999997</v>
      </c>
    </row>
    <row r="332" spans="1:9" ht="15" customHeight="1">
      <c r="A332" s="76" t="s">
        <v>1218</v>
      </c>
      <c r="B332" s="76"/>
      <c r="C332" s="77" t="s">
        <v>3</v>
      </c>
      <c r="D332" s="77"/>
      <c r="E332" s="77"/>
      <c r="F332" s="12" t="s">
        <v>4</v>
      </c>
      <c r="G332" s="12" t="s">
        <v>1121</v>
      </c>
      <c r="H332" s="12" t="s">
        <v>1122</v>
      </c>
      <c r="I332" s="12" t="s">
        <v>1123</v>
      </c>
    </row>
    <row r="333" spans="1:9" ht="21" customHeight="1">
      <c r="A333" s="13" t="s">
        <v>1326</v>
      </c>
      <c r="B333" s="14" t="s">
        <v>1327</v>
      </c>
      <c r="C333" s="78" t="s">
        <v>15</v>
      </c>
      <c r="D333" s="78"/>
      <c r="E333" s="78"/>
      <c r="F333" s="13" t="s">
        <v>1221</v>
      </c>
      <c r="G333" s="15">
        <v>0.17150000000000001</v>
      </c>
      <c r="H333" s="16">
        <v>23.8</v>
      </c>
      <c r="I333" s="16">
        <f>ROUND(ROUND(G333,8)*H333,2)</f>
        <v>4.08</v>
      </c>
    </row>
    <row r="334" spans="1:9" ht="15" customHeight="1">
      <c r="A334" s="13" t="s">
        <v>1328</v>
      </c>
      <c r="B334" s="14" t="s">
        <v>1329</v>
      </c>
      <c r="C334" s="78" t="s">
        <v>15</v>
      </c>
      <c r="D334" s="78"/>
      <c r="E334" s="78"/>
      <c r="F334" s="13" t="s">
        <v>1221</v>
      </c>
      <c r="G334" s="15">
        <v>0.17150000000000001</v>
      </c>
      <c r="H334" s="16">
        <v>31.3</v>
      </c>
      <c r="I334" s="16">
        <f>ROUND(ROUND(G334,8)*H334,2)</f>
        <v>5.37</v>
      </c>
    </row>
    <row r="335" spans="1:9" ht="18" customHeight="1">
      <c r="A335" s="8"/>
      <c r="B335" s="8"/>
      <c r="C335" s="8"/>
      <c r="D335" s="8"/>
      <c r="E335" s="8"/>
      <c r="F335" s="8"/>
      <c r="G335" s="79" t="s">
        <v>1224</v>
      </c>
      <c r="H335" s="79"/>
      <c r="I335" s="17">
        <f>SUM(I333:I334)</f>
        <v>9.4499999999999993</v>
      </c>
    </row>
    <row r="336" spans="1:9" ht="15" customHeight="1">
      <c r="A336" s="82" t="s">
        <v>1338</v>
      </c>
      <c r="B336" s="82"/>
      <c r="C336" s="82"/>
      <c r="D336" s="8"/>
      <c r="E336" s="8"/>
      <c r="F336" s="8"/>
      <c r="G336" s="80" t="s">
        <v>1141</v>
      </c>
      <c r="H336" s="80"/>
      <c r="I336" s="4">
        <v>271.79000000000002</v>
      </c>
    </row>
    <row r="337" spans="1:9" ht="2.1" customHeight="1">
      <c r="A337" s="82"/>
      <c r="B337" s="82"/>
      <c r="C337" s="82"/>
      <c r="D337" s="8"/>
      <c r="E337" s="8"/>
      <c r="F337" s="8"/>
      <c r="G337" s="8"/>
      <c r="H337" s="8"/>
      <c r="I337" s="8"/>
    </row>
    <row r="338" spans="1:9" ht="9.9499999999999993" customHeight="1">
      <c r="A338" s="8"/>
      <c r="B338" s="8"/>
      <c r="C338" s="8"/>
      <c r="D338" s="8"/>
      <c r="E338" s="8"/>
      <c r="F338" s="8"/>
      <c r="G338" s="83"/>
      <c r="H338" s="83"/>
      <c r="I338" s="83"/>
    </row>
    <row r="339" spans="1:9" ht="20.100000000000001" customHeight="1">
      <c r="A339" s="81" t="s">
        <v>1343</v>
      </c>
      <c r="B339" s="81"/>
      <c r="C339" s="81"/>
      <c r="D339" s="81"/>
      <c r="E339" s="81"/>
      <c r="F339" s="81"/>
      <c r="G339" s="81"/>
      <c r="H339" s="81"/>
      <c r="I339" s="81"/>
    </row>
    <row r="340" spans="1:9" ht="15" customHeight="1">
      <c r="A340" s="76" t="s">
        <v>1211</v>
      </c>
      <c r="B340" s="76"/>
      <c r="C340" s="77" t="s">
        <v>3</v>
      </c>
      <c r="D340" s="77"/>
      <c r="E340" s="77"/>
      <c r="F340" s="12" t="s">
        <v>4</v>
      </c>
      <c r="G340" s="12" t="s">
        <v>1121</v>
      </c>
      <c r="H340" s="12" t="s">
        <v>1122</v>
      </c>
      <c r="I340" s="12" t="s">
        <v>1123</v>
      </c>
    </row>
    <row r="341" spans="1:9" ht="45.95" customHeight="1">
      <c r="A341" s="13" t="s">
        <v>1344</v>
      </c>
      <c r="B341" s="14" t="s">
        <v>1345</v>
      </c>
      <c r="C341" s="78" t="s">
        <v>15</v>
      </c>
      <c r="D341" s="78"/>
      <c r="E341" s="78"/>
      <c r="F341" s="13" t="s">
        <v>1214</v>
      </c>
      <c r="G341" s="15">
        <v>4.02E-2</v>
      </c>
      <c r="H341" s="16">
        <v>75.28</v>
      </c>
      <c r="I341" s="16">
        <f>TRUNC(TRUNC(G341,8)*H341,2)</f>
        <v>3.02</v>
      </c>
    </row>
    <row r="342" spans="1:9" ht="45.95" customHeight="1">
      <c r="A342" s="13" t="s">
        <v>1346</v>
      </c>
      <c r="B342" s="14" t="s">
        <v>1347</v>
      </c>
      <c r="C342" s="78" t="s">
        <v>15</v>
      </c>
      <c r="D342" s="78"/>
      <c r="E342" s="78"/>
      <c r="F342" s="13" t="s">
        <v>1184</v>
      </c>
      <c r="G342" s="15">
        <v>1.9699999999999999E-2</v>
      </c>
      <c r="H342" s="16">
        <v>160.93</v>
      </c>
      <c r="I342" s="16">
        <f>TRUNC(TRUNC(G342,8)*H342,2)</f>
        <v>3.17</v>
      </c>
    </row>
    <row r="343" spans="1:9" ht="18" customHeight="1">
      <c r="A343" s="8"/>
      <c r="B343" s="8"/>
      <c r="C343" s="8"/>
      <c r="D343" s="8"/>
      <c r="E343" s="8"/>
      <c r="F343" s="8"/>
      <c r="G343" s="79" t="s">
        <v>1217</v>
      </c>
      <c r="H343" s="79"/>
      <c r="I343" s="17">
        <f>SUM(I341:I342)</f>
        <v>6.1899999999999995</v>
      </c>
    </row>
    <row r="344" spans="1:9" ht="15" customHeight="1">
      <c r="A344" s="76" t="s">
        <v>1234</v>
      </c>
      <c r="B344" s="76"/>
      <c r="C344" s="77" t="s">
        <v>3</v>
      </c>
      <c r="D344" s="77"/>
      <c r="E344" s="77"/>
      <c r="F344" s="12" t="s">
        <v>4</v>
      </c>
      <c r="G344" s="12" t="s">
        <v>1121</v>
      </c>
      <c r="H344" s="12" t="s">
        <v>1122</v>
      </c>
      <c r="I344" s="12" t="s">
        <v>1123</v>
      </c>
    </row>
    <row r="345" spans="1:9" ht="21" customHeight="1">
      <c r="A345" s="13" t="s">
        <v>1348</v>
      </c>
      <c r="B345" s="14" t="s">
        <v>1349</v>
      </c>
      <c r="C345" s="78" t="s">
        <v>15</v>
      </c>
      <c r="D345" s="78"/>
      <c r="E345" s="78"/>
      <c r="F345" s="13" t="s">
        <v>39</v>
      </c>
      <c r="G345" s="15">
        <v>208.21899999999999</v>
      </c>
      <c r="H345" s="16">
        <v>0.6</v>
      </c>
      <c r="I345" s="16">
        <f>TRUNC(TRUNC(G345,8)*H345,2)</f>
        <v>124.93</v>
      </c>
    </row>
    <row r="346" spans="1:9" ht="15" customHeight="1">
      <c r="A346" s="8"/>
      <c r="B346" s="8"/>
      <c r="C346" s="8"/>
      <c r="D346" s="8"/>
      <c r="E346" s="8"/>
      <c r="F346" s="8"/>
      <c r="G346" s="79" t="s">
        <v>1249</v>
      </c>
      <c r="H346" s="79"/>
      <c r="I346" s="17">
        <f>SUM(I345:I345)</f>
        <v>124.93</v>
      </c>
    </row>
    <row r="347" spans="1:9" ht="15" customHeight="1">
      <c r="A347" s="76" t="s">
        <v>1218</v>
      </c>
      <c r="B347" s="76"/>
      <c r="C347" s="77" t="s">
        <v>3</v>
      </c>
      <c r="D347" s="77"/>
      <c r="E347" s="77"/>
      <c r="F347" s="12" t="s">
        <v>4</v>
      </c>
      <c r="G347" s="12" t="s">
        <v>1121</v>
      </c>
      <c r="H347" s="12" t="s">
        <v>1122</v>
      </c>
      <c r="I347" s="12" t="s">
        <v>1123</v>
      </c>
    </row>
    <row r="348" spans="1:9" ht="15" customHeight="1">
      <c r="A348" s="13" t="s">
        <v>1265</v>
      </c>
      <c r="B348" s="14" t="s">
        <v>1266</v>
      </c>
      <c r="C348" s="78" t="s">
        <v>15</v>
      </c>
      <c r="D348" s="78"/>
      <c r="E348" s="78"/>
      <c r="F348" s="13" t="s">
        <v>1221</v>
      </c>
      <c r="G348" s="15">
        <v>7.1315</v>
      </c>
      <c r="H348" s="16">
        <v>30.92</v>
      </c>
      <c r="I348" s="16">
        <f>TRUNC(TRUNC(G348,8)*H348,2)</f>
        <v>220.5</v>
      </c>
    </row>
    <row r="349" spans="1:9" ht="15" customHeight="1">
      <c r="A349" s="13" t="s">
        <v>1267</v>
      </c>
      <c r="B349" s="14" t="s">
        <v>1268</v>
      </c>
      <c r="C349" s="78" t="s">
        <v>15</v>
      </c>
      <c r="D349" s="78"/>
      <c r="E349" s="78"/>
      <c r="F349" s="13" t="s">
        <v>1221</v>
      </c>
      <c r="G349" s="15">
        <v>5.6033999999999997</v>
      </c>
      <c r="H349" s="16">
        <v>22.72</v>
      </c>
      <c r="I349" s="16">
        <f>TRUNC(TRUNC(G349,8)*H349,2)</f>
        <v>127.3</v>
      </c>
    </row>
    <row r="350" spans="1:9" ht="18" customHeight="1">
      <c r="A350" s="8"/>
      <c r="B350" s="8"/>
      <c r="C350" s="8"/>
      <c r="D350" s="8"/>
      <c r="E350" s="8"/>
      <c r="F350" s="8"/>
      <c r="G350" s="79" t="s">
        <v>1224</v>
      </c>
      <c r="H350" s="79"/>
      <c r="I350" s="17">
        <f>SUM(I348:I349)</f>
        <v>347.8</v>
      </c>
    </row>
    <row r="351" spans="1:9" ht="15" customHeight="1">
      <c r="A351" s="76" t="s">
        <v>1137</v>
      </c>
      <c r="B351" s="76"/>
      <c r="C351" s="77" t="s">
        <v>3</v>
      </c>
      <c r="D351" s="77"/>
      <c r="E351" s="77"/>
      <c r="F351" s="12" t="s">
        <v>4</v>
      </c>
      <c r="G351" s="12" t="s">
        <v>1121</v>
      </c>
      <c r="H351" s="12" t="s">
        <v>1122</v>
      </c>
      <c r="I351" s="12" t="s">
        <v>1123</v>
      </c>
    </row>
    <row r="352" spans="1:9" ht="29.1" customHeight="1">
      <c r="A352" s="13" t="s">
        <v>1350</v>
      </c>
      <c r="B352" s="14" t="s">
        <v>1351</v>
      </c>
      <c r="C352" s="78" t="s">
        <v>15</v>
      </c>
      <c r="D352" s="78"/>
      <c r="E352" s="78"/>
      <c r="F352" s="13" t="s">
        <v>82</v>
      </c>
      <c r="G352" s="15">
        <v>0.1595</v>
      </c>
      <c r="H352" s="16">
        <v>838.38</v>
      </c>
      <c r="I352" s="16">
        <f>TRUNC(TRUNC(G352,8)*H352,2)</f>
        <v>133.72</v>
      </c>
    </row>
    <row r="353" spans="1:9" ht="29.1" customHeight="1">
      <c r="A353" s="13" t="s">
        <v>1352</v>
      </c>
      <c r="B353" s="14" t="s">
        <v>1353</v>
      </c>
      <c r="C353" s="78" t="s">
        <v>15</v>
      </c>
      <c r="D353" s="78"/>
      <c r="E353" s="78"/>
      <c r="F353" s="13" t="s">
        <v>82</v>
      </c>
      <c r="G353" s="15">
        <v>2.1000000000000001E-2</v>
      </c>
      <c r="H353" s="16">
        <v>610.5</v>
      </c>
      <c r="I353" s="16">
        <f>TRUNC(TRUNC(G353,8)*H353,2)</f>
        <v>12.82</v>
      </c>
    </row>
    <row r="354" spans="1:9" ht="29.1" customHeight="1">
      <c r="A354" s="13" t="s">
        <v>1354</v>
      </c>
      <c r="B354" s="14" t="s">
        <v>1355</v>
      </c>
      <c r="C354" s="78" t="s">
        <v>15</v>
      </c>
      <c r="D354" s="78"/>
      <c r="E354" s="78"/>
      <c r="F354" s="13" t="s">
        <v>82</v>
      </c>
      <c r="G354" s="15">
        <v>0.1008</v>
      </c>
      <c r="H354" s="16">
        <v>1626.15</v>
      </c>
      <c r="I354" s="16">
        <f>TRUNC(TRUNC(G354,8)*H354,2)</f>
        <v>163.91</v>
      </c>
    </row>
    <row r="355" spans="1:9" ht="29.1" customHeight="1">
      <c r="A355" s="13" t="s">
        <v>1356</v>
      </c>
      <c r="B355" s="14" t="s">
        <v>1357</v>
      </c>
      <c r="C355" s="78" t="s">
        <v>15</v>
      </c>
      <c r="D355" s="78"/>
      <c r="E355" s="78"/>
      <c r="F355" s="13" t="s">
        <v>82</v>
      </c>
      <c r="G355" s="15">
        <v>0.16900000000000001</v>
      </c>
      <c r="H355" s="16">
        <v>281.85000000000002</v>
      </c>
      <c r="I355" s="16">
        <f>TRUNC(TRUNC(G355,8)*H355,2)</f>
        <v>47.63</v>
      </c>
    </row>
    <row r="356" spans="1:9" ht="15" customHeight="1">
      <c r="A356" s="8"/>
      <c r="B356" s="8"/>
      <c r="C356" s="8"/>
      <c r="D356" s="8"/>
      <c r="E356" s="8"/>
      <c r="F356" s="8"/>
      <c r="G356" s="79" t="s">
        <v>1140</v>
      </c>
      <c r="H356" s="79"/>
      <c r="I356" s="17">
        <f>SUM(I352:I355)</f>
        <v>358.08</v>
      </c>
    </row>
    <row r="357" spans="1:9" ht="15" customHeight="1">
      <c r="A357" s="8"/>
      <c r="B357" s="8"/>
      <c r="C357" s="8"/>
      <c r="D357" s="8"/>
      <c r="E357" s="8"/>
      <c r="F357" s="8"/>
      <c r="G357" s="80" t="s">
        <v>1141</v>
      </c>
      <c r="H357" s="80"/>
      <c r="I357" s="4">
        <f>ROUND(SUM(I343,I346,I350,I356),2)</f>
        <v>837</v>
      </c>
    </row>
    <row r="358" spans="1:9" ht="9.9499999999999993" customHeight="1">
      <c r="A358" s="8"/>
      <c r="B358" s="8"/>
      <c r="C358" s="8"/>
      <c r="D358" s="8"/>
      <c r="E358" s="8"/>
      <c r="F358" s="8"/>
      <c r="G358" s="83"/>
      <c r="H358" s="83"/>
      <c r="I358" s="83"/>
    </row>
    <row r="359" spans="1:9" ht="20.100000000000001" customHeight="1">
      <c r="A359" s="81" t="s">
        <v>1358</v>
      </c>
      <c r="B359" s="81"/>
      <c r="C359" s="81"/>
      <c r="D359" s="81"/>
      <c r="E359" s="81"/>
      <c r="F359" s="81"/>
      <c r="G359" s="81"/>
      <c r="H359" s="81"/>
      <c r="I359" s="81"/>
    </row>
    <row r="360" spans="1:9" ht="15" customHeight="1">
      <c r="A360" s="76" t="s">
        <v>1211</v>
      </c>
      <c r="B360" s="76"/>
      <c r="C360" s="77" t="s">
        <v>3</v>
      </c>
      <c r="D360" s="77"/>
      <c r="E360" s="77"/>
      <c r="F360" s="12" t="s">
        <v>4</v>
      </c>
      <c r="G360" s="12" t="s">
        <v>1121</v>
      </c>
      <c r="H360" s="12" t="s">
        <v>1122</v>
      </c>
      <c r="I360" s="12" t="s">
        <v>1123</v>
      </c>
    </row>
    <row r="361" spans="1:9" ht="45.95" customHeight="1">
      <c r="A361" s="13" t="s">
        <v>1212</v>
      </c>
      <c r="B361" s="14" t="s">
        <v>1213</v>
      </c>
      <c r="C361" s="78" t="s">
        <v>15</v>
      </c>
      <c r="D361" s="78"/>
      <c r="E361" s="78"/>
      <c r="F361" s="13" t="s">
        <v>1214</v>
      </c>
      <c r="G361" s="15">
        <v>0.98652010000000001</v>
      </c>
      <c r="H361" s="16">
        <v>76.62</v>
      </c>
      <c r="I361" s="16">
        <f>TRUNC(TRUNC(G361,8)*H361,2)</f>
        <v>75.58</v>
      </c>
    </row>
    <row r="362" spans="1:9" ht="45.95" customHeight="1">
      <c r="A362" s="13" t="s">
        <v>1215</v>
      </c>
      <c r="B362" s="14" t="s">
        <v>1216</v>
      </c>
      <c r="C362" s="78" t="s">
        <v>15</v>
      </c>
      <c r="D362" s="78"/>
      <c r="E362" s="78"/>
      <c r="F362" s="13" t="s">
        <v>1184</v>
      </c>
      <c r="G362" s="15">
        <v>8.4500000000000006E-2</v>
      </c>
      <c r="H362" s="16">
        <v>280.19</v>
      </c>
      <c r="I362" s="16">
        <f>TRUNC(TRUNC(G362,8)*H362,2)</f>
        <v>23.67</v>
      </c>
    </row>
    <row r="363" spans="1:9" ht="18" customHeight="1">
      <c r="A363" s="8"/>
      <c r="B363" s="8"/>
      <c r="C363" s="8"/>
      <c r="D363" s="8"/>
      <c r="E363" s="8"/>
      <c r="F363" s="8"/>
      <c r="G363" s="79" t="s">
        <v>1217</v>
      </c>
      <c r="H363" s="79"/>
      <c r="I363" s="17">
        <f>SUM(I361:I362)</f>
        <v>99.25</v>
      </c>
    </row>
    <row r="364" spans="1:9" ht="15" customHeight="1">
      <c r="A364" s="76" t="s">
        <v>1234</v>
      </c>
      <c r="B364" s="76"/>
      <c r="C364" s="77" t="s">
        <v>3</v>
      </c>
      <c r="D364" s="77"/>
      <c r="E364" s="77"/>
      <c r="F364" s="12" t="s">
        <v>4</v>
      </c>
      <c r="G364" s="12" t="s">
        <v>1121</v>
      </c>
      <c r="H364" s="12" t="s">
        <v>1122</v>
      </c>
      <c r="I364" s="12" t="s">
        <v>1123</v>
      </c>
    </row>
    <row r="365" spans="1:9" ht="15" customHeight="1">
      <c r="A365" s="13" t="s">
        <v>1359</v>
      </c>
      <c r="B365" s="14" t="s">
        <v>1360</v>
      </c>
      <c r="C365" s="78" t="s">
        <v>15</v>
      </c>
      <c r="D365" s="78"/>
      <c r="E365" s="78"/>
      <c r="F365" s="13" t="s">
        <v>103</v>
      </c>
      <c r="G365" s="15">
        <v>11</v>
      </c>
      <c r="H365" s="16">
        <v>39.5</v>
      </c>
      <c r="I365" s="16">
        <f>TRUNC(TRUNC(G365,8)*H365,2)</f>
        <v>434.5</v>
      </c>
    </row>
    <row r="366" spans="1:9" ht="15" customHeight="1">
      <c r="A366" s="8"/>
      <c r="B366" s="8"/>
      <c r="C366" s="8"/>
      <c r="D366" s="8"/>
      <c r="E366" s="8"/>
      <c r="F366" s="8"/>
      <c r="G366" s="79" t="s">
        <v>1249</v>
      </c>
      <c r="H366" s="79"/>
      <c r="I366" s="17">
        <f>SUM(I365:I365)</f>
        <v>434.5</v>
      </c>
    </row>
    <row r="367" spans="1:9" ht="15" customHeight="1">
      <c r="A367" s="76" t="s">
        <v>1218</v>
      </c>
      <c r="B367" s="76"/>
      <c r="C367" s="77" t="s">
        <v>3</v>
      </c>
      <c r="D367" s="77"/>
      <c r="E367" s="77"/>
      <c r="F367" s="12" t="s">
        <v>4</v>
      </c>
      <c r="G367" s="12" t="s">
        <v>1121</v>
      </c>
      <c r="H367" s="12" t="s">
        <v>1122</v>
      </c>
      <c r="I367" s="12" t="s">
        <v>1123</v>
      </c>
    </row>
    <row r="368" spans="1:9" ht="21" customHeight="1">
      <c r="A368" s="13" t="s">
        <v>1326</v>
      </c>
      <c r="B368" s="14" t="s">
        <v>1327</v>
      </c>
      <c r="C368" s="78" t="s">
        <v>15</v>
      </c>
      <c r="D368" s="78"/>
      <c r="E368" s="78"/>
      <c r="F368" s="13" t="s">
        <v>1221</v>
      </c>
      <c r="G368" s="15">
        <v>3.1437091000000001</v>
      </c>
      <c r="H368" s="16">
        <v>23.8</v>
      </c>
      <c r="I368" s="16">
        <f>TRUNC(TRUNC(G368,8)*H368,2)</f>
        <v>74.819999999999993</v>
      </c>
    </row>
    <row r="369" spans="1:9" ht="15" customHeight="1">
      <c r="A369" s="13" t="s">
        <v>1328</v>
      </c>
      <c r="B369" s="14" t="s">
        <v>1329</v>
      </c>
      <c r="C369" s="78" t="s">
        <v>15</v>
      </c>
      <c r="D369" s="78"/>
      <c r="E369" s="78"/>
      <c r="F369" s="13" t="s">
        <v>1221</v>
      </c>
      <c r="G369" s="15">
        <v>14.146690899999999</v>
      </c>
      <c r="H369" s="16">
        <v>31.3</v>
      </c>
      <c r="I369" s="16">
        <f>TRUNC(TRUNC(G369,8)*H369,2)</f>
        <v>442.79</v>
      </c>
    </row>
    <row r="370" spans="1:9" ht="18" customHeight="1">
      <c r="A370" s="8"/>
      <c r="B370" s="8"/>
      <c r="C370" s="8"/>
      <c r="D370" s="8"/>
      <c r="E370" s="8"/>
      <c r="F370" s="8"/>
      <c r="G370" s="79" t="s">
        <v>1224</v>
      </c>
      <c r="H370" s="79"/>
      <c r="I370" s="17">
        <f>SUM(I368:I369)</f>
        <v>517.61</v>
      </c>
    </row>
    <row r="371" spans="1:9" ht="15" customHeight="1">
      <c r="A371" s="76" t="s">
        <v>1137</v>
      </c>
      <c r="B371" s="76"/>
      <c r="C371" s="77" t="s">
        <v>3</v>
      </c>
      <c r="D371" s="77"/>
      <c r="E371" s="77"/>
      <c r="F371" s="12" t="s">
        <v>4</v>
      </c>
      <c r="G371" s="12" t="s">
        <v>1121</v>
      </c>
      <c r="H371" s="12" t="s">
        <v>1122</v>
      </c>
      <c r="I371" s="12" t="s">
        <v>1123</v>
      </c>
    </row>
    <row r="372" spans="1:9" ht="29.1" customHeight="1">
      <c r="A372" s="13" t="s">
        <v>1361</v>
      </c>
      <c r="B372" s="14" t="s">
        <v>1362</v>
      </c>
      <c r="C372" s="78" t="s">
        <v>15</v>
      </c>
      <c r="D372" s="78"/>
      <c r="E372" s="78"/>
      <c r="F372" s="13" t="s">
        <v>82</v>
      </c>
      <c r="G372" s="15">
        <v>1.5907458999999999</v>
      </c>
      <c r="H372" s="16">
        <v>471.46</v>
      </c>
      <c r="I372" s="16">
        <f>TRUNC(TRUNC(G372,8)*H372,2)</f>
        <v>749.97</v>
      </c>
    </row>
    <row r="373" spans="1:9" ht="15" customHeight="1">
      <c r="A373" s="8"/>
      <c r="B373" s="8"/>
      <c r="C373" s="8"/>
      <c r="D373" s="8"/>
      <c r="E373" s="8"/>
      <c r="F373" s="8"/>
      <c r="G373" s="79" t="s">
        <v>1140</v>
      </c>
      <c r="H373" s="79"/>
      <c r="I373" s="17">
        <f>SUM(I372:I372)</f>
        <v>749.97</v>
      </c>
    </row>
    <row r="374" spans="1:9" ht="15" customHeight="1">
      <c r="A374" s="8"/>
      <c r="B374" s="8"/>
      <c r="C374" s="8"/>
      <c r="D374" s="8"/>
      <c r="E374" s="8"/>
      <c r="F374" s="8"/>
      <c r="G374" s="80" t="s">
        <v>1141</v>
      </c>
      <c r="H374" s="80"/>
      <c r="I374" s="4">
        <f>ROUND(SUM(I363,I366,I370,I373),2)</f>
        <v>1801.33</v>
      </c>
    </row>
    <row r="375" spans="1:9" ht="9.9499999999999993" customHeight="1">
      <c r="A375" s="8"/>
      <c r="B375" s="8"/>
      <c r="C375" s="8"/>
      <c r="D375" s="8"/>
      <c r="E375" s="8"/>
      <c r="F375" s="8"/>
      <c r="G375" s="83"/>
      <c r="H375" s="83"/>
      <c r="I375" s="83"/>
    </row>
    <row r="376" spans="1:9" ht="20.100000000000001" customHeight="1">
      <c r="A376" s="81" t="s">
        <v>1363</v>
      </c>
      <c r="B376" s="81"/>
      <c r="C376" s="81"/>
      <c r="D376" s="81"/>
      <c r="E376" s="81"/>
      <c r="F376" s="81"/>
      <c r="G376" s="81"/>
      <c r="H376" s="81"/>
      <c r="I376" s="81"/>
    </row>
    <row r="377" spans="1:9" ht="15" customHeight="1">
      <c r="A377" s="76" t="s">
        <v>1234</v>
      </c>
      <c r="B377" s="76"/>
      <c r="C377" s="77" t="s">
        <v>3</v>
      </c>
      <c r="D377" s="77"/>
      <c r="E377" s="77"/>
      <c r="F377" s="12" t="s">
        <v>4</v>
      </c>
      <c r="G377" s="12" t="s">
        <v>1121</v>
      </c>
      <c r="H377" s="12" t="s">
        <v>1122</v>
      </c>
      <c r="I377" s="12" t="s">
        <v>1123</v>
      </c>
    </row>
    <row r="378" spans="1:9" ht="29.1" customHeight="1">
      <c r="A378" s="13" t="s">
        <v>127</v>
      </c>
      <c r="B378" s="14" t="s">
        <v>128</v>
      </c>
      <c r="C378" s="78" t="s">
        <v>15</v>
      </c>
      <c r="D378" s="78"/>
      <c r="E378" s="78"/>
      <c r="F378" s="13" t="s">
        <v>39</v>
      </c>
      <c r="G378" s="15">
        <v>1</v>
      </c>
      <c r="H378" s="16">
        <v>3123.83</v>
      </c>
      <c r="I378" s="16">
        <f>TRUNC(TRUNC(G378,8)*H378,2)</f>
        <v>3123.83</v>
      </c>
    </row>
    <row r="379" spans="1:9" ht="15" customHeight="1">
      <c r="A379" s="8"/>
      <c r="B379" s="8"/>
      <c r="C379" s="8"/>
      <c r="D379" s="8"/>
      <c r="E379" s="8"/>
      <c r="F379" s="8"/>
      <c r="G379" s="79" t="s">
        <v>1249</v>
      </c>
      <c r="H379" s="79"/>
      <c r="I379" s="17">
        <f>SUM(I378:I378)</f>
        <v>3123.83</v>
      </c>
    </row>
    <row r="380" spans="1:9" ht="15" customHeight="1">
      <c r="A380" s="8"/>
      <c r="B380" s="8"/>
      <c r="C380" s="8"/>
      <c r="D380" s="8"/>
      <c r="E380" s="8"/>
      <c r="F380" s="8"/>
      <c r="G380" s="80" t="s">
        <v>1141</v>
      </c>
      <c r="H380" s="80"/>
      <c r="I380" s="4">
        <f>ROUND(SUM(I379),2)</f>
        <v>3123.83</v>
      </c>
    </row>
    <row r="381" spans="1:9" ht="9.9499999999999993" customHeight="1">
      <c r="A381" s="8"/>
      <c r="B381" s="8"/>
      <c r="C381" s="8"/>
      <c r="D381" s="8"/>
      <c r="E381" s="8"/>
      <c r="F381" s="8"/>
      <c r="G381" s="83"/>
      <c r="H381" s="83"/>
      <c r="I381" s="83"/>
    </row>
    <row r="382" spans="1:9" ht="20.100000000000001" customHeight="1">
      <c r="A382" s="81" t="s">
        <v>1364</v>
      </c>
      <c r="B382" s="81"/>
      <c r="C382" s="81"/>
      <c r="D382" s="81"/>
      <c r="E382" s="81"/>
      <c r="F382" s="81"/>
      <c r="G382" s="81"/>
      <c r="H382" s="81"/>
      <c r="I382" s="81"/>
    </row>
    <row r="383" spans="1:9" ht="15" customHeight="1">
      <c r="A383" s="76" t="s">
        <v>1234</v>
      </c>
      <c r="B383" s="76"/>
      <c r="C383" s="77" t="s">
        <v>3</v>
      </c>
      <c r="D383" s="77"/>
      <c r="E383" s="77"/>
      <c r="F383" s="12" t="s">
        <v>4</v>
      </c>
      <c r="G383" s="12" t="s">
        <v>1121</v>
      </c>
      <c r="H383" s="12" t="s">
        <v>1122</v>
      </c>
      <c r="I383" s="12" t="s">
        <v>1123</v>
      </c>
    </row>
    <row r="384" spans="1:9" ht="21" customHeight="1">
      <c r="A384" s="13" t="s">
        <v>1365</v>
      </c>
      <c r="B384" s="14" t="s">
        <v>131</v>
      </c>
      <c r="C384" s="78" t="s">
        <v>15</v>
      </c>
      <c r="D384" s="78"/>
      <c r="E384" s="78"/>
      <c r="F384" s="13" t="s">
        <v>39</v>
      </c>
      <c r="G384" s="15">
        <v>1</v>
      </c>
      <c r="H384" s="16">
        <v>101.02</v>
      </c>
      <c r="I384" s="16">
        <f>ROUND(ROUND(G384,8)*H384,2)</f>
        <v>101.02</v>
      </c>
    </row>
    <row r="385" spans="1:9" ht="15" customHeight="1">
      <c r="A385" s="8"/>
      <c r="B385" s="8"/>
      <c r="C385" s="8"/>
      <c r="D385" s="8"/>
      <c r="E385" s="8"/>
      <c r="F385" s="8"/>
      <c r="G385" s="79" t="s">
        <v>1249</v>
      </c>
      <c r="H385" s="79"/>
      <c r="I385" s="17">
        <f>SUM(I384:I384)</f>
        <v>101.02</v>
      </c>
    </row>
    <row r="386" spans="1:9" ht="15" customHeight="1">
      <c r="A386" s="76" t="s">
        <v>1218</v>
      </c>
      <c r="B386" s="76"/>
      <c r="C386" s="77" t="s">
        <v>3</v>
      </c>
      <c r="D386" s="77"/>
      <c r="E386" s="77"/>
      <c r="F386" s="12" t="s">
        <v>4</v>
      </c>
      <c r="G386" s="12" t="s">
        <v>1121</v>
      </c>
      <c r="H386" s="12" t="s">
        <v>1122</v>
      </c>
      <c r="I386" s="12" t="s">
        <v>1123</v>
      </c>
    </row>
    <row r="387" spans="1:9" ht="21" customHeight="1">
      <c r="A387" s="13" t="s">
        <v>1326</v>
      </c>
      <c r="B387" s="14" t="s">
        <v>1327</v>
      </c>
      <c r="C387" s="78" t="s">
        <v>15</v>
      </c>
      <c r="D387" s="78"/>
      <c r="E387" s="78"/>
      <c r="F387" s="13" t="s">
        <v>1221</v>
      </c>
      <c r="G387" s="15">
        <v>0.13571929999999999</v>
      </c>
      <c r="H387" s="16">
        <v>23.8</v>
      </c>
      <c r="I387" s="16">
        <f>ROUND(ROUND(G387,8)*H387,2)</f>
        <v>3.23</v>
      </c>
    </row>
    <row r="388" spans="1:9" ht="15" customHeight="1">
      <c r="A388" s="13" t="s">
        <v>1328</v>
      </c>
      <c r="B388" s="14" t="s">
        <v>1329</v>
      </c>
      <c r="C388" s="78" t="s">
        <v>15</v>
      </c>
      <c r="D388" s="78"/>
      <c r="E388" s="78"/>
      <c r="F388" s="13" t="s">
        <v>1221</v>
      </c>
      <c r="G388" s="15">
        <v>0.61073679999999997</v>
      </c>
      <c r="H388" s="16">
        <v>31.3</v>
      </c>
      <c r="I388" s="16">
        <f>ROUND(ROUND(G388,8)*H388,2)</f>
        <v>19.12</v>
      </c>
    </row>
    <row r="389" spans="1:9" ht="18" customHeight="1">
      <c r="A389" s="8"/>
      <c r="B389" s="8"/>
      <c r="C389" s="8"/>
      <c r="D389" s="8"/>
      <c r="E389" s="8"/>
      <c r="F389" s="8"/>
      <c r="G389" s="79" t="s">
        <v>1224</v>
      </c>
      <c r="H389" s="79"/>
      <c r="I389" s="17">
        <f>SUM(I387:I388)</f>
        <v>22.35</v>
      </c>
    </row>
    <row r="390" spans="1:9" ht="15" customHeight="1">
      <c r="A390" s="82" t="s">
        <v>1366</v>
      </c>
      <c r="B390" s="82"/>
      <c r="C390" s="82"/>
      <c r="D390" s="8"/>
      <c r="E390" s="8"/>
      <c r="F390" s="8"/>
      <c r="G390" s="80" t="s">
        <v>1141</v>
      </c>
      <c r="H390" s="80"/>
      <c r="I390" s="4">
        <v>123.37</v>
      </c>
    </row>
    <row r="391" spans="1:9" ht="9.9499999999999993" customHeight="1">
      <c r="A391" s="8"/>
      <c r="B391" s="8"/>
      <c r="C391" s="8"/>
      <c r="D391" s="8"/>
      <c r="E391" s="8"/>
      <c r="F391" s="8"/>
      <c r="G391" s="83"/>
      <c r="H391" s="83"/>
      <c r="I391" s="83"/>
    </row>
    <row r="392" spans="1:9" ht="20.100000000000001" customHeight="1">
      <c r="A392" s="81" t="s">
        <v>1367</v>
      </c>
      <c r="B392" s="81"/>
      <c r="C392" s="81"/>
      <c r="D392" s="81"/>
      <c r="E392" s="81"/>
      <c r="F392" s="81"/>
      <c r="G392" s="81"/>
      <c r="H392" s="81"/>
      <c r="I392" s="81"/>
    </row>
    <row r="393" spans="1:9" ht="15" customHeight="1">
      <c r="A393" s="76" t="s">
        <v>1234</v>
      </c>
      <c r="B393" s="76"/>
      <c r="C393" s="77" t="s">
        <v>3</v>
      </c>
      <c r="D393" s="77"/>
      <c r="E393" s="77"/>
      <c r="F393" s="12" t="s">
        <v>4</v>
      </c>
      <c r="G393" s="12" t="s">
        <v>1121</v>
      </c>
      <c r="H393" s="12" t="s">
        <v>1122</v>
      </c>
      <c r="I393" s="12" t="s">
        <v>1123</v>
      </c>
    </row>
    <row r="394" spans="1:9" ht="15" customHeight="1">
      <c r="A394" s="13" t="s">
        <v>1368</v>
      </c>
      <c r="B394" s="14" t="s">
        <v>1369</v>
      </c>
      <c r="C394" s="78" t="s">
        <v>135</v>
      </c>
      <c r="D394" s="78"/>
      <c r="E394" s="78"/>
      <c r="F394" s="13" t="s">
        <v>136</v>
      </c>
      <c r="G394" s="15">
        <v>1</v>
      </c>
      <c r="H394" s="16">
        <v>223</v>
      </c>
      <c r="I394" s="16">
        <f>TRUNC(TRUNC(G394,8)*H394,2)</f>
        <v>223</v>
      </c>
    </row>
    <row r="395" spans="1:9" ht="15" customHeight="1">
      <c r="A395" s="8"/>
      <c r="B395" s="8"/>
      <c r="C395" s="8"/>
      <c r="D395" s="8"/>
      <c r="E395" s="8"/>
      <c r="F395" s="8"/>
      <c r="G395" s="79" t="s">
        <v>1249</v>
      </c>
      <c r="H395" s="79"/>
      <c r="I395" s="17">
        <f>SUM(I394:I394)</f>
        <v>223</v>
      </c>
    </row>
    <row r="396" spans="1:9" ht="15" customHeight="1">
      <c r="A396" s="76" t="s">
        <v>1218</v>
      </c>
      <c r="B396" s="76"/>
      <c r="C396" s="77" t="s">
        <v>3</v>
      </c>
      <c r="D396" s="77"/>
      <c r="E396" s="77"/>
      <c r="F396" s="12" t="s">
        <v>4</v>
      </c>
      <c r="G396" s="12" t="s">
        <v>1121</v>
      </c>
      <c r="H396" s="12" t="s">
        <v>1122</v>
      </c>
      <c r="I396" s="12" t="s">
        <v>1123</v>
      </c>
    </row>
    <row r="397" spans="1:9" ht="15" customHeight="1">
      <c r="A397" s="13" t="s">
        <v>1328</v>
      </c>
      <c r="B397" s="14" t="s">
        <v>1329</v>
      </c>
      <c r="C397" s="78" t="s">
        <v>15</v>
      </c>
      <c r="D397" s="78"/>
      <c r="E397" s="78"/>
      <c r="F397" s="13" t="s">
        <v>1221</v>
      </c>
      <c r="G397" s="15">
        <v>3</v>
      </c>
      <c r="H397" s="16">
        <v>31.3</v>
      </c>
      <c r="I397" s="16">
        <f>TRUNC(TRUNC(G397,8)*H397,2)</f>
        <v>93.9</v>
      </c>
    </row>
    <row r="398" spans="1:9" ht="18" customHeight="1">
      <c r="A398" s="8"/>
      <c r="B398" s="8"/>
      <c r="C398" s="8"/>
      <c r="D398" s="8"/>
      <c r="E398" s="8"/>
      <c r="F398" s="8"/>
      <c r="G398" s="79" t="s">
        <v>1224</v>
      </c>
      <c r="H398" s="79"/>
      <c r="I398" s="17">
        <f>SUM(I397:I397)</f>
        <v>93.9</v>
      </c>
    </row>
    <row r="399" spans="1:9" ht="15" customHeight="1">
      <c r="A399" s="8"/>
      <c r="B399" s="8"/>
      <c r="C399" s="8"/>
      <c r="D399" s="8"/>
      <c r="E399" s="8"/>
      <c r="F399" s="8"/>
      <c r="G399" s="80" t="s">
        <v>1141</v>
      </c>
      <c r="H399" s="80"/>
      <c r="I399" s="4">
        <f>ROUND(SUM(I395,I398),2)</f>
        <v>316.89999999999998</v>
      </c>
    </row>
    <row r="400" spans="1:9" ht="9.9499999999999993" customHeight="1">
      <c r="A400" s="8"/>
      <c r="B400" s="8"/>
      <c r="C400" s="8"/>
      <c r="D400" s="8"/>
      <c r="E400" s="8"/>
      <c r="F400" s="8"/>
      <c r="G400" s="83"/>
      <c r="H400" s="83"/>
      <c r="I400" s="83"/>
    </row>
    <row r="401" spans="1:9" ht="20.100000000000001" customHeight="1">
      <c r="A401" s="81" t="s">
        <v>1370</v>
      </c>
      <c r="B401" s="81"/>
      <c r="C401" s="81"/>
      <c r="D401" s="81"/>
      <c r="E401" s="81"/>
      <c r="F401" s="81"/>
      <c r="G401" s="81"/>
      <c r="H401" s="81"/>
      <c r="I401" s="81"/>
    </row>
    <row r="402" spans="1:9" ht="15" customHeight="1">
      <c r="A402" s="76" t="s">
        <v>1234</v>
      </c>
      <c r="B402" s="76"/>
      <c r="C402" s="77" t="s">
        <v>3</v>
      </c>
      <c r="D402" s="77"/>
      <c r="E402" s="77"/>
      <c r="F402" s="12" t="s">
        <v>4</v>
      </c>
      <c r="G402" s="12" t="s">
        <v>1121</v>
      </c>
      <c r="H402" s="12" t="s">
        <v>1122</v>
      </c>
      <c r="I402" s="12" t="s">
        <v>1123</v>
      </c>
    </row>
    <row r="403" spans="1:9" ht="15" customHeight="1">
      <c r="A403" s="13" t="s">
        <v>1371</v>
      </c>
      <c r="B403" s="14" t="s">
        <v>1372</v>
      </c>
      <c r="C403" s="78" t="s">
        <v>135</v>
      </c>
      <c r="D403" s="78"/>
      <c r="E403" s="78"/>
      <c r="F403" s="13" t="s">
        <v>335</v>
      </c>
      <c r="G403" s="15">
        <v>1</v>
      </c>
      <c r="H403" s="16">
        <v>0.98</v>
      </c>
      <c r="I403" s="16">
        <f>ROUND(ROUND(G403,8)*H403,2)</f>
        <v>0.98</v>
      </c>
    </row>
    <row r="404" spans="1:9" ht="15" customHeight="1">
      <c r="A404" s="8"/>
      <c r="B404" s="8"/>
      <c r="C404" s="8"/>
      <c r="D404" s="8"/>
      <c r="E404" s="8"/>
      <c r="F404" s="8"/>
      <c r="G404" s="79" t="s">
        <v>1249</v>
      </c>
      <c r="H404" s="79"/>
      <c r="I404" s="17">
        <f>SUM(I403:I403)</f>
        <v>0.98</v>
      </c>
    </row>
    <row r="405" spans="1:9" ht="15" customHeight="1">
      <c r="A405" s="76" t="s">
        <v>1218</v>
      </c>
      <c r="B405" s="76"/>
      <c r="C405" s="77" t="s">
        <v>3</v>
      </c>
      <c r="D405" s="77"/>
      <c r="E405" s="77"/>
      <c r="F405" s="12" t="s">
        <v>4</v>
      </c>
      <c r="G405" s="12" t="s">
        <v>1121</v>
      </c>
      <c r="H405" s="12" t="s">
        <v>1122</v>
      </c>
      <c r="I405" s="12" t="s">
        <v>1123</v>
      </c>
    </row>
    <row r="406" spans="1:9" ht="21" customHeight="1">
      <c r="A406" s="13" t="s">
        <v>1326</v>
      </c>
      <c r="B406" s="14" t="s">
        <v>1327</v>
      </c>
      <c r="C406" s="78" t="s">
        <v>15</v>
      </c>
      <c r="D406" s="78"/>
      <c r="E406" s="78"/>
      <c r="F406" s="13" t="s">
        <v>1221</v>
      </c>
      <c r="G406" s="15">
        <v>4.3E-3</v>
      </c>
      <c r="H406" s="16">
        <v>23.8</v>
      </c>
      <c r="I406" s="16">
        <f>ROUND(ROUND(G406,8)*H406,2)</f>
        <v>0.1</v>
      </c>
    </row>
    <row r="407" spans="1:9" ht="15" customHeight="1">
      <c r="A407" s="13" t="s">
        <v>1328</v>
      </c>
      <c r="B407" s="14" t="s">
        <v>1329</v>
      </c>
      <c r="C407" s="78" t="s">
        <v>15</v>
      </c>
      <c r="D407" s="78"/>
      <c r="E407" s="78"/>
      <c r="F407" s="13" t="s">
        <v>1221</v>
      </c>
      <c r="G407" s="15">
        <v>4.3E-3</v>
      </c>
      <c r="H407" s="16">
        <v>31.3</v>
      </c>
      <c r="I407" s="16">
        <f>ROUND(ROUND(G407,8)*H407,2)</f>
        <v>0.13</v>
      </c>
    </row>
    <row r="408" spans="1:9" ht="18" customHeight="1">
      <c r="A408" s="8"/>
      <c r="B408" s="8"/>
      <c r="C408" s="8"/>
      <c r="D408" s="8"/>
      <c r="E408" s="8"/>
      <c r="F408" s="8"/>
      <c r="G408" s="79" t="s">
        <v>1224</v>
      </c>
      <c r="H408" s="79"/>
      <c r="I408" s="17">
        <f>SUM(I406:I407)</f>
        <v>0.23</v>
      </c>
    </row>
    <row r="409" spans="1:9" ht="15" customHeight="1">
      <c r="A409" s="82" t="s">
        <v>1373</v>
      </c>
      <c r="B409" s="82"/>
      <c r="C409" s="82"/>
      <c r="D409" s="8"/>
      <c r="E409" s="8"/>
      <c r="F409" s="8"/>
      <c r="G409" s="80" t="s">
        <v>1141</v>
      </c>
      <c r="H409" s="80"/>
      <c r="I409" s="4">
        <v>1.21</v>
      </c>
    </row>
    <row r="410" spans="1:9" ht="9" customHeight="1">
      <c r="A410" s="82"/>
      <c r="B410" s="82"/>
      <c r="C410" s="82"/>
      <c r="D410" s="8"/>
      <c r="E410" s="8"/>
      <c r="F410" s="8"/>
      <c r="G410" s="8"/>
      <c r="H410" s="8"/>
      <c r="I410" s="8"/>
    </row>
    <row r="411" spans="1:9" ht="9.9499999999999993" customHeight="1">
      <c r="A411" s="8"/>
      <c r="B411" s="8"/>
      <c r="C411" s="8"/>
      <c r="D411" s="8"/>
      <c r="E411" s="8"/>
      <c r="F411" s="8"/>
      <c r="G411" s="83"/>
      <c r="H411" s="83"/>
      <c r="I411" s="83"/>
    </row>
    <row r="412" spans="1:9" ht="20.100000000000001" customHeight="1">
      <c r="A412" s="81" t="s">
        <v>1374</v>
      </c>
      <c r="B412" s="81"/>
      <c r="C412" s="81"/>
      <c r="D412" s="81"/>
      <c r="E412" s="81"/>
      <c r="F412" s="81"/>
      <c r="G412" s="81"/>
      <c r="H412" s="81"/>
      <c r="I412" s="81"/>
    </row>
    <row r="413" spans="1:9" ht="15" customHeight="1">
      <c r="A413" s="76" t="s">
        <v>1218</v>
      </c>
      <c r="B413" s="76"/>
      <c r="C413" s="77" t="s">
        <v>3</v>
      </c>
      <c r="D413" s="77"/>
      <c r="E413" s="77"/>
      <c r="F413" s="12" t="s">
        <v>4</v>
      </c>
      <c r="G413" s="12" t="s">
        <v>1121</v>
      </c>
      <c r="H413" s="12" t="s">
        <v>1122</v>
      </c>
      <c r="I413" s="12" t="s">
        <v>1123</v>
      </c>
    </row>
    <row r="414" spans="1:9" ht="15" customHeight="1">
      <c r="A414" s="13" t="s">
        <v>1265</v>
      </c>
      <c r="B414" s="14" t="s">
        <v>1266</v>
      </c>
      <c r="C414" s="78" t="s">
        <v>15</v>
      </c>
      <c r="D414" s="78"/>
      <c r="E414" s="78"/>
      <c r="F414" s="13" t="s">
        <v>1221</v>
      </c>
      <c r="G414" s="15">
        <v>0.96599999999999997</v>
      </c>
      <c r="H414" s="16">
        <v>30.92</v>
      </c>
      <c r="I414" s="16">
        <f>TRUNC(TRUNC(G414,8)*H414,2)</f>
        <v>29.86</v>
      </c>
    </row>
    <row r="415" spans="1:9" ht="15" customHeight="1">
      <c r="A415" s="13" t="s">
        <v>1267</v>
      </c>
      <c r="B415" s="14" t="s">
        <v>1268</v>
      </c>
      <c r="C415" s="78" t="s">
        <v>15</v>
      </c>
      <c r="D415" s="78"/>
      <c r="E415" s="78"/>
      <c r="F415" s="13" t="s">
        <v>1221</v>
      </c>
      <c r="G415" s="15">
        <v>3.1259999999999999</v>
      </c>
      <c r="H415" s="16">
        <v>22.72</v>
      </c>
      <c r="I415" s="16">
        <f>TRUNC(TRUNC(G415,8)*H415,2)</f>
        <v>71.02</v>
      </c>
    </row>
    <row r="416" spans="1:9" ht="18" customHeight="1">
      <c r="A416" s="8"/>
      <c r="B416" s="8"/>
      <c r="C416" s="8"/>
      <c r="D416" s="8"/>
      <c r="E416" s="8"/>
      <c r="F416" s="8"/>
      <c r="G416" s="79" t="s">
        <v>1224</v>
      </c>
      <c r="H416" s="79"/>
      <c r="I416" s="17">
        <f>SUM(I414:I415)</f>
        <v>100.88</v>
      </c>
    </row>
    <row r="417" spans="1:9" ht="15" customHeight="1">
      <c r="A417" s="8"/>
      <c r="B417" s="8"/>
      <c r="C417" s="8"/>
      <c r="D417" s="8"/>
      <c r="E417" s="8"/>
      <c r="F417" s="8"/>
      <c r="G417" s="80" t="s">
        <v>1141</v>
      </c>
      <c r="H417" s="80"/>
      <c r="I417" s="4">
        <f>ROUND(SUM(I416),2)</f>
        <v>100.88</v>
      </c>
    </row>
    <row r="418" spans="1:9" ht="9.9499999999999993" customHeight="1">
      <c r="A418" s="8"/>
      <c r="B418" s="8"/>
      <c r="C418" s="8"/>
      <c r="D418" s="8"/>
      <c r="E418" s="8"/>
      <c r="F418" s="8"/>
      <c r="G418" s="83"/>
      <c r="H418" s="83"/>
      <c r="I418" s="83"/>
    </row>
    <row r="419" spans="1:9" ht="20.100000000000001" customHeight="1">
      <c r="A419" s="81" t="s">
        <v>1375</v>
      </c>
      <c r="B419" s="81"/>
      <c r="C419" s="81"/>
      <c r="D419" s="81"/>
      <c r="E419" s="81"/>
      <c r="F419" s="81"/>
      <c r="G419" s="81"/>
      <c r="H419" s="81"/>
      <c r="I419" s="81"/>
    </row>
    <row r="420" spans="1:9" ht="15" customHeight="1">
      <c r="A420" s="76" t="s">
        <v>1218</v>
      </c>
      <c r="B420" s="76"/>
      <c r="C420" s="77" t="s">
        <v>3</v>
      </c>
      <c r="D420" s="77"/>
      <c r="E420" s="77"/>
      <c r="F420" s="12" t="s">
        <v>4</v>
      </c>
      <c r="G420" s="12" t="s">
        <v>1121</v>
      </c>
      <c r="H420" s="12" t="s">
        <v>1122</v>
      </c>
      <c r="I420" s="12" t="s">
        <v>1123</v>
      </c>
    </row>
    <row r="421" spans="1:9" ht="15" customHeight="1">
      <c r="A421" s="13" t="s">
        <v>1265</v>
      </c>
      <c r="B421" s="14" t="s">
        <v>1266</v>
      </c>
      <c r="C421" s="78" t="s">
        <v>15</v>
      </c>
      <c r="D421" s="78"/>
      <c r="E421" s="78"/>
      <c r="F421" s="13" t="s">
        <v>1221</v>
      </c>
      <c r="G421" s="15">
        <v>1.004</v>
      </c>
      <c r="H421" s="16">
        <v>30.92</v>
      </c>
      <c r="I421" s="16">
        <f>TRUNC(TRUNC(G421,8)*H421,2)</f>
        <v>31.04</v>
      </c>
    </row>
    <row r="422" spans="1:9" ht="15" customHeight="1">
      <c r="A422" s="13" t="s">
        <v>1267</v>
      </c>
      <c r="B422" s="14" t="s">
        <v>1268</v>
      </c>
      <c r="C422" s="78" t="s">
        <v>15</v>
      </c>
      <c r="D422" s="78"/>
      <c r="E422" s="78"/>
      <c r="F422" s="13" t="s">
        <v>1221</v>
      </c>
      <c r="G422" s="15">
        <v>3.5150000000000001</v>
      </c>
      <c r="H422" s="16">
        <v>22.72</v>
      </c>
      <c r="I422" s="16">
        <f>TRUNC(TRUNC(G422,8)*H422,2)</f>
        <v>79.86</v>
      </c>
    </row>
    <row r="423" spans="1:9" ht="18" customHeight="1">
      <c r="A423" s="8"/>
      <c r="B423" s="8"/>
      <c r="C423" s="8"/>
      <c r="D423" s="8"/>
      <c r="E423" s="8"/>
      <c r="F423" s="8"/>
      <c r="G423" s="79" t="s">
        <v>1224</v>
      </c>
      <c r="H423" s="79"/>
      <c r="I423" s="17">
        <f>SUM(I421:I422)</f>
        <v>110.9</v>
      </c>
    </row>
    <row r="424" spans="1:9" ht="15" customHeight="1">
      <c r="A424" s="8"/>
      <c r="B424" s="8"/>
      <c r="C424" s="8"/>
      <c r="D424" s="8"/>
      <c r="E424" s="8"/>
      <c r="F424" s="8"/>
      <c r="G424" s="80" t="s">
        <v>1141</v>
      </c>
      <c r="H424" s="80"/>
      <c r="I424" s="4">
        <f>ROUND(SUM(I423),2)</f>
        <v>110.9</v>
      </c>
    </row>
    <row r="425" spans="1:9" ht="9.9499999999999993" customHeight="1">
      <c r="A425" s="8"/>
      <c r="B425" s="8"/>
      <c r="C425" s="8"/>
      <c r="D425" s="8"/>
      <c r="E425" s="8"/>
      <c r="F425" s="8"/>
      <c r="G425" s="83"/>
      <c r="H425" s="83"/>
      <c r="I425" s="83"/>
    </row>
    <row r="426" spans="1:9" ht="20.100000000000001" customHeight="1">
      <c r="A426" s="81" t="s">
        <v>1376</v>
      </c>
      <c r="B426" s="81"/>
      <c r="C426" s="81"/>
      <c r="D426" s="81"/>
      <c r="E426" s="81"/>
      <c r="F426" s="81"/>
      <c r="G426" s="81"/>
      <c r="H426" s="81"/>
      <c r="I426" s="81"/>
    </row>
    <row r="427" spans="1:9" ht="15" customHeight="1">
      <c r="A427" s="76" t="s">
        <v>1211</v>
      </c>
      <c r="B427" s="76"/>
      <c r="C427" s="77" t="s">
        <v>3</v>
      </c>
      <c r="D427" s="77"/>
      <c r="E427" s="77"/>
      <c r="F427" s="12" t="s">
        <v>4</v>
      </c>
      <c r="G427" s="12" t="s">
        <v>1121</v>
      </c>
      <c r="H427" s="12" t="s">
        <v>1122</v>
      </c>
      <c r="I427" s="12" t="s">
        <v>1123</v>
      </c>
    </row>
    <row r="428" spans="1:9" ht="45.95" customHeight="1">
      <c r="A428" s="13" t="s">
        <v>1281</v>
      </c>
      <c r="B428" s="14" t="s">
        <v>1282</v>
      </c>
      <c r="C428" s="78" t="s">
        <v>15</v>
      </c>
      <c r="D428" s="78"/>
      <c r="E428" s="78"/>
      <c r="F428" s="13" t="s">
        <v>1214</v>
      </c>
      <c r="G428" s="15">
        <v>5.9999999999999995E-4</v>
      </c>
      <c r="H428" s="16">
        <v>76.92</v>
      </c>
      <c r="I428" s="16">
        <f>TRUNC(TRUNC(G428,8)*H428,2)</f>
        <v>0.04</v>
      </c>
    </row>
    <row r="429" spans="1:9" ht="45.95" customHeight="1">
      <c r="A429" s="13" t="s">
        <v>1283</v>
      </c>
      <c r="B429" s="14" t="s">
        <v>1284</v>
      </c>
      <c r="C429" s="78" t="s">
        <v>15</v>
      </c>
      <c r="D429" s="78"/>
      <c r="E429" s="78"/>
      <c r="F429" s="13" t="s">
        <v>1184</v>
      </c>
      <c r="G429" s="15">
        <v>5.4000000000000003E-3</v>
      </c>
      <c r="H429" s="16">
        <v>320.07</v>
      </c>
      <c r="I429" s="16">
        <f>TRUNC(TRUNC(G429,8)*H429,2)</f>
        <v>1.72</v>
      </c>
    </row>
    <row r="430" spans="1:9" ht="29.1" customHeight="1">
      <c r="A430" s="13" t="s">
        <v>1377</v>
      </c>
      <c r="B430" s="14" t="s">
        <v>1378</v>
      </c>
      <c r="C430" s="78" t="s">
        <v>15</v>
      </c>
      <c r="D430" s="78"/>
      <c r="E430" s="78"/>
      <c r="F430" s="13" t="s">
        <v>1184</v>
      </c>
      <c r="G430" s="15">
        <v>0.19620000000000001</v>
      </c>
      <c r="H430" s="16">
        <v>45.61</v>
      </c>
      <c r="I430" s="16">
        <f>TRUNC(TRUNC(G430,8)*H430,2)</f>
        <v>8.94</v>
      </c>
    </row>
    <row r="431" spans="1:9" ht="18" customHeight="1">
      <c r="A431" s="8"/>
      <c r="B431" s="8"/>
      <c r="C431" s="8"/>
      <c r="D431" s="8"/>
      <c r="E431" s="8"/>
      <c r="F431" s="8"/>
      <c r="G431" s="79" t="s">
        <v>1217</v>
      </c>
      <c r="H431" s="79"/>
      <c r="I431" s="17">
        <f>SUM(I428:I430)</f>
        <v>10.7</v>
      </c>
    </row>
    <row r="432" spans="1:9" ht="15" customHeight="1">
      <c r="A432" s="76" t="s">
        <v>1218</v>
      </c>
      <c r="B432" s="76"/>
      <c r="C432" s="77" t="s">
        <v>3</v>
      </c>
      <c r="D432" s="77"/>
      <c r="E432" s="77"/>
      <c r="F432" s="12" t="s">
        <v>4</v>
      </c>
      <c r="G432" s="12" t="s">
        <v>1121</v>
      </c>
      <c r="H432" s="12" t="s">
        <v>1122</v>
      </c>
      <c r="I432" s="12" t="s">
        <v>1123</v>
      </c>
    </row>
    <row r="433" spans="1:9" ht="15" customHeight="1">
      <c r="A433" s="13" t="s">
        <v>1267</v>
      </c>
      <c r="B433" s="14" t="s">
        <v>1268</v>
      </c>
      <c r="C433" s="78" t="s">
        <v>15</v>
      </c>
      <c r="D433" s="78"/>
      <c r="E433" s="78"/>
      <c r="F433" s="13" t="s">
        <v>1221</v>
      </c>
      <c r="G433" s="15">
        <v>0.78659999999999997</v>
      </c>
      <c r="H433" s="16">
        <v>22.72</v>
      </c>
      <c r="I433" s="16">
        <f>TRUNC(TRUNC(G433,8)*H433,2)</f>
        <v>17.87</v>
      </c>
    </row>
    <row r="434" spans="1:9" ht="18" customHeight="1">
      <c r="A434" s="8"/>
      <c r="B434" s="8"/>
      <c r="C434" s="8"/>
      <c r="D434" s="8"/>
      <c r="E434" s="8"/>
      <c r="F434" s="8"/>
      <c r="G434" s="79" t="s">
        <v>1224</v>
      </c>
      <c r="H434" s="79"/>
      <c r="I434" s="17">
        <f>SUM(I433:I433)</f>
        <v>17.87</v>
      </c>
    </row>
    <row r="435" spans="1:9" ht="15" customHeight="1">
      <c r="A435" s="8"/>
      <c r="B435" s="8"/>
      <c r="C435" s="8"/>
      <c r="D435" s="8"/>
      <c r="E435" s="8"/>
      <c r="F435" s="8"/>
      <c r="G435" s="80" t="s">
        <v>1141</v>
      </c>
      <c r="H435" s="80"/>
      <c r="I435" s="4">
        <f>ROUND(SUM(I431,I434),2)</f>
        <v>28.57</v>
      </c>
    </row>
    <row r="436" spans="1:9" ht="9.9499999999999993" customHeight="1">
      <c r="A436" s="8"/>
      <c r="B436" s="8"/>
      <c r="C436" s="8"/>
      <c r="D436" s="8"/>
      <c r="E436" s="8"/>
      <c r="F436" s="8"/>
      <c r="G436" s="83"/>
      <c r="H436" s="83"/>
      <c r="I436" s="83"/>
    </row>
    <row r="437" spans="1:9" ht="20.100000000000001" customHeight="1">
      <c r="A437" s="81" t="s">
        <v>1379</v>
      </c>
      <c r="B437" s="81"/>
      <c r="C437" s="81"/>
      <c r="D437" s="81"/>
      <c r="E437" s="81"/>
      <c r="F437" s="81"/>
      <c r="G437" s="81"/>
      <c r="H437" s="81"/>
      <c r="I437" s="81"/>
    </row>
    <row r="438" spans="1:9" ht="15" customHeight="1">
      <c r="A438" s="76" t="s">
        <v>1211</v>
      </c>
      <c r="B438" s="76"/>
      <c r="C438" s="77" t="s">
        <v>3</v>
      </c>
      <c r="D438" s="77"/>
      <c r="E438" s="77"/>
      <c r="F438" s="12" t="s">
        <v>4</v>
      </c>
      <c r="G438" s="12" t="s">
        <v>1121</v>
      </c>
      <c r="H438" s="12" t="s">
        <v>1122</v>
      </c>
      <c r="I438" s="12" t="s">
        <v>1123</v>
      </c>
    </row>
    <row r="439" spans="1:9" ht="45.95" customHeight="1">
      <c r="A439" s="13" t="s">
        <v>1380</v>
      </c>
      <c r="B439" s="14" t="s">
        <v>1381</v>
      </c>
      <c r="C439" s="78" t="s">
        <v>15</v>
      </c>
      <c r="D439" s="78"/>
      <c r="E439" s="78"/>
      <c r="F439" s="13" t="s">
        <v>1214</v>
      </c>
      <c r="G439" s="15">
        <v>1.2E-2</v>
      </c>
      <c r="H439" s="16">
        <v>76.05</v>
      </c>
      <c r="I439" s="16">
        <f>TRUNC(TRUNC(G439,8)*H439,2)</f>
        <v>0.91</v>
      </c>
    </row>
    <row r="440" spans="1:9" ht="45.95" customHeight="1">
      <c r="A440" s="13" t="s">
        <v>1382</v>
      </c>
      <c r="B440" s="14" t="s">
        <v>1383</v>
      </c>
      <c r="C440" s="78" t="s">
        <v>15</v>
      </c>
      <c r="D440" s="78"/>
      <c r="E440" s="78"/>
      <c r="F440" s="13" t="s">
        <v>1184</v>
      </c>
      <c r="G440" s="15">
        <v>1.5699999999999999E-2</v>
      </c>
      <c r="H440" s="16">
        <v>267.74</v>
      </c>
      <c r="I440" s="16">
        <f>TRUNC(TRUNC(G440,8)*H440,2)</f>
        <v>4.2</v>
      </c>
    </row>
    <row r="441" spans="1:9" ht="29.1" customHeight="1">
      <c r="A441" s="13" t="s">
        <v>1384</v>
      </c>
      <c r="B441" s="14" t="s">
        <v>1385</v>
      </c>
      <c r="C441" s="78" t="s">
        <v>15</v>
      </c>
      <c r="D441" s="78"/>
      <c r="E441" s="78"/>
      <c r="F441" s="13" t="s">
        <v>1214</v>
      </c>
      <c r="G441" s="15">
        <v>8.6999999999999994E-3</v>
      </c>
      <c r="H441" s="16">
        <v>107.73</v>
      </c>
      <c r="I441" s="16">
        <f>TRUNC(TRUNC(G441,8)*H441,2)</f>
        <v>0.93</v>
      </c>
    </row>
    <row r="442" spans="1:9" ht="29.1" customHeight="1">
      <c r="A442" s="13" t="s">
        <v>1386</v>
      </c>
      <c r="B442" s="14" t="s">
        <v>1387</v>
      </c>
      <c r="C442" s="78" t="s">
        <v>15</v>
      </c>
      <c r="D442" s="78"/>
      <c r="E442" s="78"/>
      <c r="F442" s="13" t="s">
        <v>1184</v>
      </c>
      <c r="G442" s="15">
        <v>4.1999999999999997E-3</v>
      </c>
      <c r="H442" s="16">
        <v>264.20999999999998</v>
      </c>
      <c r="I442" s="16">
        <f>TRUNC(TRUNC(G442,8)*H442,2)</f>
        <v>1.1000000000000001</v>
      </c>
    </row>
    <row r="443" spans="1:9" ht="18" customHeight="1">
      <c r="A443" s="8"/>
      <c r="B443" s="8"/>
      <c r="C443" s="8"/>
      <c r="D443" s="8"/>
      <c r="E443" s="8"/>
      <c r="F443" s="8"/>
      <c r="G443" s="79" t="s">
        <v>1217</v>
      </c>
      <c r="H443" s="79"/>
      <c r="I443" s="17">
        <f>SUM(I439:I442)</f>
        <v>7.1400000000000006</v>
      </c>
    </row>
    <row r="444" spans="1:9" ht="15" customHeight="1">
      <c r="A444" s="8"/>
      <c r="B444" s="8"/>
      <c r="C444" s="8"/>
      <c r="D444" s="8"/>
      <c r="E444" s="8"/>
      <c r="F444" s="8"/>
      <c r="G444" s="80" t="s">
        <v>1141</v>
      </c>
      <c r="H444" s="80"/>
      <c r="I444" s="4">
        <f>ROUND(SUM(I443),2)</f>
        <v>7.14</v>
      </c>
    </row>
    <row r="445" spans="1:9" ht="9.9499999999999993" customHeight="1">
      <c r="A445" s="8"/>
      <c r="B445" s="8"/>
      <c r="C445" s="8"/>
      <c r="D445" s="8"/>
      <c r="E445" s="8"/>
      <c r="F445" s="8"/>
      <c r="G445" s="83"/>
      <c r="H445" s="83"/>
      <c r="I445" s="83"/>
    </row>
    <row r="446" spans="1:9" ht="20.100000000000001" customHeight="1">
      <c r="A446" s="81" t="s">
        <v>1388</v>
      </c>
      <c r="B446" s="81"/>
      <c r="C446" s="81"/>
      <c r="D446" s="81"/>
      <c r="E446" s="81"/>
      <c r="F446" s="81"/>
      <c r="G446" s="81"/>
      <c r="H446" s="81"/>
      <c r="I446" s="81"/>
    </row>
    <row r="447" spans="1:9" ht="15" customHeight="1">
      <c r="A447" s="76" t="s">
        <v>1211</v>
      </c>
      <c r="B447" s="76"/>
      <c r="C447" s="77" t="s">
        <v>3</v>
      </c>
      <c r="D447" s="77"/>
      <c r="E447" s="77"/>
      <c r="F447" s="12" t="s">
        <v>4</v>
      </c>
      <c r="G447" s="12" t="s">
        <v>1121</v>
      </c>
      <c r="H447" s="12" t="s">
        <v>1122</v>
      </c>
      <c r="I447" s="12" t="s">
        <v>1123</v>
      </c>
    </row>
    <row r="448" spans="1:9" ht="45.95" customHeight="1">
      <c r="A448" s="13" t="s">
        <v>1380</v>
      </c>
      <c r="B448" s="14" t="s">
        <v>1381</v>
      </c>
      <c r="C448" s="78" t="s">
        <v>15</v>
      </c>
      <c r="D448" s="78"/>
      <c r="E448" s="78"/>
      <c r="F448" s="13" t="s">
        <v>1214</v>
      </c>
      <c r="G448" s="15">
        <v>3.5999999999999999E-3</v>
      </c>
      <c r="H448" s="16">
        <v>76.05</v>
      </c>
      <c r="I448" s="16">
        <f>TRUNC(TRUNC(G448,8)*H448,2)</f>
        <v>0.27</v>
      </c>
    </row>
    <row r="449" spans="1:9" ht="45.95" customHeight="1">
      <c r="A449" s="13" t="s">
        <v>1382</v>
      </c>
      <c r="B449" s="14" t="s">
        <v>1383</v>
      </c>
      <c r="C449" s="78" t="s">
        <v>15</v>
      </c>
      <c r="D449" s="78"/>
      <c r="E449" s="78"/>
      <c r="F449" s="13" t="s">
        <v>1184</v>
      </c>
      <c r="G449" s="15">
        <v>8.3000000000000001E-3</v>
      </c>
      <c r="H449" s="16">
        <v>267.74</v>
      </c>
      <c r="I449" s="16">
        <f>TRUNC(TRUNC(G449,8)*H449,2)</f>
        <v>2.2200000000000002</v>
      </c>
    </row>
    <row r="450" spans="1:9" ht="18" customHeight="1">
      <c r="A450" s="8"/>
      <c r="B450" s="8"/>
      <c r="C450" s="8"/>
      <c r="D450" s="8"/>
      <c r="E450" s="8"/>
      <c r="F450" s="8"/>
      <c r="G450" s="79" t="s">
        <v>1217</v>
      </c>
      <c r="H450" s="79"/>
      <c r="I450" s="17">
        <f>SUM(I448:I449)</f>
        <v>2.4900000000000002</v>
      </c>
    </row>
    <row r="451" spans="1:9" ht="15" customHeight="1">
      <c r="A451" s="8"/>
      <c r="B451" s="8"/>
      <c r="C451" s="8"/>
      <c r="D451" s="8"/>
      <c r="E451" s="8"/>
      <c r="F451" s="8"/>
      <c r="G451" s="80" t="s">
        <v>1141</v>
      </c>
      <c r="H451" s="80"/>
      <c r="I451" s="4">
        <f>ROUND(SUM(I450),2)</f>
        <v>2.4900000000000002</v>
      </c>
    </row>
    <row r="452" spans="1:9" ht="9.9499999999999993" customHeight="1">
      <c r="A452" s="8"/>
      <c r="B452" s="8"/>
      <c r="C452" s="8"/>
      <c r="D452" s="8"/>
      <c r="E452" s="8"/>
      <c r="F452" s="8"/>
      <c r="G452" s="83"/>
      <c r="H452" s="83"/>
      <c r="I452" s="83"/>
    </row>
    <row r="453" spans="1:9" ht="20.100000000000001" customHeight="1">
      <c r="A453" s="81" t="s">
        <v>1389</v>
      </c>
      <c r="B453" s="81"/>
      <c r="C453" s="81"/>
      <c r="D453" s="81"/>
      <c r="E453" s="81"/>
      <c r="F453" s="81"/>
      <c r="G453" s="81"/>
      <c r="H453" s="81"/>
      <c r="I453" s="81"/>
    </row>
    <row r="454" spans="1:9" ht="15" customHeight="1">
      <c r="A454" s="76" t="s">
        <v>1211</v>
      </c>
      <c r="B454" s="76"/>
      <c r="C454" s="77" t="s">
        <v>3</v>
      </c>
      <c r="D454" s="77"/>
      <c r="E454" s="77"/>
      <c r="F454" s="12" t="s">
        <v>4</v>
      </c>
      <c r="G454" s="12" t="s">
        <v>1121</v>
      </c>
      <c r="H454" s="12" t="s">
        <v>1122</v>
      </c>
      <c r="I454" s="12" t="s">
        <v>1123</v>
      </c>
    </row>
    <row r="455" spans="1:9" ht="29.1" customHeight="1">
      <c r="A455" s="13" t="s">
        <v>1230</v>
      </c>
      <c r="B455" s="14" t="s">
        <v>1231</v>
      </c>
      <c r="C455" s="78" t="s">
        <v>15</v>
      </c>
      <c r="D455" s="78"/>
      <c r="E455" s="78"/>
      <c r="F455" s="13" t="s">
        <v>1214</v>
      </c>
      <c r="G455" s="15">
        <v>0.54300000000000004</v>
      </c>
      <c r="H455" s="16">
        <v>37.369999999999997</v>
      </c>
      <c r="I455" s="16">
        <f>TRUNC(TRUNC(G455,8)*H455,2)</f>
        <v>20.29</v>
      </c>
    </row>
    <row r="456" spans="1:9" ht="29.1" customHeight="1">
      <c r="A456" s="13" t="s">
        <v>1232</v>
      </c>
      <c r="B456" s="14" t="s">
        <v>1233</v>
      </c>
      <c r="C456" s="78" t="s">
        <v>15</v>
      </c>
      <c r="D456" s="78"/>
      <c r="E456" s="78"/>
      <c r="F456" s="13" t="s">
        <v>1184</v>
      </c>
      <c r="G456" s="15">
        <v>0.13500000000000001</v>
      </c>
      <c r="H456" s="16">
        <v>38.92</v>
      </c>
      <c r="I456" s="16">
        <f>TRUNC(TRUNC(G456,8)*H456,2)</f>
        <v>5.25</v>
      </c>
    </row>
    <row r="457" spans="1:9" ht="18" customHeight="1">
      <c r="A457" s="8"/>
      <c r="B457" s="8"/>
      <c r="C457" s="8"/>
      <c r="D457" s="8"/>
      <c r="E457" s="8"/>
      <c r="F457" s="8"/>
      <c r="G457" s="79" t="s">
        <v>1217</v>
      </c>
      <c r="H457" s="79"/>
      <c r="I457" s="17">
        <f>SUM(I455:I456)</f>
        <v>25.54</v>
      </c>
    </row>
    <row r="458" spans="1:9" ht="15" customHeight="1">
      <c r="A458" s="76" t="s">
        <v>1234</v>
      </c>
      <c r="B458" s="76"/>
      <c r="C458" s="77" t="s">
        <v>3</v>
      </c>
      <c r="D458" s="77"/>
      <c r="E458" s="77"/>
      <c r="F458" s="12" t="s">
        <v>4</v>
      </c>
      <c r="G458" s="12" t="s">
        <v>1121</v>
      </c>
      <c r="H458" s="12" t="s">
        <v>1122</v>
      </c>
      <c r="I458" s="12" t="s">
        <v>1123</v>
      </c>
    </row>
    <row r="459" spans="1:9" ht="21" customHeight="1">
      <c r="A459" s="13" t="s">
        <v>1299</v>
      </c>
      <c r="B459" s="14" t="s">
        <v>1300</v>
      </c>
      <c r="C459" s="78" t="s">
        <v>15</v>
      </c>
      <c r="D459" s="78"/>
      <c r="E459" s="78"/>
      <c r="F459" s="13" t="s">
        <v>1301</v>
      </c>
      <c r="G459" s="15">
        <v>1.67E-2</v>
      </c>
      <c r="H459" s="16">
        <v>6.71</v>
      </c>
      <c r="I459" s="16">
        <f t="shared" ref="I459:I464" si="2">TRUNC(TRUNC(G459,8)*H459,2)</f>
        <v>0.11</v>
      </c>
    </row>
    <row r="460" spans="1:9" ht="15" customHeight="1">
      <c r="A460" s="13" t="s">
        <v>1390</v>
      </c>
      <c r="B460" s="14" t="s">
        <v>1391</v>
      </c>
      <c r="C460" s="78" t="s">
        <v>15</v>
      </c>
      <c r="D460" s="78"/>
      <c r="E460" s="78"/>
      <c r="F460" s="13" t="s">
        <v>176</v>
      </c>
      <c r="G460" s="15">
        <v>8.9999999999999993E-3</v>
      </c>
      <c r="H460" s="16">
        <v>18.28</v>
      </c>
      <c r="I460" s="16">
        <f t="shared" si="2"/>
        <v>0.16</v>
      </c>
    </row>
    <row r="461" spans="1:9" ht="15" customHeight="1">
      <c r="A461" s="13" t="s">
        <v>1392</v>
      </c>
      <c r="B461" s="14" t="s">
        <v>1393</v>
      </c>
      <c r="C461" s="78" t="s">
        <v>15</v>
      </c>
      <c r="D461" s="78"/>
      <c r="E461" s="78"/>
      <c r="F461" s="13" t="s">
        <v>176</v>
      </c>
      <c r="G461" s="15">
        <v>7.2999999999999995E-2</v>
      </c>
      <c r="H461" s="16">
        <v>16.63</v>
      </c>
      <c r="I461" s="16">
        <f t="shared" si="2"/>
        <v>1.21</v>
      </c>
    </row>
    <row r="462" spans="1:9" ht="21" customHeight="1">
      <c r="A462" s="13" t="s">
        <v>1394</v>
      </c>
      <c r="B462" s="14" t="s">
        <v>1395</v>
      </c>
      <c r="C462" s="78" t="s">
        <v>15</v>
      </c>
      <c r="D462" s="78"/>
      <c r="E462" s="78"/>
      <c r="F462" s="13" t="s">
        <v>176</v>
      </c>
      <c r="G462" s="15">
        <v>4.7E-2</v>
      </c>
      <c r="H462" s="16">
        <v>20.14</v>
      </c>
      <c r="I462" s="16">
        <f t="shared" si="2"/>
        <v>0.94</v>
      </c>
    </row>
    <row r="463" spans="1:9" ht="21" customHeight="1">
      <c r="A463" s="13" t="s">
        <v>1306</v>
      </c>
      <c r="B463" s="14" t="s">
        <v>1307</v>
      </c>
      <c r="C463" s="78" t="s">
        <v>15</v>
      </c>
      <c r="D463" s="78"/>
      <c r="E463" s="78"/>
      <c r="F463" s="13" t="s">
        <v>103</v>
      </c>
      <c r="G463" s="15">
        <v>6.9550000000000001</v>
      </c>
      <c r="H463" s="16">
        <v>3.36</v>
      </c>
      <c r="I463" s="16">
        <f t="shared" si="2"/>
        <v>23.36</v>
      </c>
    </row>
    <row r="464" spans="1:9" ht="21" customHeight="1">
      <c r="A464" s="13" t="s">
        <v>1247</v>
      </c>
      <c r="B464" s="14" t="s">
        <v>1248</v>
      </c>
      <c r="C464" s="78" t="s">
        <v>15</v>
      </c>
      <c r="D464" s="78"/>
      <c r="E464" s="78"/>
      <c r="F464" s="13" t="s">
        <v>103</v>
      </c>
      <c r="G464" s="15">
        <v>2.3639999999999999</v>
      </c>
      <c r="H464" s="16">
        <v>15.95</v>
      </c>
      <c r="I464" s="16">
        <f t="shared" si="2"/>
        <v>37.700000000000003</v>
      </c>
    </row>
    <row r="465" spans="1:9" ht="15" customHeight="1">
      <c r="A465" s="8"/>
      <c r="B465" s="8"/>
      <c r="C465" s="8"/>
      <c r="D465" s="8"/>
      <c r="E465" s="8"/>
      <c r="F465" s="8"/>
      <c r="G465" s="79" t="s">
        <v>1249</v>
      </c>
      <c r="H465" s="79"/>
      <c r="I465" s="17">
        <f>SUM(I459:I464)</f>
        <v>63.480000000000004</v>
      </c>
    </row>
    <row r="466" spans="1:9" ht="15" customHeight="1">
      <c r="A466" s="76" t="s">
        <v>1218</v>
      </c>
      <c r="B466" s="76"/>
      <c r="C466" s="77" t="s">
        <v>3</v>
      </c>
      <c r="D466" s="77"/>
      <c r="E466" s="77"/>
      <c r="F466" s="12" t="s">
        <v>4</v>
      </c>
      <c r="G466" s="12" t="s">
        <v>1121</v>
      </c>
      <c r="H466" s="12" t="s">
        <v>1122</v>
      </c>
      <c r="I466" s="12" t="s">
        <v>1123</v>
      </c>
    </row>
    <row r="467" spans="1:9" ht="21" customHeight="1">
      <c r="A467" s="13" t="s">
        <v>1219</v>
      </c>
      <c r="B467" s="14" t="s">
        <v>1220</v>
      </c>
      <c r="C467" s="78" t="s">
        <v>15</v>
      </c>
      <c r="D467" s="78"/>
      <c r="E467" s="78"/>
      <c r="F467" s="13" t="s">
        <v>1221</v>
      </c>
      <c r="G467" s="15">
        <v>1.17</v>
      </c>
      <c r="H467" s="16">
        <v>23.23</v>
      </c>
      <c r="I467" s="16">
        <f>TRUNC(TRUNC(G467,8)*H467,2)</f>
        <v>27.17</v>
      </c>
    </row>
    <row r="468" spans="1:9" ht="21" customHeight="1">
      <c r="A468" s="13" t="s">
        <v>1222</v>
      </c>
      <c r="B468" s="14" t="s">
        <v>1223</v>
      </c>
      <c r="C468" s="78" t="s">
        <v>15</v>
      </c>
      <c r="D468" s="78"/>
      <c r="E468" s="78"/>
      <c r="F468" s="13" t="s">
        <v>1221</v>
      </c>
      <c r="G468" s="15">
        <v>2.6</v>
      </c>
      <c r="H468" s="16">
        <v>30.49</v>
      </c>
      <c r="I468" s="16">
        <f>TRUNC(TRUNC(G468,8)*H468,2)</f>
        <v>79.27</v>
      </c>
    </row>
    <row r="469" spans="1:9" ht="18" customHeight="1">
      <c r="A469" s="8"/>
      <c r="B469" s="8"/>
      <c r="C469" s="8"/>
      <c r="D469" s="8"/>
      <c r="E469" s="8"/>
      <c r="F469" s="8"/>
      <c r="G469" s="79" t="s">
        <v>1224</v>
      </c>
      <c r="H469" s="79"/>
      <c r="I469" s="17">
        <f>SUM(I467:I468)</f>
        <v>106.44</v>
      </c>
    </row>
    <row r="470" spans="1:9" ht="15" customHeight="1">
      <c r="A470" s="8"/>
      <c r="B470" s="8"/>
      <c r="C470" s="8"/>
      <c r="D470" s="8"/>
      <c r="E470" s="8"/>
      <c r="F470" s="8"/>
      <c r="G470" s="80" t="s">
        <v>1141</v>
      </c>
      <c r="H470" s="80"/>
      <c r="I470" s="4">
        <f>ROUND(SUM(I457,I465,I469),2)</f>
        <v>195.46</v>
      </c>
    </row>
    <row r="471" spans="1:9" ht="9.9499999999999993" customHeight="1">
      <c r="A471" s="8"/>
      <c r="B471" s="8"/>
      <c r="C471" s="8"/>
      <c r="D471" s="8"/>
      <c r="E471" s="8"/>
      <c r="F471" s="8"/>
      <c r="G471" s="83"/>
      <c r="H471" s="83"/>
      <c r="I471" s="83"/>
    </row>
    <row r="472" spans="1:9" ht="20.100000000000001" customHeight="1">
      <c r="A472" s="81" t="s">
        <v>1396</v>
      </c>
      <c r="B472" s="81"/>
      <c r="C472" s="81"/>
      <c r="D472" s="81"/>
      <c r="E472" s="81"/>
      <c r="F472" s="81"/>
      <c r="G472" s="81"/>
      <c r="H472" s="81"/>
      <c r="I472" s="81"/>
    </row>
    <row r="473" spans="1:9" ht="15" customHeight="1">
      <c r="A473" s="76" t="s">
        <v>1218</v>
      </c>
      <c r="B473" s="76"/>
      <c r="C473" s="77" t="s">
        <v>3</v>
      </c>
      <c r="D473" s="77"/>
      <c r="E473" s="77"/>
      <c r="F473" s="12" t="s">
        <v>4</v>
      </c>
      <c r="G473" s="12" t="s">
        <v>1121</v>
      </c>
      <c r="H473" s="12" t="s">
        <v>1122</v>
      </c>
      <c r="I473" s="12" t="s">
        <v>1123</v>
      </c>
    </row>
    <row r="474" spans="1:9" ht="15" customHeight="1">
      <c r="A474" s="13" t="s">
        <v>1265</v>
      </c>
      <c r="B474" s="14" t="s">
        <v>1266</v>
      </c>
      <c r="C474" s="78" t="s">
        <v>15</v>
      </c>
      <c r="D474" s="78"/>
      <c r="E474" s="78"/>
      <c r="F474" s="13" t="s">
        <v>1221</v>
      </c>
      <c r="G474" s="15">
        <v>0.33905000000000002</v>
      </c>
      <c r="H474" s="16">
        <v>30.92</v>
      </c>
      <c r="I474" s="16">
        <f>TRUNC(TRUNC(G474,8)*H474,2)</f>
        <v>10.48</v>
      </c>
    </row>
    <row r="475" spans="1:9" ht="15" customHeight="1">
      <c r="A475" s="13" t="s">
        <v>1267</v>
      </c>
      <c r="B475" s="14" t="s">
        <v>1268</v>
      </c>
      <c r="C475" s="78" t="s">
        <v>15</v>
      </c>
      <c r="D475" s="78"/>
      <c r="E475" s="78"/>
      <c r="F475" s="13" t="s">
        <v>1221</v>
      </c>
      <c r="G475" s="15">
        <v>0.12265</v>
      </c>
      <c r="H475" s="16">
        <v>22.72</v>
      </c>
      <c r="I475" s="16">
        <f>TRUNC(TRUNC(G475,8)*H475,2)</f>
        <v>2.78</v>
      </c>
    </row>
    <row r="476" spans="1:9" ht="18" customHeight="1">
      <c r="A476" s="8"/>
      <c r="B476" s="8"/>
      <c r="C476" s="8"/>
      <c r="D476" s="8"/>
      <c r="E476" s="8"/>
      <c r="F476" s="8"/>
      <c r="G476" s="79" t="s">
        <v>1224</v>
      </c>
      <c r="H476" s="79"/>
      <c r="I476" s="17">
        <f>SUM(I474:I475)</f>
        <v>13.26</v>
      </c>
    </row>
    <row r="477" spans="1:9" ht="15" customHeight="1">
      <c r="A477" s="76" t="s">
        <v>1137</v>
      </c>
      <c r="B477" s="76"/>
      <c r="C477" s="77" t="s">
        <v>3</v>
      </c>
      <c r="D477" s="77"/>
      <c r="E477" s="77"/>
      <c r="F477" s="12" t="s">
        <v>4</v>
      </c>
      <c r="G477" s="12" t="s">
        <v>1121</v>
      </c>
      <c r="H477" s="12" t="s">
        <v>1122</v>
      </c>
      <c r="I477" s="12" t="s">
        <v>1123</v>
      </c>
    </row>
    <row r="478" spans="1:9" ht="29.1" customHeight="1">
      <c r="A478" s="13" t="s">
        <v>96</v>
      </c>
      <c r="B478" s="14" t="s">
        <v>1397</v>
      </c>
      <c r="C478" s="78" t="s">
        <v>15</v>
      </c>
      <c r="D478" s="78"/>
      <c r="E478" s="78"/>
      <c r="F478" s="13" t="s">
        <v>82</v>
      </c>
      <c r="G478" s="15">
        <v>6.9000000000000006E-2</v>
      </c>
      <c r="H478" s="16">
        <v>466.28</v>
      </c>
      <c r="I478" s="16">
        <f>TRUNC(TRUNC(G478,8)*H478,2)</f>
        <v>32.17</v>
      </c>
    </row>
    <row r="479" spans="1:9" ht="15" customHeight="1">
      <c r="A479" s="8"/>
      <c r="B479" s="8"/>
      <c r="C479" s="8"/>
      <c r="D479" s="8"/>
      <c r="E479" s="8"/>
      <c r="F479" s="8"/>
      <c r="G479" s="79" t="s">
        <v>1140</v>
      </c>
      <c r="H479" s="79"/>
      <c r="I479" s="17">
        <f>SUM(I478:I478)</f>
        <v>32.17</v>
      </c>
    </row>
    <row r="480" spans="1:9" ht="15" customHeight="1">
      <c r="A480" s="8"/>
      <c r="B480" s="8"/>
      <c r="C480" s="8"/>
      <c r="D480" s="8"/>
      <c r="E480" s="8"/>
      <c r="F480" s="8"/>
      <c r="G480" s="80" t="s">
        <v>1141</v>
      </c>
      <c r="H480" s="80"/>
      <c r="I480" s="4">
        <f>ROUND(SUM(I476,I479),2)</f>
        <v>45.43</v>
      </c>
    </row>
    <row r="481" spans="1:9" ht="9.9499999999999993" customHeight="1">
      <c r="A481" s="8"/>
      <c r="B481" s="8"/>
      <c r="C481" s="8"/>
      <c r="D481" s="8"/>
      <c r="E481" s="8"/>
      <c r="F481" s="8"/>
      <c r="G481" s="83"/>
      <c r="H481" s="83"/>
      <c r="I481" s="83"/>
    </row>
    <row r="482" spans="1:9" ht="20.100000000000001" customHeight="1">
      <c r="A482" s="81" t="s">
        <v>1398</v>
      </c>
      <c r="B482" s="81"/>
      <c r="C482" s="81"/>
      <c r="D482" s="81"/>
      <c r="E482" s="81"/>
      <c r="F482" s="81"/>
      <c r="G482" s="81"/>
      <c r="H482" s="81"/>
      <c r="I482" s="81"/>
    </row>
    <row r="483" spans="1:9" ht="15" customHeight="1">
      <c r="A483" s="76" t="s">
        <v>1211</v>
      </c>
      <c r="B483" s="76"/>
      <c r="C483" s="77" t="s">
        <v>3</v>
      </c>
      <c r="D483" s="77"/>
      <c r="E483" s="77"/>
      <c r="F483" s="12" t="s">
        <v>4</v>
      </c>
      <c r="G483" s="12" t="s">
        <v>1121</v>
      </c>
      <c r="H483" s="12" t="s">
        <v>1122</v>
      </c>
      <c r="I483" s="12" t="s">
        <v>1123</v>
      </c>
    </row>
    <row r="484" spans="1:9" ht="29.1" customHeight="1">
      <c r="A484" s="13" t="s">
        <v>1399</v>
      </c>
      <c r="B484" s="14" t="s">
        <v>1400</v>
      </c>
      <c r="C484" s="78" t="s">
        <v>15</v>
      </c>
      <c r="D484" s="78"/>
      <c r="E484" s="78"/>
      <c r="F484" s="13" t="s">
        <v>1214</v>
      </c>
      <c r="G484" s="15">
        <v>0.13300000000000001</v>
      </c>
      <c r="H484" s="16">
        <v>0.52</v>
      </c>
      <c r="I484" s="16">
        <f>TRUNC(TRUNC(G484,8)*H484,2)</f>
        <v>0.06</v>
      </c>
    </row>
    <row r="485" spans="1:9" ht="29.1" customHeight="1">
      <c r="A485" s="13" t="s">
        <v>1401</v>
      </c>
      <c r="B485" s="14" t="s">
        <v>1402</v>
      </c>
      <c r="C485" s="78" t="s">
        <v>15</v>
      </c>
      <c r="D485" s="78"/>
      <c r="E485" s="78"/>
      <c r="F485" s="13" t="s">
        <v>1184</v>
      </c>
      <c r="G485" s="15">
        <v>0.161</v>
      </c>
      <c r="H485" s="16">
        <v>1.41</v>
      </c>
      <c r="I485" s="16">
        <f>TRUNC(TRUNC(G485,8)*H485,2)</f>
        <v>0.22</v>
      </c>
    </row>
    <row r="486" spans="1:9" ht="18" customHeight="1">
      <c r="A486" s="8"/>
      <c r="B486" s="8"/>
      <c r="C486" s="8"/>
      <c r="D486" s="8"/>
      <c r="E486" s="8"/>
      <c r="F486" s="8"/>
      <c r="G486" s="79" t="s">
        <v>1217</v>
      </c>
      <c r="H486" s="79"/>
      <c r="I486" s="17">
        <f>SUM(I484:I485)</f>
        <v>0.28000000000000003</v>
      </c>
    </row>
    <row r="487" spans="1:9" ht="15" customHeight="1">
      <c r="A487" s="76" t="s">
        <v>1234</v>
      </c>
      <c r="B487" s="76"/>
      <c r="C487" s="77" t="s">
        <v>3</v>
      </c>
      <c r="D487" s="77"/>
      <c r="E487" s="77"/>
      <c r="F487" s="12" t="s">
        <v>4</v>
      </c>
      <c r="G487" s="12" t="s">
        <v>1121</v>
      </c>
      <c r="H487" s="12" t="s">
        <v>1122</v>
      </c>
      <c r="I487" s="12" t="s">
        <v>1123</v>
      </c>
    </row>
    <row r="488" spans="1:9" ht="38.1" customHeight="1">
      <c r="A488" s="13" t="s">
        <v>1403</v>
      </c>
      <c r="B488" s="14" t="s">
        <v>1404</v>
      </c>
      <c r="C488" s="78" t="s">
        <v>15</v>
      </c>
      <c r="D488" s="78"/>
      <c r="E488" s="78"/>
      <c r="F488" s="13" t="s">
        <v>82</v>
      </c>
      <c r="G488" s="15">
        <v>1.26</v>
      </c>
      <c r="H488" s="16">
        <v>660.18</v>
      </c>
      <c r="I488" s="16">
        <f>TRUNC(TRUNC(G488,8)*H488,2)</f>
        <v>831.82</v>
      </c>
    </row>
    <row r="489" spans="1:9" ht="15" customHeight="1">
      <c r="A489" s="8"/>
      <c r="B489" s="8"/>
      <c r="C489" s="8"/>
      <c r="D489" s="8"/>
      <c r="E489" s="8"/>
      <c r="F489" s="8"/>
      <c r="G489" s="79" t="s">
        <v>1249</v>
      </c>
      <c r="H489" s="79"/>
      <c r="I489" s="17">
        <f>SUM(I488:I488)</f>
        <v>831.82</v>
      </c>
    </row>
    <row r="490" spans="1:9" ht="15" customHeight="1">
      <c r="A490" s="76" t="s">
        <v>1218</v>
      </c>
      <c r="B490" s="76"/>
      <c r="C490" s="77" t="s">
        <v>3</v>
      </c>
      <c r="D490" s="77"/>
      <c r="E490" s="77"/>
      <c r="F490" s="12" t="s">
        <v>4</v>
      </c>
      <c r="G490" s="12" t="s">
        <v>1121</v>
      </c>
      <c r="H490" s="12" t="s">
        <v>1122</v>
      </c>
      <c r="I490" s="12" t="s">
        <v>1123</v>
      </c>
    </row>
    <row r="491" spans="1:9" ht="15" customHeight="1">
      <c r="A491" s="13" t="s">
        <v>1265</v>
      </c>
      <c r="B491" s="14" t="s">
        <v>1266</v>
      </c>
      <c r="C491" s="78" t="s">
        <v>15</v>
      </c>
      <c r="D491" s="78"/>
      <c r="E491" s="78"/>
      <c r="F491" s="13" t="s">
        <v>1221</v>
      </c>
      <c r="G491" s="15">
        <v>0.58699999999999997</v>
      </c>
      <c r="H491" s="16">
        <v>30.92</v>
      </c>
      <c r="I491" s="16">
        <f>TRUNC(TRUNC(G491,8)*H491,2)</f>
        <v>18.149999999999999</v>
      </c>
    </row>
    <row r="492" spans="1:9" ht="15" customHeight="1">
      <c r="A492" s="13" t="s">
        <v>1267</v>
      </c>
      <c r="B492" s="14" t="s">
        <v>1268</v>
      </c>
      <c r="C492" s="78" t="s">
        <v>15</v>
      </c>
      <c r="D492" s="78"/>
      <c r="E492" s="78"/>
      <c r="F492" s="13" t="s">
        <v>1221</v>
      </c>
      <c r="G492" s="15">
        <v>0.88100000000000001</v>
      </c>
      <c r="H492" s="16">
        <v>22.72</v>
      </c>
      <c r="I492" s="16">
        <f>TRUNC(TRUNC(G492,8)*H492,2)</f>
        <v>20.010000000000002</v>
      </c>
    </row>
    <row r="493" spans="1:9" ht="18" customHeight="1">
      <c r="A493" s="8"/>
      <c r="B493" s="8"/>
      <c r="C493" s="8"/>
      <c r="D493" s="8"/>
      <c r="E493" s="8"/>
      <c r="F493" s="8"/>
      <c r="G493" s="79" t="s">
        <v>1224</v>
      </c>
      <c r="H493" s="79"/>
      <c r="I493" s="17">
        <f>SUM(I491:I492)</f>
        <v>38.159999999999997</v>
      </c>
    </row>
    <row r="494" spans="1:9" ht="15" customHeight="1">
      <c r="A494" s="8"/>
      <c r="B494" s="8"/>
      <c r="C494" s="8"/>
      <c r="D494" s="8"/>
      <c r="E494" s="8"/>
      <c r="F494" s="8"/>
      <c r="G494" s="80" t="s">
        <v>1141</v>
      </c>
      <c r="H494" s="80"/>
      <c r="I494" s="4">
        <f>ROUND(SUM(I486,I489,I493),2)</f>
        <v>870.26</v>
      </c>
    </row>
    <row r="495" spans="1:9" ht="9.9499999999999993" customHeight="1">
      <c r="A495" s="8"/>
      <c r="B495" s="8"/>
      <c r="C495" s="8"/>
      <c r="D495" s="8"/>
      <c r="E495" s="8"/>
      <c r="F495" s="8"/>
      <c r="G495" s="83"/>
      <c r="H495" s="83"/>
      <c r="I495" s="83"/>
    </row>
    <row r="496" spans="1:9" ht="20.100000000000001" customHeight="1">
      <c r="A496" s="81" t="s">
        <v>1405</v>
      </c>
      <c r="B496" s="81"/>
      <c r="C496" s="81"/>
      <c r="D496" s="81"/>
      <c r="E496" s="81"/>
      <c r="F496" s="81"/>
      <c r="G496" s="81"/>
      <c r="H496" s="81"/>
      <c r="I496" s="81"/>
    </row>
    <row r="497" spans="1:9" ht="15" customHeight="1">
      <c r="A497" s="76" t="s">
        <v>1234</v>
      </c>
      <c r="B497" s="76"/>
      <c r="C497" s="77" t="s">
        <v>3</v>
      </c>
      <c r="D497" s="77"/>
      <c r="E497" s="77"/>
      <c r="F497" s="12" t="s">
        <v>4</v>
      </c>
      <c r="G497" s="12" t="s">
        <v>1121</v>
      </c>
      <c r="H497" s="12" t="s">
        <v>1122</v>
      </c>
      <c r="I497" s="12" t="s">
        <v>1123</v>
      </c>
    </row>
    <row r="498" spans="1:9" ht="21" customHeight="1">
      <c r="A498" s="13" t="s">
        <v>1406</v>
      </c>
      <c r="B498" s="14" t="s">
        <v>1407</v>
      </c>
      <c r="C498" s="78" t="s">
        <v>15</v>
      </c>
      <c r="D498" s="78"/>
      <c r="E498" s="78"/>
      <c r="F498" s="13" t="s">
        <v>176</v>
      </c>
      <c r="G498" s="15">
        <v>2.5000000000000001E-2</v>
      </c>
      <c r="H498" s="16">
        <v>25</v>
      </c>
      <c r="I498" s="16">
        <f>TRUNC(TRUNC(G498,8)*H498,2)</f>
        <v>0.62</v>
      </c>
    </row>
    <row r="499" spans="1:9" ht="29.1" customHeight="1">
      <c r="A499" s="13" t="s">
        <v>1408</v>
      </c>
      <c r="B499" s="14" t="s">
        <v>1409</v>
      </c>
      <c r="C499" s="78" t="s">
        <v>15</v>
      </c>
      <c r="D499" s="78"/>
      <c r="E499" s="78"/>
      <c r="F499" s="13" t="s">
        <v>39</v>
      </c>
      <c r="G499" s="15">
        <v>0.503</v>
      </c>
      <c r="H499" s="16">
        <v>0.22</v>
      </c>
      <c r="I499" s="16">
        <f>TRUNC(TRUNC(G499,8)*H499,2)</f>
        <v>0.11</v>
      </c>
    </row>
    <row r="500" spans="1:9" ht="15" customHeight="1">
      <c r="A500" s="8"/>
      <c r="B500" s="8"/>
      <c r="C500" s="8"/>
      <c r="D500" s="8"/>
      <c r="E500" s="8"/>
      <c r="F500" s="8"/>
      <c r="G500" s="79" t="s">
        <v>1249</v>
      </c>
      <c r="H500" s="79"/>
      <c r="I500" s="17">
        <f>SUM(I498:I499)</f>
        <v>0.73</v>
      </c>
    </row>
    <row r="501" spans="1:9" ht="15" customHeight="1">
      <c r="A501" s="76" t="s">
        <v>1218</v>
      </c>
      <c r="B501" s="76"/>
      <c r="C501" s="77" t="s">
        <v>3</v>
      </c>
      <c r="D501" s="77"/>
      <c r="E501" s="77"/>
      <c r="F501" s="12" t="s">
        <v>4</v>
      </c>
      <c r="G501" s="12" t="s">
        <v>1121</v>
      </c>
      <c r="H501" s="12" t="s">
        <v>1122</v>
      </c>
      <c r="I501" s="12" t="s">
        <v>1123</v>
      </c>
    </row>
    <row r="502" spans="1:9" ht="21" customHeight="1">
      <c r="A502" s="13" t="s">
        <v>1410</v>
      </c>
      <c r="B502" s="14" t="s">
        <v>1411</v>
      </c>
      <c r="C502" s="78" t="s">
        <v>15</v>
      </c>
      <c r="D502" s="78"/>
      <c r="E502" s="78"/>
      <c r="F502" s="13" t="s">
        <v>1221</v>
      </c>
      <c r="G502" s="15">
        <v>3.9E-2</v>
      </c>
      <c r="H502" s="16">
        <v>23.4</v>
      </c>
      <c r="I502" s="16">
        <f>TRUNC(TRUNC(G502,8)*H502,2)</f>
        <v>0.91</v>
      </c>
    </row>
    <row r="503" spans="1:9" ht="15" customHeight="1">
      <c r="A503" s="13" t="s">
        <v>1412</v>
      </c>
      <c r="B503" s="14" t="s">
        <v>1413</v>
      </c>
      <c r="C503" s="78" t="s">
        <v>15</v>
      </c>
      <c r="D503" s="78"/>
      <c r="E503" s="78"/>
      <c r="F503" s="13" t="s">
        <v>1221</v>
      </c>
      <c r="G503" s="15">
        <v>0.10199999999999999</v>
      </c>
      <c r="H503" s="16">
        <v>30.71</v>
      </c>
      <c r="I503" s="16">
        <f>TRUNC(TRUNC(G503,8)*H503,2)</f>
        <v>3.13</v>
      </c>
    </row>
    <row r="504" spans="1:9" ht="18" customHeight="1">
      <c r="A504" s="8"/>
      <c r="B504" s="8"/>
      <c r="C504" s="8"/>
      <c r="D504" s="8"/>
      <c r="E504" s="8"/>
      <c r="F504" s="8"/>
      <c r="G504" s="79" t="s">
        <v>1224</v>
      </c>
      <c r="H504" s="79"/>
      <c r="I504" s="17">
        <f>SUM(I502:I503)</f>
        <v>4.04</v>
      </c>
    </row>
    <row r="505" spans="1:9" ht="15" customHeight="1">
      <c r="A505" s="76" t="s">
        <v>1137</v>
      </c>
      <c r="B505" s="76"/>
      <c r="C505" s="77" t="s">
        <v>3</v>
      </c>
      <c r="D505" s="77"/>
      <c r="E505" s="77"/>
      <c r="F505" s="12" t="s">
        <v>4</v>
      </c>
      <c r="G505" s="12" t="s">
        <v>1121</v>
      </c>
      <c r="H505" s="12" t="s">
        <v>1122</v>
      </c>
      <c r="I505" s="12" t="s">
        <v>1123</v>
      </c>
    </row>
    <row r="506" spans="1:9" ht="21" customHeight="1">
      <c r="A506" s="13" t="s">
        <v>1414</v>
      </c>
      <c r="B506" s="14" t="s">
        <v>1415</v>
      </c>
      <c r="C506" s="78" t="s">
        <v>15</v>
      </c>
      <c r="D506" s="78"/>
      <c r="E506" s="78"/>
      <c r="F506" s="13" t="s">
        <v>176</v>
      </c>
      <c r="G506" s="15">
        <v>1</v>
      </c>
      <c r="H506" s="16">
        <v>8.66</v>
      </c>
      <c r="I506" s="16">
        <f>TRUNC(TRUNC(G506,8)*H506,2)</f>
        <v>8.66</v>
      </c>
    </row>
    <row r="507" spans="1:9" ht="15" customHeight="1">
      <c r="A507" s="8"/>
      <c r="B507" s="8"/>
      <c r="C507" s="8"/>
      <c r="D507" s="8"/>
      <c r="E507" s="8"/>
      <c r="F507" s="8"/>
      <c r="G507" s="79" t="s">
        <v>1140</v>
      </c>
      <c r="H507" s="79"/>
      <c r="I507" s="17">
        <f>SUM(I506:I506)</f>
        <v>8.66</v>
      </c>
    </row>
    <row r="508" spans="1:9" ht="15" customHeight="1">
      <c r="A508" s="8"/>
      <c r="B508" s="8"/>
      <c r="C508" s="8"/>
      <c r="D508" s="8"/>
      <c r="E508" s="8"/>
      <c r="F508" s="8"/>
      <c r="G508" s="80" t="s">
        <v>1141</v>
      </c>
      <c r="H508" s="80"/>
      <c r="I508" s="4">
        <f>ROUND(SUM(I500,I504,I507),2)</f>
        <v>13.43</v>
      </c>
    </row>
    <row r="509" spans="1:9" ht="9.9499999999999993" customHeight="1">
      <c r="A509" s="8"/>
      <c r="B509" s="8"/>
      <c r="C509" s="8"/>
      <c r="D509" s="8"/>
      <c r="E509" s="8"/>
      <c r="F509" s="8"/>
      <c r="G509" s="83"/>
      <c r="H509" s="83"/>
      <c r="I509" s="83"/>
    </row>
    <row r="510" spans="1:9" ht="20.100000000000001" customHeight="1">
      <c r="A510" s="81" t="s">
        <v>1416</v>
      </c>
      <c r="B510" s="81"/>
      <c r="C510" s="81"/>
      <c r="D510" s="81"/>
      <c r="E510" s="81"/>
      <c r="F510" s="81"/>
      <c r="G510" s="81"/>
      <c r="H510" s="81"/>
      <c r="I510" s="81"/>
    </row>
    <row r="511" spans="1:9" ht="15" customHeight="1">
      <c r="A511" s="76" t="s">
        <v>1234</v>
      </c>
      <c r="B511" s="76"/>
      <c r="C511" s="77" t="s">
        <v>3</v>
      </c>
      <c r="D511" s="77"/>
      <c r="E511" s="77"/>
      <c r="F511" s="12" t="s">
        <v>4</v>
      </c>
      <c r="G511" s="12" t="s">
        <v>1121</v>
      </c>
      <c r="H511" s="12" t="s">
        <v>1122</v>
      </c>
      <c r="I511" s="12" t="s">
        <v>1123</v>
      </c>
    </row>
    <row r="512" spans="1:9" ht="21" customHeight="1">
      <c r="A512" s="13" t="s">
        <v>1406</v>
      </c>
      <c r="B512" s="14" t="s">
        <v>1407</v>
      </c>
      <c r="C512" s="78" t="s">
        <v>15</v>
      </c>
      <c r="D512" s="78"/>
      <c r="E512" s="78"/>
      <c r="F512" s="13" t="s">
        <v>176</v>
      </c>
      <c r="G512" s="15">
        <v>2.5000000000000001E-2</v>
      </c>
      <c r="H512" s="16">
        <v>25</v>
      </c>
      <c r="I512" s="16">
        <f>TRUNC(TRUNC(G512,8)*H512,2)</f>
        <v>0.62</v>
      </c>
    </row>
    <row r="513" spans="1:9" ht="29.1" customHeight="1">
      <c r="A513" s="13" t="s">
        <v>1408</v>
      </c>
      <c r="B513" s="14" t="s">
        <v>1409</v>
      </c>
      <c r="C513" s="78" t="s">
        <v>15</v>
      </c>
      <c r="D513" s="78"/>
      <c r="E513" s="78"/>
      <c r="F513" s="13" t="s">
        <v>39</v>
      </c>
      <c r="G513" s="15">
        <v>0.39900000000000002</v>
      </c>
      <c r="H513" s="16">
        <v>0.22</v>
      </c>
      <c r="I513" s="16">
        <f>TRUNC(TRUNC(G513,8)*H513,2)</f>
        <v>0.08</v>
      </c>
    </row>
    <row r="514" spans="1:9" ht="15" customHeight="1">
      <c r="A514" s="8"/>
      <c r="B514" s="8"/>
      <c r="C514" s="8"/>
      <c r="D514" s="8"/>
      <c r="E514" s="8"/>
      <c r="F514" s="8"/>
      <c r="G514" s="79" t="s">
        <v>1249</v>
      </c>
      <c r="H514" s="79"/>
      <c r="I514" s="17">
        <f>SUM(I512:I513)</f>
        <v>0.7</v>
      </c>
    </row>
    <row r="515" spans="1:9" ht="15" customHeight="1">
      <c r="A515" s="76" t="s">
        <v>1218</v>
      </c>
      <c r="B515" s="76"/>
      <c r="C515" s="77" t="s">
        <v>3</v>
      </c>
      <c r="D515" s="77"/>
      <c r="E515" s="77"/>
      <c r="F515" s="12" t="s">
        <v>4</v>
      </c>
      <c r="G515" s="12" t="s">
        <v>1121</v>
      </c>
      <c r="H515" s="12" t="s">
        <v>1122</v>
      </c>
      <c r="I515" s="12" t="s">
        <v>1123</v>
      </c>
    </row>
    <row r="516" spans="1:9" ht="21" customHeight="1">
      <c r="A516" s="13" t="s">
        <v>1410</v>
      </c>
      <c r="B516" s="14" t="s">
        <v>1411</v>
      </c>
      <c r="C516" s="78" t="s">
        <v>15</v>
      </c>
      <c r="D516" s="78"/>
      <c r="E516" s="78"/>
      <c r="F516" s="13" t="s">
        <v>1221</v>
      </c>
      <c r="G516" s="15">
        <v>3.1E-2</v>
      </c>
      <c r="H516" s="16">
        <v>23.4</v>
      </c>
      <c r="I516" s="16">
        <f>TRUNC(TRUNC(G516,8)*H516,2)</f>
        <v>0.72</v>
      </c>
    </row>
    <row r="517" spans="1:9" ht="15" customHeight="1">
      <c r="A517" s="13" t="s">
        <v>1412</v>
      </c>
      <c r="B517" s="14" t="s">
        <v>1413</v>
      </c>
      <c r="C517" s="78" t="s">
        <v>15</v>
      </c>
      <c r="D517" s="78"/>
      <c r="E517" s="78"/>
      <c r="F517" s="13" t="s">
        <v>1221</v>
      </c>
      <c r="G517" s="15">
        <v>8.1000000000000003E-2</v>
      </c>
      <c r="H517" s="16">
        <v>30.71</v>
      </c>
      <c r="I517" s="16">
        <f>TRUNC(TRUNC(G517,8)*H517,2)</f>
        <v>2.48</v>
      </c>
    </row>
    <row r="518" spans="1:9" ht="18" customHeight="1">
      <c r="A518" s="8"/>
      <c r="B518" s="8"/>
      <c r="C518" s="8"/>
      <c r="D518" s="8"/>
      <c r="E518" s="8"/>
      <c r="F518" s="8"/>
      <c r="G518" s="79" t="s">
        <v>1224</v>
      </c>
      <c r="H518" s="79"/>
      <c r="I518" s="17">
        <f>SUM(I516:I517)</f>
        <v>3.2</v>
      </c>
    </row>
    <row r="519" spans="1:9" ht="15" customHeight="1">
      <c r="A519" s="76" t="s">
        <v>1137</v>
      </c>
      <c r="B519" s="76"/>
      <c r="C519" s="77" t="s">
        <v>3</v>
      </c>
      <c r="D519" s="77"/>
      <c r="E519" s="77"/>
      <c r="F519" s="12" t="s">
        <v>4</v>
      </c>
      <c r="G519" s="12" t="s">
        <v>1121</v>
      </c>
      <c r="H519" s="12" t="s">
        <v>1122</v>
      </c>
      <c r="I519" s="12" t="s">
        <v>1123</v>
      </c>
    </row>
    <row r="520" spans="1:9" ht="21" customHeight="1">
      <c r="A520" s="13" t="s">
        <v>1417</v>
      </c>
      <c r="B520" s="14" t="s">
        <v>1418</v>
      </c>
      <c r="C520" s="78" t="s">
        <v>15</v>
      </c>
      <c r="D520" s="78"/>
      <c r="E520" s="78"/>
      <c r="F520" s="13" t="s">
        <v>176</v>
      </c>
      <c r="G520" s="15">
        <v>1</v>
      </c>
      <c r="H520" s="16">
        <v>7.94</v>
      </c>
      <c r="I520" s="16">
        <f>TRUNC(TRUNC(G520,8)*H520,2)</f>
        <v>7.94</v>
      </c>
    </row>
    <row r="521" spans="1:9" ht="15" customHeight="1">
      <c r="A521" s="8"/>
      <c r="B521" s="8"/>
      <c r="C521" s="8"/>
      <c r="D521" s="8"/>
      <c r="E521" s="8"/>
      <c r="F521" s="8"/>
      <c r="G521" s="79" t="s">
        <v>1140</v>
      </c>
      <c r="H521" s="79"/>
      <c r="I521" s="17">
        <f>SUM(I520:I520)</f>
        <v>7.94</v>
      </c>
    </row>
    <row r="522" spans="1:9" ht="15" customHeight="1">
      <c r="A522" s="8"/>
      <c r="B522" s="8"/>
      <c r="C522" s="8"/>
      <c r="D522" s="8"/>
      <c r="E522" s="8"/>
      <c r="F522" s="8"/>
      <c r="G522" s="80" t="s">
        <v>1141</v>
      </c>
      <c r="H522" s="80"/>
      <c r="I522" s="4">
        <f>ROUND(SUM(I514,I518,I521),2)</f>
        <v>11.84</v>
      </c>
    </row>
    <row r="523" spans="1:9" ht="9.9499999999999993" customHeight="1">
      <c r="A523" s="8"/>
      <c r="B523" s="8"/>
      <c r="C523" s="8"/>
      <c r="D523" s="8"/>
      <c r="E523" s="8"/>
      <c r="F523" s="8"/>
      <c r="G523" s="83"/>
      <c r="H523" s="83"/>
      <c r="I523" s="83"/>
    </row>
    <row r="524" spans="1:9" ht="20.100000000000001" customHeight="1">
      <c r="A524" s="81" t="s">
        <v>1419</v>
      </c>
      <c r="B524" s="81"/>
      <c r="C524" s="81"/>
      <c r="D524" s="81"/>
      <c r="E524" s="81"/>
      <c r="F524" s="81"/>
      <c r="G524" s="81"/>
      <c r="H524" s="81"/>
      <c r="I524" s="81"/>
    </row>
    <row r="525" spans="1:9" ht="15" customHeight="1">
      <c r="A525" s="76" t="s">
        <v>1211</v>
      </c>
      <c r="B525" s="76"/>
      <c r="C525" s="77" t="s">
        <v>3</v>
      </c>
      <c r="D525" s="77"/>
      <c r="E525" s="77"/>
      <c r="F525" s="12" t="s">
        <v>4</v>
      </c>
      <c r="G525" s="12" t="s">
        <v>1121</v>
      </c>
      <c r="H525" s="12" t="s">
        <v>1122</v>
      </c>
      <c r="I525" s="12" t="s">
        <v>1123</v>
      </c>
    </row>
    <row r="526" spans="1:9" ht="29.1" customHeight="1">
      <c r="A526" s="13" t="s">
        <v>1230</v>
      </c>
      <c r="B526" s="14" t="s">
        <v>1231</v>
      </c>
      <c r="C526" s="78" t="s">
        <v>15</v>
      </c>
      <c r="D526" s="78"/>
      <c r="E526" s="78"/>
      <c r="F526" s="13" t="s">
        <v>1214</v>
      </c>
      <c r="G526" s="15">
        <v>5.2999999999999999E-2</v>
      </c>
      <c r="H526" s="16">
        <v>37.369999999999997</v>
      </c>
      <c r="I526" s="16">
        <f>TRUNC(TRUNC(G526,8)*H526,2)</f>
        <v>1.98</v>
      </c>
    </row>
    <row r="527" spans="1:9" ht="29.1" customHeight="1">
      <c r="A527" s="13" t="s">
        <v>1232</v>
      </c>
      <c r="B527" s="14" t="s">
        <v>1233</v>
      </c>
      <c r="C527" s="78" t="s">
        <v>15</v>
      </c>
      <c r="D527" s="78"/>
      <c r="E527" s="78"/>
      <c r="F527" s="13" t="s">
        <v>1184</v>
      </c>
      <c r="G527" s="15">
        <v>1.2999999999999999E-2</v>
      </c>
      <c r="H527" s="16">
        <v>38.92</v>
      </c>
      <c r="I527" s="16">
        <f>TRUNC(TRUNC(G527,8)*H527,2)</f>
        <v>0.5</v>
      </c>
    </row>
    <row r="528" spans="1:9" ht="18" customHeight="1">
      <c r="A528" s="8"/>
      <c r="B528" s="8"/>
      <c r="C528" s="8"/>
      <c r="D528" s="8"/>
      <c r="E528" s="8"/>
      <c r="F528" s="8"/>
      <c r="G528" s="79" t="s">
        <v>1217</v>
      </c>
      <c r="H528" s="79"/>
      <c r="I528" s="17">
        <f>SUM(I526:I527)</f>
        <v>2.48</v>
      </c>
    </row>
    <row r="529" spans="1:9" ht="15" customHeight="1">
      <c r="A529" s="76" t="s">
        <v>1234</v>
      </c>
      <c r="B529" s="76"/>
      <c r="C529" s="77" t="s">
        <v>3</v>
      </c>
      <c r="D529" s="77"/>
      <c r="E529" s="77"/>
      <c r="F529" s="12" t="s">
        <v>4</v>
      </c>
      <c r="G529" s="12" t="s">
        <v>1121</v>
      </c>
      <c r="H529" s="12" t="s">
        <v>1122</v>
      </c>
      <c r="I529" s="12" t="s">
        <v>1123</v>
      </c>
    </row>
    <row r="530" spans="1:9" ht="21" customHeight="1">
      <c r="A530" s="13" t="s">
        <v>1299</v>
      </c>
      <c r="B530" s="14" t="s">
        <v>1300</v>
      </c>
      <c r="C530" s="78" t="s">
        <v>15</v>
      </c>
      <c r="D530" s="78"/>
      <c r="E530" s="78"/>
      <c r="F530" s="13" t="s">
        <v>1301</v>
      </c>
      <c r="G530" s="15">
        <v>1.67E-2</v>
      </c>
      <c r="H530" s="16">
        <v>6.71</v>
      </c>
      <c r="I530" s="16">
        <f t="shared" ref="I530:I535" si="3">TRUNC(TRUNC(G530,8)*H530,2)</f>
        <v>0.11</v>
      </c>
    </row>
    <row r="531" spans="1:9" ht="21" customHeight="1">
      <c r="A531" s="13" t="s">
        <v>1241</v>
      </c>
      <c r="B531" s="14" t="s">
        <v>1242</v>
      </c>
      <c r="C531" s="78" t="s">
        <v>15</v>
      </c>
      <c r="D531" s="78"/>
      <c r="E531" s="78"/>
      <c r="F531" s="13" t="s">
        <v>103</v>
      </c>
      <c r="G531" s="15">
        <v>0.60499999999999998</v>
      </c>
      <c r="H531" s="16">
        <v>9.6199999999999992</v>
      </c>
      <c r="I531" s="16">
        <f t="shared" si="3"/>
        <v>5.82</v>
      </c>
    </row>
    <row r="532" spans="1:9" ht="15" customHeight="1">
      <c r="A532" s="13" t="s">
        <v>1392</v>
      </c>
      <c r="B532" s="14" t="s">
        <v>1393</v>
      </c>
      <c r="C532" s="78" t="s">
        <v>15</v>
      </c>
      <c r="D532" s="78"/>
      <c r="E532" s="78"/>
      <c r="F532" s="13" t="s">
        <v>176</v>
      </c>
      <c r="G532" s="15">
        <v>2.5999999999999999E-2</v>
      </c>
      <c r="H532" s="16">
        <v>16.63</v>
      </c>
      <c r="I532" s="16">
        <f t="shared" si="3"/>
        <v>0.43</v>
      </c>
    </row>
    <row r="533" spans="1:9" ht="21" customHeight="1">
      <c r="A533" s="13" t="s">
        <v>1394</v>
      </c>
      <c r="B533" s="14" t="s">
        <v>1395</v>
      </c>
      <c r="C533" s="78" t="s">
        <v>15</v>
      </c>
      <c r="D533" s="78"/>
      <c r="E533" s="78"/>
      <c r="F533" s="13" t="s">
        <v>176</v>
      </c>
      <c r="G533" s="15">
        <v>5.2999999999999999E-2</v>
      </c>
      <c r="H533" s="16">
        <v>20.14</v>
      </c>
      <c r="I533" s="16">
        <f t="shared" si="3"/>
        <v>1.06</v>
      </c>
    </row>
    <row r="534" spans="1:9" ht="21" customHeight="1">
      <c r="A534" s="13" t="s">
        <v>1306</v>
      </c>
      <c r="B534" s="14" t="s">
        <v>1307</v>
      </c>
      <c r="C534" s="78" t="s">
        <v>15</v>
      </c>
      <c r="D534" s="78"/>
      <c r="E534" s="78"/>
      <c r="F534" s="13" t="s">
        <v>103</v>
      </c>
      <c r="G534" s="15">
        <v>0.54700000000000004</v>
      </c>
      <c r="H534" s="16">
        <v>3.36</v>
      </c>
      <c r="I534" s="16">
        <f t="shared" si="3"/>
        <v>1.83</v>
      </c>
    </row>
    <row r="535" spans="1:9" ht="21" customHeight="1">
      <c r="A535" s="13" t="s">
        <v>1247</v>
      </c>
      <c r="B535" s="14" t="s">
        <v>1248</v>
      </c>
      <c r="C535" s="78" t="s">
        <v>15</v>
      </c>
      <c r="D535" s="78"/>
      <c r="E535" s="78"/>
      <c r="F535" s="13" t="s">
        <v>103</v>
      </c>
      <c r="G535" s="15">
        <v>1.1339999999999999</v>
      </c>
      <c r="H535" s="16">
        <v>15.95</v>
      </c>
      <c r="I535" s="16">
        <f t="shared" si="3"/>
        <v>18.079999999999998</v>
      </c>
    </row>
    <row r="536" spans="1:9" ht="15" customHeight="1">
      <c r="A536" s="8"/>
      <c r="B536" s="8"/>
      <c r="C536" s="8"/>
      <c r="D536" s="8"/>
      <c r="E536" s="8"/>
      <c r="F536" s="8"/>
      <c r="G536" s="79" t="s">
        <v>1249</v>
      </c>
      <c r="H536" s="79"/>
      <c r="I536" s="17">
        <f>SUM(I530:I535)</f>
        <v>27.33</v>
      </c>
    </row>
    <row r="537" spans="1:9" ht="15" customHeight="1">
      <c r="A537" s="76" t="s">
        <v>1218</v>
      </c>
      <c r="B537" s="76"/>
      <c r="C537" s="77" t="s">
        <v>3</v>
      </c>
      <c r="D537" s="77"/>
      <c r="E537" s="77"/>
      <c r="F537" s="12" t="s">
        <v>4</v>
      </c>
      <c r="G537" s="12" t="s">
        <v>1121</v>
      </c>
      <c r="H537" s="12" t="s">
        <v>1122</v>
      </c>
      <c r="I537" s="12" t="s">
        <v>1123</v>
      </c>
    </row>
    <row r="538" spans="1:9" ht="21" customHeight="1">
      <c r="A538" s="13" t="s">
        <v>1219</v>
      </c>
      <c r="B538" s="14" t="s">
        <v>1220</v>
      </c>
      <c r="C538" s="78" t="s">
        <v>15</v>
      </c>
      <c r="D538" s="78"/>
      <c r="E538" s="78"/>
      <c r="F538" s="13" t="s">
        <v>1221</v>
      </c>
      <c r="G538" s="15">
        <v>0.47699999999999998</v>
      </c>
      <c r="H538" s="16">
        <v>23.23</v>
      </c>
      <c r="I538" s="16">
        <f>TRUNC(TRUNC(G538,8)*H538,2)</f>
        <v>11.08</v>
      </c>
    </row>
    <row r="539" spans="1:9" ht="21" customHeight="1">
      <c r="A539" s="13" t="s">
        <v>1222</v>
      </c>
      <c r="B539" s="14" t="s">
        <v>1223</v>
      </c>
      <c r="C539" s="78" t="s">
        <v>15</v>
      </c>
      <c r="D539" s="78"/>
      <c r="E539" s="78"/>
      <c r="F539" s="13" t="s">
        <v>1221</v>
      </c>
      <c r="G539" s="15">
        <v>1.0880000000000001</v>
      </c>
      <c r="H539" s="16">
        <v>30.49</v>
      </c>
      <c r="I539" s="16">
        <f>TRUNC(TRUNC(G539,8)*H539,2)</f>
        <v>33.17</v>
      </c>
    </row>
    <row r="540" spans="1:9" ht="18" customHeight="1">
      <c r="A540" s="8"/>
      <c r="B540" s="8"/>
      <c r="C540" s="8"/>
      <c r="D540" s="8"/>
      <c r="E540" s="8"/>
      <c r="F540" s="8"/>
      <c r="G540" s="79" t="s">
        <v>1224</v>
      </c>
      <c r="H540" s="79"/>
      <c r="I540" s="17">
        <f>SUM(I538:I539)</f>
        <v>44.25</v>
      </c>
    </row>
    <row r="541" spans="1:9" ht="15" customHeight="1">
      <c r="A541" s="8"/>
      <c r="B541" s="8"/>
      <c r="C541" s="8"/>
      <c r="D541" s="8"/>
      <c r="E541" s="8"/>
      <c r="F541" s="8"/>
      <c r="G541" s="80" t="s">
        <v>1141</v>
      </c>
      <c r="H541" s="80"/>
      <c r="I541" s="4">
        <f>ROUND(SUM(I528,I536,I540),2)</f>
        <v>74.06</v>
      </c>
    </row>
    <row r="542" spans="1:9" ht="9.9499999999999993" customHeight="1">
      <c r="A542" s="8"/>
      <c r="B542" s="8"/>
      <c r="C542" s="8"/>
      <c r="D542" s="8"/>
      <c r="E542" s="8"/>
      <c r="F542" s="8"/>
      <c r="G542" s="83"/>
      <c r="H542" s="83"/>
      <c r="I542" s="83"/>
    </row>
    <row r="543" spans="1:9" ht="20.100000000000001" customHeight="1">
      <c r="A543" s="81" t="s">
        <v>1420</v>
      </c>
      <c r="B543" s="81"/>
      <c r="C543" s="81"/>
      <c r="D543" s="81"/>
      <c r="E543" s="81"/>
      <c r="F543" s="81"/>
      <c r="G543" s="81"/>
      <c r="H543" s="81"/>
      <c r="I543" s="81"/>
    </row>
    <row r="544" spans="1:9" ht="15" customHeight="1">
      <c r="A544" s="76" t="s">
        <v>1211</v>
      </c>
      <c r="B544" s="76"/>
      <c r="C544" s="77" t="s">
        <v>3</v>
      </c>
      <c r="D544" s="77"/>
      <c r="E544" s="77"/>
      <c r="F544" s="12" t="s">
        <v>4</v>
      </c>
      <c r="G544" s="12" t="s">
        <v>1121</v>
      </c>
      <c r="H544" s="12" t="s">
        <v>1122</v>
      </c>
      <c r="I544" s="12" t="s">
        <v>1123</v>
      </c>
    </row>
    <row r="545" spans="1:9" ht="29.1" customHeight="1">
      <c r="A545" s="13" t="s">
        <v>1399</v>
      </c>
      <c r="B545" s="14" t="s">
        <v>1400</v>
      </c>
      <c r="C545" s="78" t="s">
        <v>15</v>
      </c>
      <c r="D545" s="78"/>
      <c r="E545" s="78"/>
      <c r="F545" s="13" t="s">
        <v>1214</v>
      </c>
      <c r="G545" s="15">
        <v>7.4999999999999997E-2</v>
      </c>
      <c r="H545" s="16">
        <v>0.52</v>
      </c>
      <c r="I545" s="16">
        <f>TRUNC(TRUNC(G545,8)*H545,2)</f>
        <v>0.03</v>
      </c>
    </row>
    <row r="546" spans="1:9" ht="29.1" customHeight="1">
      <c r="A546" s="13" t="s">
        <v>1401</v>
      </c>
      <c r="B546" s="14" t="s">
        <v>1402</v>
      </c>
      <c r="C546" s="78" t="s">
        <v>15</v>
      </c>
      <c r="D546" s="78"/>
      <c r="E546" s="78"/>
      <c r="F546" s="13" t="s">
        <v>1184</v>
      </c>
      <c r="G546" s="15">
        <v>9.1999999999999998E-2</v>
      </c>
      <c r="H546" s="16">
        <v>1.41</v>
      </c>
      <c r="I546" s="16">
        <f>TRUNC(TRUNC(G546,8)*H546,2)</f>
        <v>0.12</v>
      </c>
    </row>
    <row r="547" spans="1:9" ht="18" customHeight="1">
      <c r="A547" s="8"/>
      <c r="B547" s="8"/>
      <c r="C547" s="8"/>
      <c r="D547" s="8"/>
      <c r="E547" s="8"/>
      <c r="F547" s="8"/>
      <c r="G547" s="79" t="s">
        <v>1217</v>
      </c>
      <c r="H547" s="79"/>
      <c r="I547" s="17">
        <f>SUM(I545:I546)</f>
        <v>0.15</v>
      </c>
    </row>
    <row r="548" spans="1:9" ht="15" customHeight="1">
      <c r="A548" s="76" t="s">
        <v>1234</v>
      </c>
      <c r="B548" s="76"/>
      <c r="C548" s="77" t="s">
        <v>3</v>
      </c>
      <c r="D548" s="77"/>
      <c r="E548" s="77"/>
      <c r="F548" s="12" t="s">
        <v>4</v>
      </c>
      <c r="G548" s="12" t="s">
        <v>1121</v>
      </c>
      <c r="H548" s="12" t="s">
        <v>1122</v>
      </c>
      <c r="I548" s="12" t="s">
        <v>1123</v>
      </c>
    </row>
    <row r="549" spans="1:9" ht="38.1" customHeight="1">
      <c r="A549" s="13" t="s">
        <v>1403</v>
      </c>
      <c r="B549" s="14" t="s">
        <v>1404</v>
      </c>
      <c r="C549" s="78" t="s">
        <v>15</v>
      </c>
      <c r="D549" s="78"/>
      <c r="E549" s="78"/>
      <c r="F549" s="13" t="s">
        <v>82</v>
      </c>
      <c r="G549" s="15">
        <v>1.23</v>
      </c>
      <c r="H549" s="16">
        <v>660.18</v>
      </c>
      <c r="I549" s="16">
        <f>TRUNC(TRUNC(G549,8)*H549,2)</f>
        <v>812.02</v>
      </c>
    </row>
    <row r="550" spans="1:9" ht="15" customHeight="1">
      <c r="A550" s="8"/>
      <c r="B550" s="8"/>
      <c r="C550" s="8"/>
      <c r="D550" s="8"/>
      <c r="E550" s="8"/>
      <c r="F550" s="8"/>
      <c r="G550" s="79" t="s">
        <v>1249</v>
      </c>
      <c r="H550" s="79"/>
      <c r="I550" s="17">
        <f>SUM(I549:I549)</f>
        <v>812.02</v>
      </c>
    </row>
    <row r="551" spans="1:9" ht="15" customHeight="1">
      <c r="A551" s="76" t="s">
        <v>1218</v>
      </c>
      <c r="B551" s="76"/>
      <c r="C551" s="77" t="s">
        <v>3</v>
      </c>
      <c r="D551" s="77"/>
      <c r="E551" s="77"/>
      <c r="F551" s="12" t="s">
        <v>4</v>
      </c>
      <c r="G551" s="12" t="s">
        <v>1121</v>
      </c>
      <c r="H551" s="12" t="s">
        <v>1122</v>
      </c>
      <c r="I551" s="12" t="s">
        <v>1123</v>
      </c>
    </row>
    <row r="552" spans="1:9" ht="15" customHeight="1">
      <c r="A552" s="13" t="s">
        <v>1265</v>
      </c>
      <c r="B552" s="14" t="s">
        <v>1266</v>
      </c>
      <c r="C552" s="78" t="s">
        <v>15</v>
      </c>
      <c r="D552" s="78"/>
      <c r="E552" s="78"/>
      <c r="F552" s="13" t="s">
        <v>1221</v>
      </c>
      <c r="G552" s="15">
        <v>0.33400000000000002</v>
      </c>
      <c r="H552" s="16">
        <v>30.92</v>
      </c>
      <c r="I552" s="16">
        <f>TRUNC(TRUNC(G552,8)*H552,2)</f>
        <v>10.32</v>
      </c>
    </row>
    <row r="553" spans="1:9" ht="15" customHeight="1">
      <c r="A553" s="13" t="s">
        <v>1267</v>
      </c>
      <c r="B553" s="14" t="s">
        <v>1268</v>
      </c>
      <c r="C553" s="78" t="s">
        <v>15</v>
      </c>
      <c r="D553" s="78"/>
      <c r="E553" s="78"/>
      <c r="F553" s="13" t="s">
        <v>1221</v>
      </c>
      <c r="G553" s="15">
        <v>0.501</v>
      </c>
      <c r="H553" s="16">
        <v>22.72</v>
      </c>
      <c r="I553" s="16">
        <f>TRUNC(TRUNC(G553,8)*H553,2)</f>
        <v>11.38</v>
      </c>
    </row>
    <row r="554" spans="1:9" ht="18" customHeight="1">
      <c r="A554" s="8"/>
      <c r="B554" s="8"/>
      <c r="C554" s="8"/>
      <c r="D554" s="8"/>
      <c r="E554" s="8"/>
      <c r="F554" s="8"/>
      <c r="G554" s="79" t="s">
        <v>1224</v>
      </c>
      <c r="H554" s="79"/>
      <c r="I554" s="17">
        <f>SUM(I552:I553)</f>
        <v>21.700000000000003</v>
      </c>
    </row>
    <row r="555" spans="1:9" ht="15" customHeight="1">
      <c r="A555" s="8"/>
      <c r="B555" s="8"/>
      <c r="C555" s="8"/>
      <c r="D555" s="8"/>
      <c r="E555" s="8"/>
      <c r="F555" s="8"/>
      <c r="G555" s="80" t="s">
        <v>1141</v>
      </c>
      <c r="H555" s="80"/>
      <c r="I555" s="4">
        <f>ROUND(SUM(I547,I550,I554),2)</f>
        <v>833.87</v>
      </c>
    </row>
    <row r="556" spans="1:9" ht="9.9499999999999993" customHeight="1">
      <c r="A556" s="8"/>
      <c r="B556" s="8"/>
      <c r="C556" s="8"/>
      <c r="D556" s="8"/>
      <c r="E556" s="8"/>
      <c r="F556" s="8"/>
      <c r="G556" s="83"/>
      <c r="H556" s="83"/>
      <c r="I556" s="83"/>
    </row>
    <row r="557" spans="1:9" ht="20.100000000000001" customHeight="1">
      <c r="A557" s="81" t="s">
        <v>1421</v>
      </c>
      <c r="B557" s="81"/>
      <c r="C557" s="81"/>
      <c r="D557" s="81"/>
      <c r="E557" s="81"/>
      <c r="F557" s="81"/>
      <c r="G557" s="81"/>
      <c r="H557" s="81"/>
      <c r="I557" s="81"/>
    </row>
    <row r="558" spans="1:9" ht="15" customHeight="1">
      <c r="A558" s="76" t="s">
        <v>1234</v>
      </c>
      <c r="B558" s="76"/>
      <c r="C558" s="77" t="s">
        <v>3</v>
      </c>
      <c r="D558" s="77"/>
      <c r="E558" s="77"/>
      <c r="F558" s="12" t="s">
        <v>4</v>
      </c>
      <c r="G558" s="12" t="s">
        <v>1121</v>
      </c>
      <c r="H558" s="12" t="s">
        <v>1122</v>
      </c>
      <c r="I558" s="12" t="s">
        <v>1123</v>
      </c>
    </row>
    <row r="559" spans="1:9" ht="21" customHeight="1">
      <c r="A559" s="13" t="s">
        <v>1406</v>
      </c>
      <c r="B559" s="14" t="s">
        <v>1407</v>
      </c>
      <c r="C559" s="78" t="s">
        <v>15</v>
      </c>
      <c r="D559" s="78"/>
      <c r="E559" s="78"/>
      <c r="F559" s="13" t="s">
        <v>176</v>
      </c>
      <c r="G559" s="15">
        <v>2.5000000000000001E-2</v>
      </c>
      <c r="H559" s="16">
        <v>25</v>
      </c>
      <c r="I559" s="16">
        <f>TRUNC(TRUNC(G559,8)*H559,2)</f>
        <v>0.62</v>
      </c>
    </row>
    <row r="560" spans="1:9" ht="29.1" customHeight="1">
      <c r="A560" s="13" t="s">
        <v>1408</v>
      </c>
      <c r="B560" s="14" t="s">
        <v>1409</v>
      </c>
      <c r="C560" s="78" t="s">
        <v>15</v>
      </c>
      <c r="D560" s="78"/>
      <c r="E560" s="78"/>
      <c r="F560" s="13" t="s">
        <v>39</v>
      </c>
      <c r="G560" s="15">
        <v>0.64400000000000002</v>
      </c>
      <c r="H560" s="16">
        <v>0.22</v>
      </c>
      <c r="I560" s="16">
        <f>TRUNC(TRUNC(G560,8)*H560,2)</f>
        <v>0.14000000000000001</v>
      </c>
    </row>
    <row r="561" spans="1:9" ht="15" customHeight="1">
      <c r="A561" s="8"/>
      <c r="B561" s="8"/>
      <c r="C561" s="8"/>
      <c r="D561" s="8"/>
      <c r="E561" s="8"/>
      <c r="F561" s="8"/>
      <c r="G561" s="79" t="s">
        <v>1249</v>
      </c>
      <c r="H561" s="79"/>
      <c r="I561" s="17">
        <f>SUM(I559:I560)</f>
        <v>0.76</v>
      </c>
    </row>
    <row r="562" spans="1:9" ht="15" customHeight="1">
      <c r="A562" s="76" t="s">
        <v>1218</v>
      </c>
      <c r="B562" s="76"/>
      <c r="C562" s="77" t="s">
        <v>3</v>
      </c>
      <c r="D562" s="77"/>
      <c r="E562" s="77"/>
      <c r="F562" s="12" t="s">
        <v>4</v>
      </c>
      <c r="G562" s="12" t="s">
        <v>1121</v>
      </c>
      <c r="H562" s="12" t="s">
        <v>1122</v>
      </c>
      <c r="I562" s="12" t="s">
        <v>1123</v>
      </c>
    </row>
    <row r="563" spans="1:9" ht="21" customHeight="1">
      <c r="A563" s="13" t="s">
        <v>1410</v>
      </c>
      <c r="B563" s="14" t="s">
        <v>1411</v>
      </c>
      <c r="C563" s="78" t="s">
        <v>15</v>
      </c>
      <c r="D563" s="78"/>
      <c r="E563" s="78"/>
      <c r="F563" s="13" t="s">
        <v>1221</v>
      </c>
      <c r="G563" s="15">
        <v>0.05</v>
      </c>
      <c r="H563" s="16">
        <v>23.4</v>
      </c>
      <c r="I563" s="16">
        <f>TRUNC(TRUNC(G563,8)*H563,2)</f>
        <v>1.17</v>
      </c>
    </row>
    <row r="564" spans="1:9" ht="15" customHeight="1">
      <c r="A564" s="13" t="s">
        <v>1412</v>
      </c>
      <c r="B564" s="14" t="s">
        <v>1413</v>
      </c>
      <c r="C564" s="78" t="s">
        <v>15</v>
      </c>
      <c r="D564" s="78"/>
      <c r="E564" s="78"/>
      <c r="F564" s="13" t="s">
        <v>1221</v>
      </c>
      <c r="G564" s="15">
        <v>0.13100000000000001</v>
      </c>
      <c r="H564" s="16">
        <v>30.71</v>
      </c>
      <c r="I564" s="16">
        <f>TRUNC(TRUNC(G564,8)*H564,2)</f>
        <v>4.0199999999999996</v>
      </c>
    </row>
    <row r="565" spans="1:9" ht="18" customHeight="1">
      <c r="A565" s="8"/>
      <c r="B565" s="8"/>
      <c r="C565" s="8"/>
      <c r="D565" s="8"/>
      <c r="E565" s="8"/>
      <c r="F565" s="8"/>
      <c r="G565" s="79" t="s">
        <v>1224</v>
      </c>
      <c r="H565" s="79"/>
      <c r="I565" s="17">
        <f>SUM(I563:I564)</f>
        <v>5.1899999999999995</v>
      </c>
    </row>
    <row r="566" spans="1:9" ht="15" customHeight="1">
      <c r="A566" s="76" t="s">
        <v>1137</v>
      </c>
      <c r="B566" s="76"/>
      <c r="C566" s="77" t="s">
        <v>3</v>
      </c>
      <c r="D566" s="77"/>
      <c r="E566" s="77"/>
      <c r="F566" s="12" t="s">
        <v>4</v>
      </c>
      <c r="G566" s="12" t="s">
        <v>1121</v>
      </c>
      <c r="H566" s="12" t="s">
        <v>1122</v>
      </c>
      <c r="I566" s="12" t="s">
        <v>1123</v>
      </c>
    </row>
    <row r="567" spans="1:9" ht="21" customHeight="1">
      <c r="A567" s="13" t="s">
        <v>1422</v>
      </c>
      <c r="B567" s="14" t="s">
        <v>1423</v>
      </c>
      <c r="C567" s="78" t="s">
        <v>15</v>
      </c>
      <c r="D567" s="78"/>
      <c r="E567" s="78"/>
      <c r="F567" s="13" t="s">
        <v>176</v>
      </c>
      <c r="G567" s="15">
        <v>1</v>
      </c>
      <c r="H567" s="16">
        <v>8.83</v>
      </c>
      <c r="I567" s="16">
        <f>TRUNC(TRUNC(G567,8)*H567,2)</f>
        <v>8.83</v>
      </c>
    </row>
    <row r="568" spans="1:9" ht="15" customHeight="1">
      <c r="A568" s="8"/>
      <c r="B568" s="8"/>
      <c r="C568" s="8"/>
      <c r="D568" s="8"/>
      <c r="E568" s="8"/>
      <c r="F568" s="8"/>
      <c r="G568" s="79" t="s">
        <v>1140</v>
      </c>
      <c r="H568" s="79"/>
      <c r="I568" s="17">
        <f>SUM(I567:I567)</f>
        <v>8.83</v>
      </c>
    </row>
    <row r="569" spans="1:9" ht="15" customHeight="1">
      <c r="A569" s="8"/>
      <c r="B569" s="8"/>
      <c r="C569" s="8"/>
      <c r="D569" s="8"/>
      <c r="E569" s="8"/>
      <c r="F569" s="8"/>
      <c r="G569" s="80" t="s">
        <v>1141</v>
      </c>
      <c r="H569" s="80"/>
      <c r="I569" s="4">
        <f>ROUND(SUM(I561,I565,I568),2)</f>
        <v>14.78</v>
      </c>
    </row>
    <row r="570" spans="1:9" ht="9.9499999999999993" customHeight="1">
      <c r="A570" s="8"/>
      <c r="B570" s="8"/>
      <c r="C570" s="8"/>
      <c r="D570" s="8"/>
      <c r="E570" s="8"/>
      <c r="F570" s="8"/>
      <c r="G570" s="83"/>
      <c r="H570" s="83"/>
      <c r="I570" s="83"/>
    </row>
    <row r="571" spans="1:9" ht="20.100000000000001" customHeight="1">
      <c r="A571" s="81" t="s">
        <v>1424</v>
      </c>
      <c r="B571" s="81"/>
      <c r="C571" s="81"/>
      <c r="D571" s="81"/>
      <c r="E571" s="81"/>
      <c r="F571" s="81"/>
      <c r="G571" s="81"/>
      <c r="H571" s="81"/>
      <c r="I571" s="81"/>
    </row>
    <row r="572" spans="1:9" ht="15" customHeight="1">
      <c r="A572" s="76" t="s">
        <v>1234</v>
      </c>
      <c r="B572" s="76"/>
      <c r="C572" s="77" t="s">
        <v>3</v>
      </c>
      <c r="D572" s="77"/>
      <c r="E572" s="77"/>
      <c r="F572" s="12" t="s">
        <v>4</v>
      </c>
      <c r="G572" s="12" t="s">
        <v>1121</v>
      </c>
      <c r="H572" s="12" t="s">
        <v>1122</v>
      </c>
      <c r="I572" s="12" t="s">
        <v>1123</v>
      </c>
    </row>
    <row r="573" spans="1:9" ht="21" customHeight="1">
      <c r="A573" s="13" t="s">
        <v>1406</v>
      </c>
      <c r="B573" s="14" t="s">
        <v>1407</v>
      </c>
      <c r="C573" s="78" t="s">
        <v>15</v>
      </c>
      <c r="D573" s="78"/>
      <c r="E573" s="78"/>
      <c r="F573" s="13" t="s">
        <v>176</v>
      </c>
      <c r="G573" s="15">
        <v>2.5000000000000001E-2</v>
      </c>
      <c r="H573" s="16">
        <v>25</v>
      </c>
      <c r="I573" s="16">
        <f>TRUNC(TRUNC(G573,8)*H573,2)</f>
        <v>0.62</v>
      </c>
    </row>
    <row r="574" spans="1:9" ht="29.1" customHeight="1">
      <c r="A574" s="13" t="s">
        <v>1408</v>
      </c>
      <c r="B574" s="14" t="s">
        <v>1409</v>
      </c>
      <c r="C574" s="78" t="s">
        <v>15</v>
      </c>
      <c r="D574" s="78"/>
      <c r="E574" s="78"/>
      <c r="F574" s="13" t="s">
        <v>39</v>
      </c>
      <c r="G574" s="15">
        <v>0.317</v>
      </c>
      <c r="H574" s="16">
        <v>0.22</v>
      </c>
      <c r="I574" s="16">
        <f>TRUNC(TRUNC(G574,8)*H574,2)</f>
        <v>0.06</v>
      </c>
    </row>
    <row r="575" spans="1:9" ht="15" customHeight="1">
      <c r="A575" s="8"/>
      <c r="B575" s="8"/>
      <c r="C575" s="8"/>
      <c r="D575" s="8"/>
      <c r="E575" s="8"/>
      <c r="F575" s="8"/>
      <c r="G575" s="79" t="s">
        <v>1249</v>
      </c>
      <c r="H575" s="79"/>
      <c r="I575" s="17">
        <f>SUM(I573:I574)</f>
        <v>0.67999999999999994</v>
      </c>
    </row>
    <row r="576" spans="1:9" ht="15" customHeight="1">
      <c r="A576" s="76" t="s">
        <v>1218</v>
      </c>
      <c r="B576" s="76"/>
      <c r="C576" s="77" t="s">
        <v>3</v>
      </c>
      <c r="D576" s="77"/>
      <c r="E576" s="77"/>
      <c r="F576" s="12" t="s">
        <v>4</v>
      </c>
      <c r="G576" s="12" t="s">
        <v>1121</v>
      </c>
      <c r="H576" s="12" t="s">
        <v>1122</v>
      </c>
      <c r="I576" s="12" t="s">
        <v>1123</v>
      </c>
    </row>
    <row r="577" spans="1:9" ht="21" customHeight="1">
      <c r="A577" s="13" t="s">
        <v>1410</v>
      </c>
      <c r="B577" s="14" t="s">
        <v>1411</v>
      </c>
      <c r="C577" s="78" t="s">
        <v>15</v>
      </c>
      <c r="D577" s="78"/>
      <c r="E577" s="78"/>
      <c r="F577" s="13" t="s">
        <v>1221</v>
      </c>
      <c r="G577" s="15">
        <v>2.5000000000000001E-2</v>
      </c>
      <c r="H577" s="16">
        <v>23.4</v>
      </c>
      <c r="I577" s="16">
        <f>TRUNC(TRUNC(G577,8)*H577,2)</f>
        <v>0.57999999999999996</v>
      </c>
    </row>
    <row r="578" spans="1:9" ht="15" customHeight="1">
      <c r="A578" s="13" t="s">
        <v>1412</v>
      </c>
      <c r="B578" s="14" t="s">
        <v>1413</v>
      </c>
      <c r="C578" s="78" t="s">
        <v>15</v>
      </c>
      <c r="D578" s="78"/>
      <c r="E578" s="78"/>
      <c r="F578" s="13" t="s">
        <v>1221</v>
      </c>
      <c r="G578" s="15">
        <v>6.4000000000000001E-2</v>
      </c>
      <c r="H578" s="16">
        <v>30.71</v>
      </c>
      <c r="I578" s="16">
        <f>TRUNC(TRUNC(G578,8)*H578,2)</f>
        <v>1.96</v>
      </c>
    </row>
    <row r="579" spans="1:9" ht="18" customHeight="1">
      <c r="A579" s="8"/>
      <c r="B579" s="8"/>
      <c r="C579" s="8"/>
      <c r="D579" s="8"/>
      <c r="E579" s="8"/>
      <c r="F579" s="8"/>
      <c r="G579" s="79" t="s">
        <v>1224</v>
      </c>
      <c r="H579" s="79"/>
      <c r="I579" s="17">
        <f>SUM(I577:I578)</f>
        <v>2.54</v>
      </c>
    </row>
    <row r="580" spans="1:9" ht="15" customHeight="1">
      <c r="A580" s="76" t="s">
        <v>1137</v>
      </c>
      <c r="B580" s="76"/>
      <c r="C580" s="77" t="s">
        <v>3</v>
      </c>
      <c r="D580" s="77"/>
      <c r="E580" s="77"/>
      <c r="F580" s="12" t="s">
        <v>4</v>
      </c>
      <c r="G580" s="12" t="s">
        <v>1121</v>
      </c>
      <c r="H580" s="12" t="s">
        <v>1122</v>
      </c>
      <c r="I580" s="12" t="s">
        <v>1123</v>
      </c>
    </row>
    <row r="581" spans="1:9" ht="21" customHeight="1">
      <c r="A581" s="13" t="s">
        <v>1425</v>
      </c>
      <c r="B581" s="14" t="s">
        <v>1426</v>
      </c>
      <c r="C581" s="78" t="s">
        <v>15</v>
      </c>
      <c r="D581" s="78"/>
      <c r="E581" s="78"/>
      <c r="F581" s="13" t="s">
        <v>176</v>
      </c>
      <c r="G581" s="15">
        <v>1</v>
      </c>
      <c r="H581" s="16">
        <v>6.77</v>
      </c>
      <c r="I581" s="16">
        <f>TRUNC(TRUNC(G581,8)*H581,2)</f>
        <v>6.77</v>
      </c>
    </row>
    <row r="582" spans="1:9" ht="15" customHeight="1">
      <c r="A582" s="8"/>
      <c r="B582" s="8"/>
      <c r="C582" s="8"/>
      <c r="D582" s="8"/>
      <c r="E582" s="8"/>
      <c r="F582" s="8"/>
      <c r="G582" s="79" t="s">
        <v>1140</v>
      </c>
      <c r="H582" s="79"/>
      <c r="I582" s="17">
        <f>SUM(I581:I581)</f>
        <v>6.77</v>
      </c>
    </row>
    <row r="583" spans="1:9" ht="15" customHeight="1">
      <c r="A583" s="8"/>
      <c r="B583" s="8"/>
      <c r="C583" s="8"/>
      <c r="D583" s="8"/>
      <c r="E583" s="8"/>
      <c r="F583" s="8"/>
      <c r="G583" s="80" t="s">
        <v>1141</v>
      </c>
      <c r="H583" s="80"/>
      <c r="I583" s="4">
        <f>ROUND(SUM(I575,I579,I582),2)</f>
        <v>9.99</v>
      </c>
    </row>
    <row r="584" spans="1:9" ht="9.9499999999999993" customHeight="1">
      <c r="A584" s="8"/>
      <c r="B584" s="8"/>
      <c r="C584" s="8"/>
      <c r="D584" s="8"/>
      <c r="E584" s="8"/>
      <c r="F584" s="8"/>
      <c r="G584" s="83"/>
      <c r="H584" s="83"/>
      <c r="I584" s="83"/>
    </row>
    <row r="585" spans="1:9" ht="20.100000000000001" customHeight="1">
      <c r="A585" s="81" t="s">
        <v>1427</v>
      </c>
      <c r="B585" s="81"/>
      <c r="C585" s="81"/>
      <c r="D585" s="81"/>
      <c r="E585" s="81"/>
      <c r="F585" s="81"/>
      <c r="G585" s="81"/>
      <c r="H585" s="81"/>
      <c r="I585" s="81"/>
    </row>
    <row r="586" spans="1:9" ht="15" customHeight="1">
      <c r="A586" s="76" t="s">
        <v>1234</v>
      </c>
      <c r="B586" s="76"/>
      <c r="C586" s="77" t="s">
        <v>3</v>
      </c>
      <c r="D586" s="77"/>
      <c r="E586" s="77"/>
      <c r="F586" s="12" t="s">
        <v>4</v>
      </c>
      <c r="G586" s="12" t="s">
        <v>1121</v>
      </c>
      <c r="H586" s="12" t="s">
        <v>1122</v>
      </c>
      <c r="I586" s="12" t="s">
        <v>1123</v>
      </c>
    </row>
    <row r="587" spans="1:9" ht="21" customHeight="1">
      <c r="A587" s="13" t="s">
        <v>1406</v>
      </c>
      <c r="B587" s="14" t="s">
        <v>1407</v>
      </c>
      <c r="C587" s="78" t="s">
        <v>15</v>
      </c>
      <c r="D587" s="78"/>
      <c r="E587" s="78"/>
      <c r="F587" s="13" t="s">
        <v>176</v>
      </c>
      <c r="G587" s="15">
        <v>2.5000000000000001E-2</v>
      </c>
      <c r="H587" s="16">
        <v>25</v>
      </c>
      <c r="I587" s="16">
        <f>TRUNC(TRUNC(G587,8)*H587,2)</f>
        <v>0.62</v>
      </c>
    </row>
    <row r="588" spans="1:9" ht="29.1" customHeight="1">
      <c r="A588" s="13" t="s">
        <v>1408</v>
      </c>
      <c r="B588" s="14" t="s">
        <v>1409</v>
      </c>
      <c r="C588" s="78" t="s">
        <v>15</v>
      </c>
      <c r="D588" s="78"/>
      <c r="E588" s="78"/>
      <c r="F588" s="13" t="s">
        <v>39</v>
      </c>
      <c r="G588" s="15">
        <v>0.245</v>
      </c>
      <c r="H588" s="16">
        <v>0.22</v>
      </c>
      <c r="I588" s="16">
        <f>TRUNC(TRUNC(G588,8)*H588,2)</f>
        <v>0.05</v>
      </c>
    </row>
    <row r="589" spans="1:9" ht="15" customHeight="1">
      <c r="A589" s="8"/>
      <c r="B589" s="8"/>
      <c r="C589" s="8"/>
      <c r="D589" s="8"/>
      <c r="E589" s="8"/>
      <c r="F589" s="8"/>
      <c r="G589" s="79" t="s">
        <v>1249</v>
      </c>
      <c r="H589" s="79"/>
      <c r="I589" s="17">
        <f>SUM(I587:I588)</f>
        <v>0.67</v>
      </c>
    </row>
    <row r="590" spans="1:9" ht="15" customHeight="1">
      <c r="A590" s="76" t="s">
        <v>1218</v>
      </c>
      <c r="B590" s="76"/>
      <c r="C590" s="77" t="s">
        <v>3</v>
      </c>
      <c r="D590" s="77"/>
      <c r="E590" s="77"/>
      <c r="F590" s="12" t="s">
        <v>4</v>
      </c>
      <c r="G590" s="12" t="s">
        <v>1121</v>
      </c>
      <c r="H590" s="12" t="s">
        <v>1122</v>
      </c>
      <c r="I590" s="12" t="s">
        <v>1123</v>
      </c>
    </row>
    <row r="591" spans="1:9" ht="21" customHeight="1">
      <c r="A591" s="13" t="s">
        <v>1410</v>
      </c>
      <c r="B591" s="14" t="s">
        <v>1411</v>
      </c>
      <c r="C591" s="78" t="s">
        <v>15</v>
      </c>
      <c r="D591" s="78"/>
      <c r="E591" s="78"/>
      <c r="F591" s="13" t="s">
        <v>1221</v>
      </c>
      <c r="G591" s="15">
        <v>1.9E-2</v>
      </c>
      <c r="H591" s="16">
        <v>23.4</v>
      </c>
      <c r="I591" s="16">
        <f>TRUNC(TRUNC(G591,8)*H591,2)</f>
        <v>0.44</v>
      </c>
    </row>
    <row r="592" spans="1:9" ht="15" customHeight="1">
      <c r="A592" s="13" t="s">
        <v>1412</v>
      </c>
      <c r="B592" s="14" t="s">
        <v>1413</v>
      </c>
      <c r="C592" s="78" t="s">
        <v>15</v>
      </c>
      <c r="D592" s="78"/>
      <c r="E592" s="78"/>
      <c r="F592" s="13" t="s">
        <v>1221</v>
      </c>
      <c r="G592" s="15">
        <v>4.9000000000000002E-2</v>
      </c>
      <c r="H592" s="16">
        <v>30.71</v>
      </c>
      <c r="I592" s="16">
        <f>TRUNC(TRUNC(G592,8)*H592,2)</f>
        <v>1.5</v>
      </c>
    </row>
    <row r="593" spans="1:9" ht="18" customHeight="1">
      <c r="A593" s="8"/>
      <c r="B593" s="8"/>
      <c r="C593" s="8"/>
      <c r="D593" s="8"/>
      <c r="E593" s="8"/>
      <c r="F593" s="8"/>
      <c r="G593" s="79" t="s">
        <v>1224</v>
      </c>
      <c r="H593" s="79"/>
      <c r="I593" s="17">
        <f>SUM(I591:I592)</f>
        <v>1.94</v>
      </c>
    </row>
    <row r="594" spans="1:9" ht="15" customHeight="1">
      <c r="A594" s="76" t="s">
        <v>1137</v>
      </c>
      <c r="B594" s="76"/>
      <c r="C594" s="77" t="s">
        <v>3</v>
      </c>
      <c r="D594" s="77"/>
      <c r="E594" s="77"/>
      <c r="F594" s="12" t="s">
        <v>4</v>
      </c>
      <c r="G594" s="12" t="s">
        <v>1121</v>
      </c>
      <c r="H594" s="12" t="s">
        <v>1122</v>
      </c>
      <c r="I594" s="12" t="s">
        <v>1123</v>
      </c>
    </row>
    <row r="595" spans="1:9" ht="21" customHeight="1">
      <c r="A595" s="13" t="s">
        <v>1428</v>
      </c>
      <c r="B595" s="14" t="s">
        <v>1429</v>
      </c>
      <c r="C595" s="78" t="s">
        <v>15</v>
      </c>
      <c r="D595" s="78"/>
      <c r="E595" s="78"/>
      <c r="F595" s="13" t="s">
        <v>176</v>
      </c>
      <c r="G595" s="15">
        <v>1</v>
      </c>
      <c r="H595" s="16">
        <v>6.69</v>
      </c>
      <c r="I595" s="16">
        <f>TRUNC(TRUNC(G595,8)*H595,2)</f>
        <v>6.69</v>
      </c>
    </row>
    <row r="596" spans="1:9" ht="15" customHeight="1">
      <c r="A596" s="8"/>
      <c r="B596" s="8"/>
      <c r="C596" s="8"/>
      <c r="D596" s="8"/>
      <c r="E596" s="8"/>
      <c r="F596" s="8"/>
      <c r="G596" s="79" t="s">
        <v>1140</v>
      </c>
      <c r="H596" s="79"/>
      <c r="I596" s="17">
        <f>SUM(I595:I595)</f>
        <v>6.69</v>
      </c>
    </row>
    <row r="597" spans="1:9" ht="15" customHeight="1">
      <c r="A597" s="8"/>
      <c r="B597" s="8"/>
      <c r="C597" s="8"/>
      <c r="D597" s="8"/>
      <c r="E597" s="8"/>
      <c r="F597" s="8"/>
      <c r="G597" s="80" t="s">
        <v>1141</v>
      </c>
      <c r="H597" s="80"/>
      <c r="I597" s="4">
        <f>ROUND(SUM(I589,I593,I596),2)</f>
        <v>9.3000000000000007</v>
      </c>
    </row>
    <row r="598" spans="1:9" ht="9.9499999999999993" customHeight="1">
      <c r="A598" s="8"/>
      <c r="B598" s="8"/>
      <c r="C598" s="8"/>
      <c r="D598" s="8"/>
      <c r="E598" s="8"/>
      <c r="F598" s="8"/>
      <c r="G598" s="83"/>
      <c r="H598" s="83"/>
      <c r="I598" s="83"/>
    </row>
    <row r="599" spans="1:9" ht="20.100000000000001" customHeight="1">
      <c r="A599" s="81" t="s">
        <v>1430</v>
      </c>
      <c r="B599" s="81"/>
      <c r="C599" s="81"/>
      <c r="D599" s="81"/>
      <c r="E599" s="81"/>
      <c r="F599" s="81"/>
      <c r="G599" s="81"/>
      <c r="H599" s="81"/>
      <c r="I599" s="81"/>
    </row>
    <row r="600" spans="1:9" ht="15" customHeight="1">
      <c r="A600" s="76" t="s">
        <v>1234</v>
      </c>
      <c r="B600" s="76"/>
      <c r="C600" s="77" t="s">
        <v>3</v>
      </c>
      <c r="D600" s="77"/>
      <c r="E600" s="77"/>
      <c r="F600" s="12" t="s">
        <v>4</v>
      </c>
      <c r="G600" s="12" t="s">
        <v>1121</v>
      </c>
      <c r="H600" s="12" t="s">
        <v>1122</v>
      </c>
      <c r="I600" s="12" t="s">
        <v>1123</v>
      </c>
    </row>
    <row r="601" spans="1:9" ht="21" customHeight="1">
      <c r="A601" s="13" t="s">
        <v>1406</v>
      </c>
      <c r="B601" s="14" t="s">
        <v>1407</v>
      </c>
      <c r="C601" s="78" t="s">
        <v>15</v>
      </c>
      <c r="D601" s="78"/>
      <c r="E601" s="78"/>
      <c r="F601" s="13" t="s">
        <v>176</v>
      </c>
      <c r="G601" s="15">
        <v>2.5000000000000001E-2</v>
      </c>
      <c r="H601" s="16">
        <v>25</v>
      </c>
      <c r="I601" s="16">
        <f>TRUNC(TRUNC(G601,8)*H601,2)</f>
        <v>0.62</v>
      </c>
    </row>
    <row r="602" spans="1:9" ht="29.1" customHeight="1">
      <c r="A602" s="13" t="s">
        <v>1408</v>
      </c>
      <c r="B602" s="14" t="s">
        <v>1409</v>
      </c>
      <c r="C602" s="78" t="s">
        <v>15</v>
      </c>
      <c r="D602" s="78"/>
      <c r="E602" s="78"/>
      <c r="F602" s="13" t="s">
        <v>39</v>
      </c>
      <c r="G602" s="15">
        <v>0.19500000000000001</v>
      </c>
      <c r="H602" s="16">
        <v>0.22</v>
      </c>
      <c r="I602" s="16">
        <f>TRUNC(TRUNC(G602,8)*H602,2)</f>
        <v>0.04</v>
      </c>
    </row>
    <row r="603" spans="1:9" ht="15" customHeight="1">
      <c r="A603" s="8"/>
      <c r="B603" s="8"/>
      <c r="C603" s="8"/>
      <c r="D603" s="8"/>
      <c r="E603" s="8"/>
      <c r="F603" s="8"/>
      <c r="G603" s="79" t="s">
        <v>1249</v>
      </c>
      <c r="H603" s="79"/>
      <c r="I603" s="17">
        <f>SUM(I601:I602)</f>
        <v>0.66</v>
      </c>
    </row>
    <row r="604" spans="1:9" ht="15" customHeight="1">
      <c r="A604" s="76" t="s">
        <v>1218</v>
      </c>
      <c r="B604" s="76"/>
      <c r="C604" s="77" t="s">
        <v>3</v>
      </c>
      <c r="D604" s="77"/>
      <c r="E604" s="77"/>
      <c r="F604" s="12" t="s">
        <v>4</v>
      </c>
      <c r="G604" s="12" t="s">
        <v>1121</v>
      </c>
      <c r="H604" s="12" t="s">
        <v>1122</v>
      </c>
      <c r="I604" s="12" t="s">
        <v>1123</v>
      </c>
    </row>
    <row r="605" spans="1:9" ht="21" customHeight="1">
      <c r="A605" s="13" t="s">
        <v>1410</v>
      </c>
      <c r="B605" s="14" t="s">
        <v>1411</v>
      </c>
      <c r="C605" s="78" t="s">
        <v>15</v>
      </c>
      <c r="D605" s="78"/>
      <c r="E605" s="78"/>
      <c r="F605" s="13" t="s">
        <v>1221</v>
      </c>
      <c r="G605" s="15">
        <v>1.4999999999999999E-2</v>
      </c>
      <c r="H605" s="16">
        <v>23.4</v>
      </c>
      <c r="I605" s="16">
        <f>TRUNC(TRUNC(G605,8)*H605,2)</f>
        <v>0.35</v>
      </c>
    </row>
    <row r="606" spans="1:9" ht="15" customHeight="1">
      <c r="A606" s="13" t="s">
        <v>1412</v>
      </c>
      <c r="B606" s="14" t="s">
        <v>1413</v>
      </c>
      <c r="C606" s="78" t="s">
        <v>15</v>
      </c>
      <c r="D606" s="78"/>
      <c r="E606" s="78"/>
      <c r="F606" s="13" t="s">
        <v>1221</v>
      </c>
      <c r="G606" s="15">
        <v>3.9E-2</v>
      </c>
      <c r="H606" s="16">
        <v>30.71</v>
      </c>
      <c r="I606" s="16">
        <f>TRUNC(TRUNC(G606,8)*H606,2)</f>
        <v>1.19</v>
      </c>
    </row>
    <row r="607" spans="1:9" ht="18" customHeight="1">
      <c r="A607" s="8"/>
      <c r="B607" s="8"/>
      <c r="C607" s="8"/>
      <c r="D607" s="8"/>
      <c r="E607" s="8"/>
      <c r="F607" s="8"/>
      <c r="G607" s="79" t="s">
        <v>1224</v>
      </c>
      <c r="H607" s="79"/>
      <c r="I607" s="17">
        <f>SUM(I605:I606)</f>
        <v>1.54</v>
      </c>
    </row>
    <row r="608" spans="1:9" ht="15" customHeight="1">
      <c r="A608" s="76" t="s">
        <v>1137</v>
      </c>
      <c r="B608" s="76"/>
      <c r="C608" s="77" t="s">
        <v>3</v>
      </c>
      <c r="D608" s="77"/>
      <c r="E608" s="77"/>
      <c r="F608" s="12" t="s">
        <v>4</v>
      </c>
      <c r="G608" s="12" t="s">
        <v>1121</v>
      </c>
      <c r="H608" s="12" t="s">
        <v>1122</v>
      </c>
      <c r="I608" s="12" t="s">
        <v>1123</v>
      </c>
    </row>
    <row r="609" spans="1:9" ht="21" customHeight="1">
      <c r="A609" s="13" t="s">
        <v>1431</v>
      </c>
      <c r="B609" s="14" t="s">
        <v>1432</v>
      </c>
      <c r="C609" s="78" t="s">
        <v>15</v>
      </c>
      <c r="D609" s="78"/>
      <c r="E609" s="78"/>
      <c r="F609" s="13" t="s">
        <v>176</v>
      </c>
      <c r="G609" s="15">
        <v>1</v>
      </c>
      <c r="H609" s="16">
        <v>7.87</v>
      </c>
      <c r="I609" s="16">
        <f>TRUNC(TRUNC(G609,8)*H609,2)</f>
        <v>7.87</v>
      </c>
    </row>
    <row r="610" spans="1:9" ht="15" customHeight="1">
      <c r="A610" s="8"/>
      <c r="B610" s="8"/>
      <c r="C610" s="8"/>
      <c r="D610" s="8"/>
      <c r="E610" s="8"/>
      <c r="F610" s="8"/>
      <c r="G610" s="79" t="s">
        <v>1140</v>
      </c>
      <c r="H610" s="79"/>
      <c r="I610" s="17">
        <f>SUM(I609:I609)</f>
        <v>7.87</v>
      </c>
    </row>
    <row r="611" spans="1:9" ht="15" customHeight="1">
      <c r="A611" s="8"/>
      <c r="B611" s="8"/>
      <c r="C611" s="8"/>
      <c r="D611" s="8"/>
      <c r="E611" s="8"/>
      <c r="F611" s="8"/>
      <c r="G611" s="80" t="s">
        <v>1141</v>
      </c>
      <c r="H611" s="80"/>
      <c r="I611" s="4">
        <f>ROUND(SUM(I603,I607,I610),2)</f>
        <v>10.07</v>
      </c>
    </row>
    <row r="612" spans="1:9" ht="9.9499999999999993" customHeight="1">
      <c r="A612" s="8"/>
      <c r="B612" s="8"/>
      <c r="C612" s="8"/>
      <c r="D612" s="8"/>
      <c r="E612" s="8"/>
      <c r="F612" s="8"/>
      <c r="G612" s="83"/>
      <c r="H612" s="83"/>
      <c r="I612" s="83"/>
    </row>
    <row r="613" spans="1:9" ht="20.100000000000001" customHeight="1">
      <c r="A613" s="81" t="s">
        <v>1433</v>
      </c>
      <c r="B613" s="81"/>
      <c r="C613" s="81"/>
      <c r="D613" s="81"/>
      <c r="E613" s="81"/>
      <c r="F613" s="81"/>
      <c r="G613" s="81"/>
      <c r="H613" s="81"/>
      <c r="I613" s="81"/>
    </row>
    <row r="614" spans="1:9" ht="15" customHeight="1">
      <c r="A614" s="76" t="s">
        <v>1234</v>
      </c>
      <c r="B614" s="76"/>
      <c r="C614" s="77" t="s">
        <v>3</v>
      </c>
      <c r="D614" s="77"/>
      <c r="E614" s="77"/>
      <c r="F614" s="12" t="s">
        <v>4</v>
      </c>
      <c r="G614" s="12" t="s">
        <v>1121</v>
      </c>
      <c r="H614" s="12" t="s">
        <v>1122</v>
      </c>
      <c r="I614" s="12" t="s">
        <v>1123</v>
      </c>
    </row>
    <row r="615" spans="1:9" ht="15" customHeight="1">
      <c r="A615" s="13" t="s">
        <v>1434</v>
      </c>
      <c r="B615" s="14" t="s">
        <v>1435</v>
      </c>
      <c r="C615" s="78" t="s">
        <v>15</v>
      </c>
      <c r="D615" s="78"/>
      <c r="E615" s="78"/>
      <c r="F615" s="13" t="s">
        <v>68</v>
      </c>
      <c r="G615" s="15">
        <v>1.04</v>
      </c>
      <c r="H615" s="16">
        <v>1.82</v>
      </c>
      <c r="I615" s="16">
        <f>TRUNC(TRUNC(G615,8)*H615,2)</f>
        <v>1.89</v>
      </c>
    </row>
    <row r="616" spans="1:9" ht="15" customHeight="1">
      <c r="A616" s="8"/>
      <c r="B616" s="8"/>
      <c r="C616" s="8"/>
      <c r="D616" s="8"/>
      <c r="E616" s="8"/>
      <c r="F616" s="8"/>
      <c r="G616" s="79" t="s">
        <v>1249</v>
      </c>
      <c r="H616" s="79"/>
      <c r="I616" s="17">
        <f>SUM(I615:I615)</f>
        <v>1.89</v>
      </c>
    </row>
    <row r="617" spans="1:9" ht="15" customHeight="1">
      <c r="A617" s="76" t="s">
        <v>1218</v>
      </c>
      <c r="B617" s="76"/>
      <c r="C617" s="77" t="s">
        <v>3</v>
      </c>
      <c r="D617" s="77"/>
      <c r="E617" s="77"/>
      <c r="F617" s="12" t="s">
        <v>4</v>
      </c>
      <c r="G617" s="12" t="s">
        <v>1121</v>
      </c>
      <c r="H617" s="12" t="s">
        <v>1122</v>
      </c>
      <c r="I617" s="12" t="s">
        <v>1123</v>
      </c>
    </row>
    <row r="618" spans="1:9" ht="15" customHeight="1">
      <c r="A618" s="13" t="s">
        <v>1265</v>
      </c>
      <c r="B618" s="14" t="s">
        <v>1266</v>
      </c>
      <c r="C618" s="78" t="s">
        <v>15</v>
      </c>
      <c r="D618" s="78"/>
      <c r="E618" s="78"/>
      <c r="F618" s="13" t="s">
        <v>1221</v>
      </c>
      <c r="G618" s="15">
        <v>1.4E-2</v>
      </c>
      <c r="H618" s="16">
        <v>30.92</v>
      </c>
      <c r="I618" s="16">
        <f>TRUNC(TRUNC(G618,8)*H618,2)</f>
        <v>0.43</v>
      </c>
    </row>
    <row r="619" spans="1:9" ht="15" customHeight="1">
      <c r="A619" s="13" t="s">
        <v>1267</v>
      </c>
      <c r="B619" s="14" t="s">
        <v>1268</v>
      </c>
      <c r="C619" s="78" t="s">
        <v>15</v>
      </c>
      <c r="D619" s="78"/>
      <c r="E619" s="78"/>
      <c r="F619" s="13" t="s">
        <v>1221</v>
      </c>
      <c r="G619" s="15">
        <v>5.0000000000000001E-3</v>
      </c>
      <c r="H619" s="16">
        <v>22.72</v>
      </c>
      <c r="I619" s="16">
        <f>TRUNC(TRUNC(G619,8)*H619,2)</f>
        <v>0.11</v>
      </c>
    </row>
    <row r="620" spans="1:9" ht="18" customHeight="1">
      <c r="A620" s="8"/>
      <c r="B620" s="8"/>
      <c r="C620" s="8"/>
      <c r="D620" s="8"/>
      <c r="E620" s="8"/>
      <c r="F620" s="8"/>
      <c r="G620" s="79" t="s">
        <v>1224</v>
      </c>
      <c r="H620" s="79"/>
      <c r="I620" s="17">
        <f>SUM(I618:I619)</f>
        <v>0.54</v>
      </c>
    </row>
    <row r="621" spans="1:9" ht="15" customHeight="1">
      <c r="A621" s="8"/>
      <c r="B621" s="8"/>
      <c r="C621" s="8"/>
      <c r="D621" s="8"/>
      <c r="E621" s="8"/>
      <c r="F621" s="8"/>
      <c r="G621" s="80" t="s">
        <v>1141</v>
      </c>
      <c r="H621" s="80"/>
      <c r="I621" s="4">
        <f>ROUND(SUM(I616,I620),2)</f>
        <v>2.4300000000000002</v>
      </c>
    </row>
    <row r="622" spans="1:9" ht="9.9499999999999993" customHeight="1">
      <c r="A622" s="8"/>
      <c r="B622" s="8"/>
      <c r="C622" s="8"/>
      <c r="D622" s="8"/>
      <c r="E622" s="8"/>
      <c r="F622" s="8"/>
      <c r="G622" s="83"/>
      <c r="H622" s="83"/>
      <c r="I622" s="83"/>
    </row>
    <row r="623" spans="1:9" ht="20.100000000000001" customHeight="1">
      <c r="A623" s="81" t="s">
        <v>1436</v>
      </c>
      <c r="B623" s="81"/>
      <c r="C623" s="81"/>
      <c r="D623" s="81"/>
      <c r="E623" s="81"/>
      <c r="F623" s="81"/>
      <c r="G623" s="81"/>
      <c r="H623" s="81"/>
      <c r="I623" s="81"/>
    </row>
    <row r="624" spans="1:9" ht="15" customHeight="1">
      <c r="A624" s="76" t="s">
        <v>1234</v>
      </c>
      <c r="B624" s="76"/>
      <c r="C624" s="77" t="s">
        <v>3</v>
      </c>
      <c r="D624" s="77"/>
      <c r="E624" s="77"/>
      <c r="F624" s="12" t="s">
        <v>4</v>
      </c>
      <c r="G624" s="12" t="s">
        <v>1121</v>
      </c>
      <c r="H624" s="12" t="s">
        <v>1122</v>
      </c>
      <c r="I624" s="12" t="s">
        <v>1123</v>
      </c>
    </row>
    <row r="625" spans="1:9" ht="21" customHeight="1">
      <c r="A625" s="13" t="s">
        <v>1299</v>
      </c>
      <c r="B625" s="14" t="s">
        <v>1300</v>
      </c>
      <c r="C625" s="78" t="s">
        <v>15</v>
      </c>
      <c r="D625" s="78"/>
      <c r="E625" s="78"/>
      <c r="F625" s="13" t="s">
        <v>1301</v>
      </c>
      <c r="G625" s="15">
        <v>1.7000000000000001E-2</v>
      </c>
      <c r="H625" s="16">
        <v>6.71</v>
      </c>
      <c r="I625" s="16">
        <f>TRUNC(TRUNC(G625,8)*H625,2)</f>
        <v>0.11</v>
      </c>
    </row>
    <row r="626" spans="1:9" ht="21" customHeight="1">
      <c r="A626" s="13" t="s">
        <v>1241</v>
      </c>
      <c r="B626" s="14" t="s">
        <v>1242</v>
      </c>
      <c r="C626" s="78" t="s">
        <v>15</v>
      </c>
      <c r="D626" s="78"/>
      <c r="E626" s="78"/>
      <c r="F626" s="13" t="s">
        <v>103</v>
      </c>
      <c r="G626" s="15">
        <v>0.37</v>
      </c>
      <c r="H626" s="16">
        <v>9.6199999999999992</v>
      </c>
      <c r="I626" s="16">
        <f>TRUNC(TRUNC(G626,8)*H626,2)</f>
        <v>3.55</v>
      </c>
    </row>
    <row r="627" spans="1:9" ht="15" customHeight="1">
      <c r="A627" s="13" t="s">
        <v>1302</v>
      </c>
      <c r="B627" s="14" t="s">
        <v>1303</v>
      </c>
      <c r="C627" s="78" t="s">
        <v>15</v>
      </c>
      <c r="D627" s="78"/>
      <c r="E627" s="78"/>
      <c r="F627" s="13" t="s">
        <v>176</v>
      </c>
      <c r="G627" s="15">
        <v>9.5000000000000001E-2</v>
      </c>
      <c r="H627" s="16">
        <v>16.32</v>
      </c>
      <c r="I627" s="16">
        <f>TRUNC(TRUNC(G627,8)*H627,2)</f>
        <v>1.55</v>
      </c>
    </row>
    <row r="628" spans="1:9" ht="21" customHeight="1">
      <c r="A628" s="13" t="s">
        <v>1306</v>
      </c>
      <c r="B628" s="14" t="s">
        <v>1307</v>
      </c>
      <c r="C628" s="78" t="s">
        <v>15</v>
      </c>
      <c r="D628" s="78"/>
      <c r="E628" s="78"/>
      <c r="F628" s="13" t="s">
        <v>103</v>
      </c>
      <c r="G628" s="15">
        <v>0.44</v>
      </c>
      <c r="H628" s="16">
        <v>3.36</v>
      </c>
      <c r="I628" s="16">
        <f>TRUNC(TRUNC(G628,8)*H628,2)</f>
        <v>1.47</v>
      </c>
    </row>
    <row r="629" spans="1:9" ht="29.1" customHeight="1">
      <c r="A629" s="13" t="s">
        <v>1437</v>
      </c>
      <c r="B629" s="14" t="s">
        <v>1438</v>
      </c>
      <c r="C629" s="78" t="s">
        <v>15</v>
      </c>
      <c r="D629" s="78"/>
      <c r="E629" s="78"/>
      <c r="F629" s="13" t="s">
        <v>103</v>
      </c>
      <c r="G629" s="15">
        <v>1.38</v>
      </c>
      <c r="H629" s="16">
        <v>18.809999999999999</v>
      </c>
      <c r="I629" s="16">
        <f>TRUNC(TRUNC(G629,8)*H629,2)</f>
        <v>25.95</v>
      </c>
    </row>
    <row r="630" spans="1:9" ht="15" customHeight="1">
      <c r="A630" s="8"/>
      <c r="B630" s="8"/>
      <c r="C630" s="8"/>
      <c r="D630" s="8"/>
      <c r="E630" s="8"/>
      <c r="F630" s="8"/>
      <c r="G630" s="79" t="s">
        <v>1249</v>
      </c>
      <c r="H630" s="79"/>
      <c r="I630" s="17">
        <f>SUM(I625:I629)</f>
        <v>32.629999999999995</v>
      </c>
    </row>
    <row r="631" spans="1:9" ht="15" customHeight="1">
      <c r="A631" s="76" t="s">
        <v>1218</v>
      </c>
      <c r="B631" s="76"/>
      <c r="C631" s="77" t="s">
        <v>3</v>
      </c>
      <c r="D631" s="77"/>
      <c r="E631" s="77"/>
      <c r="F631" s="12" t="s">
        <v>4</v>
      </c>
      <c r="G631" s="12" t="s">
        <v>1121</v>
      </c>
      <c r="H631" s="12" t="s">
        <v>1122</v>
      </c>
      <c r="I631" s="12" t="s">
        <v>1123</v>
      </c>
    </row>
    <row r="632" spans="1:9" ht="21" customHeight="1">
      <c r="A632" s="13" t="s">
        <v>1219</v>
      </c>
      <c r="B632" s="14" t="s">
        <v>1220</v>
      </c>
      <c r="C632" s="78" t="s">
        <v>15</v>
      </c>
      <c r="D632" s="78"/>
      <c r="E632" s="78"/>
      <c r="F632" s="13" t="s">
        <v>1221</v>
      </c>
      <c r="G632" s="15">
        <v>1.444</v>
      </c>
      <c r="H632" s="16">
        <v>23.23</v>
      </c>
      <c r="I632" s="16">
        <f>TRUNC(TRUNC(G632,8)*H632,2)</f>
        <v>33.54</v>
      </c>
    </row>
    <row r="633" spans="1:9" ht="21" customHeight="1">
      <c r="A633" s="13" t="s">
        <v>1222</v>
      </c>
      <c r="B633" s="14" t="s">
        <v>1223</v>
      </c>
      <c r="C633" s="78" t="s">
        <v>15</v>
      </c>
      <c r="D633" s="78"/>
      <c r="E633" s="78"/>
      <c r="F633" s="13" t="s">
        <v>1221</v>
      </c>
      <c r="G633" s="15">
        <v>2.3570000000000002</v>
      </c>
      <c r="H633" s="16">
        <v>30.49</v>
      </c>
      <c r="I633" s="16">
        <f>TRUNC(TRUNC(G633,8)*H633,2)</f>
        <v>71.86</v>
      </c>
    </row>
    <row r="634" spans="1:9" ht="18" customHeight="1">
      <c r="A634" s="8"/>
      <c r="B634" s="8"/>
      <c r="C634" s="8"/>
      <c r="D634" s="8"/>
      <c r="E634" s="8"/>
      <c r="F634" s="8"/>
      <c r="G634" s="79" t="s">
        <v>1224</v>
      </c>
      <c r="H634" s="79"/>
      <c r="I634" s="17">
        <f>SUM(I632:I633)</f>
        <v>105.4</v>
      </c>
    </row>
    <row r="635" spans="1:9" ht="15" customHeight="1">
      <c r="A635" s="8"/>
      <c r="B635" s="8"/>
      <c r="C635" s="8"/>
      <c r="D635" s="8"/>
      <c r="E635" s="8"/>
      <c r="F635" s="8"/>
      <c r="G635" s="80" t="s">
        <v>1141</v>
      </c>
      <c r="H635" s="80"/>
      <c r="I635" s="4">
        <f>ROUND(SUM(I630,I634),2)</f>
        <v>138.03</v>
      </c>
    </row>
    <row r="636" spans="1:9" ht="9.9499999999999993" customHeight="1">
      <c r="A636" s="8"/>
      <c r="B636" s="8"/>
      <c r="C636" s="8"/>
      <c r="D636" s="8"/>
      <c r="E636" s="8"/>
      <c r="F636" s="8"/>
      <c r="G636" s="83"/>
      <c r="H636" s="83"/>
      <c r="I636" s="83"/>
    </row>
    <row r="637" spans="1:9" ht="20.100000000000001" customHeight="1">
      <c r="A637" s="81" t="s">
        <v>1439</v>
      </c>
      <c r="B637" s="81"/>
      <c r="C637" s="81"/>
      <c r="D637" s="81"/>
      <c r="E637" s="81"/>
      <c r="F637" s="81"/>
      <c r="G637" s="81"/>
      <c r="H637" s="81"/>
      <c r="I637" s="81"/>
    </row>
    <row r="638" spans="1:9" ht="15" customHeight="1">
      <c r="A638" s="76" t="s">
        <v>1211</v>
      </c>
      <c r="B638" s="76"/>
      <c r="C638" s="77" t="s">
        <v>3</v>
      </c>
      <c r="D638" s="77"/>
      <c r="E638" s="77"/>
      <c r="F638" s="12" t="s">
        <v>4</v>
      </c>
      <c r="G638" s="12" t="s">
        <v>1121</v>
      </c>
      <c r="H638" s="12" t="s">
        <v>1122</v>
      </c>
      <c r="I638" s="12" t="s">
        <v>1123</v>
      </c>
    </row>
    <row r="639" spans="1:9" ht="29.1" customHeight="1">
      <c r="A639" s="13" t="s">
        <v>1399</v>
      </c>
      <c r="B639" s="14" t="s">
        <v>1400</v>
      </c>
      <c r="C639" s="78" t="s">
        <v>15</v>
      </c>
      <c r="D639" s="78"/>
      <c r="E639" s="78"/>
      <c r="F639" s="13" t="s">
        <v>1214</v>
      </c>
      <c r="G639" s="15">
        <v>4.9000000000000002E-2</v>
      </c>
      <c r="H639" s="16">
        <v>0.52</v>
      </c>
      <c r="I639" s="16">
        <f>TRUNC(TRUNC(G639,8)*H639,2)</f>
        <v>0.02</v>
      </c>
    </row>
    <row r="640" spans="1:9" ht="29.1" customHeight="1">
      <c r="A640" s="13" t="s">
        <v>1401</v>
      </c>
      <c r="B640" s="14" t="s">
        <v>1402</v>
      </c>
      <c r="C640" s="78" t="s">
        <v>15</v>
      </c>
      <c r="D640" s="78"/>
      <c r="E640" s="78"/>
      <c r="F640" s="13" t="s">
        <v>1184</v>
      </c>
      <c r="G640" s="15">
        <v>5.2999999999999999E-2</v>
      </c>
      <c r="H640" s="16">
        <v>1.41</v>
      </c>
      <c r="I640" s="16">
        <f>TRUNC(TRUNC(G640,8)*H640,2)</f>
        <v>7.0000000000000007E-2</v>
      </c>
    </row>
    <row r="641" spans="1:9" ht="18" customHeight="1">
      <c r="A641" s="8"/>
      <c r="B641" s="8"/>
      <c r="C641" s="8"/>
      <c r="D641" s="8"/>
      <c r="E641" s="8"/>
      <c r="F641" s="8"/>
      <c r="G641" s="79" t="s">
        <v>1217</v>
      </c>
      <c r="H641" s="79"/>
      <c r="I641" s="17">
        <f>SUM(I639:I640)</f>
        <v>9.0000000000000011E-2</v>
      </c>
    </row>
    <row r="642" spans="1:9" ht="15" customHeight="1">
      <c r="A642" s="76" t="s">
        <v>1234</v>
      </c>
      <c r="B642" s="76"/>
      <c r="C642" s="77" t="s">
        <v>3</v>
      </c>
      <c r="D642" s="77"/>
      <c r="E642" s="77"/>
      <c r="F642" s="12" t="s">
        <v>4</v>
      </c>
      <c r="G642" s="12" t="s">
        <v>1121</v>
      </c>
      <c r="H642" s="12" t="s">
        <v>1122</v>
      </c>
      <c r="I642" s="12" t="s">
        <v>1123</v>
      </c>
    </row>
    <row r="643" spans="1:9" ht="38.1" customHeight="1">
      <c r="A643" s="13" t="s">
        <v>1403</v>
      </c>
      <c r="B643" s="14" t="s">
        <v>1404</v>
      </c>
      <c r="C643" s="78" t="s">
        <v>15</v>
      </c>
      <c r="D643" s="78"/>
      <c r="E643" s="78"/>
      <c r="F643" s="13" t="s">
        <v>82</v>
      </c>
      <c r="G643" s="15">
        <v>1.06</v>
      </c>
      <c r="H643" s="16">
        <v>660.18</v>
      </c>
      <c r="I643" s="16">
        <f>TRUNC(TRUNC(G643,8)*H643,2)</f>
        <v>699.79</v>
      </c>
    </row>
    <row r="644" spans="1:9" ht="15" customHeight="1">
      <c r="A644" s="8"/>
      <c r="B644" s="8"/>
      <c r="C644" s="8"/>
      <c r="D644" s="8"/>
      <c r="E644" s="8"/>
      <c r="F644" s="8"/>
      <c r="G644" s="79" t="s">
        <v>1249</v>
      </c>
      <c r="H644" s="79"/>
      <c r="I644" s="17">
        <f>SUM(I643:I643)</f>
        <v>699.79</v>
      </c>
    </row>
    <row r="645" spans="1:9" ht="15" customHeight="1">
      <c r="A645" s="76" t="s">
        <v>1218</v>
      </c>
      <c r="B645" s="76"/>
      <c r="C645" s="77" t="s">
        <v>3</v>
      </c>
      <c r="D645" s="77"/>
      <c r="E645" s="77"/>
      <c r="F645" s="12" t="s">
        <v>4</v>
      </c>
      <c r="G645" s="12" t="s">
        <v>1121</v>
      </c>
      <c r="H645" s="12" t="s">
        <v>1122</v>
      </c>
      <c r="I645" s="12" t="s">
        <v>1123</v>
      </c>
    </row>
    <row r="646" spans="1:9" ht="15" customHeight="1">
      <c r="A646" s="13" t="s">
        <v>1265</v>
      </c>
      <c r="B646" s="14" t="s">
        <v>1266</v>
      </c>
      <c r="C646" s="78" t="s">
        <v>15</v>
      </c>
      <c r="D646" s="78"/>
      <c r="E646" s="78"/>
      <c r="F646" s="13" t="s">
        <v>1221</v>
      </c>
      <c r="G646" s="15">
        <v>0.41099999999999998</v>
      </c>
      <c r="H646" s="16">
        <v>30.92</v>
      </c>
      <c r="I646" s="16">
        <f>TRUNC(TRUNC(G646,8)*H646,2)</f>
        <v>12.7</v>
      </c>
    </row>
    <row r="647" spans="1:9" ht="15" customHeight="1">
      <c r="A647" s="13" t="s">
        <v>1267</v>
      </c>
      <c r="B647" s="14" t="s">
        <v>1268</v>
      </c>
      <c r="C647" s="78" t="s">
        <v>15</v>
      </c>
      <c r="D647" s="78"/>
      <c r="E647" s="78"/>
      <c r="F647" s="13" t="s">
        <v>1221</v>
      </c>
      <c r="G647" s="15">
        <v>0.41099999999999998</v>
      </c>
      <c r="H647" s="16">
        <v>22.72</v>
      </c>
      <c r="I647" s="16">
        <f>TRUNC(TRUNC(G647,8)*H647,2)</f>
        <v>9.33</v>
      </c>
    </row>
    <row r="648" spans="1:9" ht="18" customHeight="1">
      <c r="A648" s="8"/>
      <c r="B648" s="8"/>
      <c r="C648" s="8"/>
      <c r="D648" s="8"/>
      <c r="E648" s="8"/>
      <c r="F648" s="8"/>
      <c r="G648" s="79" t="s">
        <v>1224</v>
      </c>
      <c r="H648" s="79"/>
      <c r="I648" s="17">
        <f>SUM(I646:I647)</f>
        <v>22.03</v>
      </c>
    </row>
    <row r="649" spans="1:9" ht="15" customHeight="1">
      <c r="A649" s="8"/>
      <c r="B649" s="8"/>
      <c r="C649" s="8"/>
      <c r="D649" s="8"/>
      <c r="E649" s="8"/>
      <c r="F649" s="8"/>
      <c r="G649" s="80" t="s">
        <v>1141</v>
      </c>
      <c r="H649" s="80"/>
      <c r="I649" s="4">
        <f>ROUND(SUM(I641,I644,I648),2)</f>
        <v>721.91</v>
      </c>
    </row>
    <row r="650" spans="1:9" ht="9.9499999999999993" customHeight="1">
      <c r="A650" s="8"/>
      <c r="B650" s="8"/>
      <c r="C650" s="8"/>
      <c r="D650" s="8"/>
      <c r="E650" s="8"/>
      <c r="F650" s="8"/>
      <c r="G650" s="83"/>
      <c r="H650" s="83"/>
      <c r="I650" s="83"/>
    </row>
    <row r="651" spans="1:9" ht="20.100000000000001" customHeight="1">
      <c r="A651" s="81" t="s">
        <v>1440</v>
      </c>
      <c r="B651" s="81"/>
      <c r="C651" s="81"/>
      <c r="D651" s="81"/>
      <c r="E651" s="81"/>
      <c r="F651" s="81"/>
      <c r="G651" s="81"/>
      <c r="H651" s="81"/>
      <c r="I651" s="81"/>
    </row>
    <row r="652" spans="1:9" ht="15" customHeight="1">
      <c r="A652" s="76" t="s">
        <v>1234</v>
      </c>
      <c r="B652" s="76"/>
      <c r="C652" s="77" t="s">
        <v>3</v>
      </c>
      <c r="D652" s="77"/>
      <c r="E652" s="77"/>
      <c r="F652" s="12" t="s">
        <v>4</v>
      </c>
      <c r="G652" s="12" t="s">
        <v>1121</v>
      </c>
      <c r="H652" s="12" t="s">
        <v>1122</v>
      </c>
      <c r="I652" s="12" t="s">
        <v>1123</v>
      </c>
    </row>
    <row r="653" spans="1:9" ht="21" customHeight="1">
      <c r="A653" s="13" t="s">
        <v>1406</v>
      </c>
      <c r="B653" s="14" t="s">
        <v>1407</v>
      </c>
      <c r="C653" s="78" t="s">
        <v>15</v>
      </c>
      <c r="D653" s="78"/>
      <c r="E653" s="78"/>
      <c r="F653" s="13" t="s">
        <v>176</v>
      </c>
      <c r="G653" s="15">
        <v>2.5000000000000001E-2</v>
      </c>
      <c r="H653" s="16">
        <v>25</v>
      </c>
      <c r="I653" s="16">
        <f>TRUNC(TRUNC(G653,8)*H653,2)</f>
        <v>0.62</v>
      </c>
    </row>
    <row r="654" spans="1:9" ht="29.1" customHeight="1">
      <c r="A654" s="13" t="s">
        <v>1408</v>
      </c>
      <c r="B654" s="14" t="s">
        <v>1409</v>
      </c>
      <c r="C654" s="78" t="s">
        <v>15</v>
      </c>
      <c r="D654" s="78"/>
      <c r="E654" s="78"/>
      <c r="F654" s="13" t="s">
        <v>39</v>
      </c>
      <c r="G654" s="15">
        <v>1.333</v>
      </c>
      <c r="H654" s="16">
        <v>0.22</v>
      </c>
      <c r="I654" s="16">
        <f>TRUNC(TRUNC(G654,8)*H654,2)</f>
        <v>0.28999999999999998</v>
      </c>
    </row>
    <row r="655" spans="1:9" ht="15" customHeight="1">
      <c r="A655" s="8"/>
      <c r="B655" s="8"/>
      <c r="C655" s="8"/>
      <c r="D655" s="8"/>
      <c r="E655" s="8"/>
      <c r="F655" s="8"/>
      <c r="G655" s="79" t="s">
        <v>1249</v>
      </c>
      <c r="H655" s="79"/>
      <c r="I655" s="17">
        <f>SUM(I653:I654)</f>
        <v>0.90999999999999992</v>
      </c>
    </row>
    <row r="656" spans="1:9" ht="15" customHeight="1">
      <c r="A656" s="76" t="s">
        <v>1218</v>
      </c>
      <c r="B656" s="76"/>
      <c r="C656" s="77" t="s">
        <v>3</v>
      </c>
      <c r="D656" s="77"/>
      <c r="E656" s="77"/>
      <c r="F656" s="12" t="s">
        <v>4</v>
      </c>
      <c r="G656" s="12" t="s">
        <v>1121</v>
      </c>
      <c r="H656" s="12" t="s">
        <v>1122</v>
      </c>
      <c r="I656" s="12" t="s">
        <v>1123</v>
      </c>
    </row>
    <row r="657" spans="1:9" ht="21" customHeight="1">
      <c r="A657" s="13" t="s">
        <v>1410</v>
      </c>
      <c r="B657" s="14" t="s">
        <v>1411</v>
      </c>
      <c r="C657" s="78" t="s">
        <v>15</v>
      </c>
      <c r="D657" s="78"/>
      <c r="E657" s="78"/>
      <c r="F657" s="13" t="s">
        <v>1221</v>
      </c>
      <c r="G657" s="15">
        <v>9.7999999999999997E-3</v>
      </c>
      <c r="H657" s="16">
        <v>23.4</v>
      </c>
      <c r="I657" s="16">
        <f>TRUNC(TRUNC(G657,8)*H657,2)</f>
        <v>0.22</v>
      </c>
    </row>
    <row r="658" spans="1:9" ht="15" customHeight="1">
      <c r="A658" s="13" t="s">
        <v>1412</v>
      </c>
      <c r="B658" s="14" t="s">
        <v>1413</v>
      </c>
      <c r="C658" s="78" t="s">
        <v>15</v>
      </c>
      <c r="D658" s="78"/>
      <c r="E658" s="78"/>
      <c r="F658" s="13" t="s">
        <v>1221</v>
      </c>
      <c r="G658" s="15">
        <v>5.9700000000000003E-2</v>
      </c>
      <c r="H658" s="16">
        <v>30.71</v>
      </c>
      <c r="I658" s="16">
        <f>TRUNC(TRUNC(G658,8)*H658,2)</f>
        <v>1.83</v>
      </c>
    </row>
    <row r="659" spans="1:9" ht="18" customHeight="1">
      <c r="A659" s="8"/>
      <c r="B659" s="8"/>
      <c r="C659" s="8"/>
      <c r="D659" s="8"/>
      <c r="E659" s="8"/>
      <c r="F659" s="8"/>
      <c r="G659" s="79" t="s">
        <v>1224</v>
      </c>
      <c r="H659" s="79"/>
      <c r="I659" s="17">
        <f>SUM(I657:I658)</f>
        <v>2.0500000000000003</v>
      </c>
    </row>
    <row r="660" spans="1:9" ht="15" customHeight="1">
      <c r="A660" s="76" t="s">
        <v>1137</v>
      </c>
      <c r="B660" s="76"/>
      <c r="C660" s="77" t="s">
        <v>3</v>
      </c>
      <c r="D660" s="77"/>
      <c r="E660" s="77"/>
      <c r="F660" s="12" t="s">
        <v>4</v>
      </c>
      <c r="G660" s="12" t="s">
        <v>1121</v>
      </c>
      <c r="H660" s="12" t="s">
        <v>1122</v>
      </c>
      <c r="I660" s="12" t="s">
        <v>1123</v>
      </c>
    </row>
    <row r="661" spans="1:9" ht="21" customHeight="1">
      <c r="A661" s="13" t="s">
        <v>1422</v>
      </c>
      <c r="B661" s="14" t="s">
        <v>1423</v>
      </c>
      <c r="C661" s="78" t="s">
        <v>15</v>
      </c>
      <c r="D661" s="78"/>
      <c r="E661" s="78"/>
      <c r="F661" s="13" t="s">
        <v>176</v>
      </c>
      <c r="G661" s="15">
        <v>1</v>
      </c>
      <c r="H661" s="16">
        <v>8.83</v>
      </c>
      <c r="I661" s="16">
        <f>TRUNC(TRUNC(G661,8)*H661,2)</f>
        <v>8.83</v>
      </c>
    </row>
    <row r="662" spans="1:9" ht="15" customHeight="1">
      <c r="A662" s="8"/>
      <c r="B662" s="8"/>
      <c r="C662" s="8"/>
      <c r="D662" s="8"/>
      <c r="E662" s="8"/>
      <c r="F662" s="8"/>
      <c r="G662" s="79" t="s">
        <v>1140</v>
      </c>
      <c r="H662" s="79"/>
      <c r="I662" s="17">
        <f>SUM(I661:I661)</f>
        <v>8.83</v>
      </c>
    </row>
    <row r="663" spans="1:9" ht="15" customHeight="1">
      <c r="A663" s="8"/>
      <c r="B663" s="8"/>
      <c r="C663" s="8"/>
      <c r="D663" s="8"/>
      <c r="E663" s="8"/>
      <c r="F663" s="8"/>
      <c r="G663" s="80" t="s">
        <v>1141</v>
      </c>
      <c r="H663" s="80"/>
      <c r="I663" s="4">
        <f>ROUND(SUM(I655,I659,I662),2)</f>
        <v>11.79</v>
      </c>
    </row>
    <row r="664" spans="1:9" ht="9.9499999999999993" customHeight="1">
      <c r="A664" s="8"/>
      <c r="B664" s="8"/>
      <c r="C664" s="8"/>
      <c r="D664" s="8"/>
      <c r="E664" s="8"/>
      <c r="F664" s="8"/>
      <c r="G664" s="83"/>
      <c r="H664" s="83"/>
      <c r="I664" s="83"/>
    </row>
    <row r="665" spans="1:9" ht="20.100000000000001" customHeight="1">
      <c r="A665" s="81" t="s">
        <v>1441</v>
      </c>
      <c r="B665" s="81"/>
      <c r="C665" s="81"/>
      <c r="D665" s="81"/>
      <c r="E665" s="81"/>
      <c r="F665" s="81"/>
      <c r="G665" s="81"/>
      <c r="H665" s="81"/>
      <c r="I665" s="81"/>
    </row>
    <row r="666" spans="1:9" ht="15" customHeight="1">
      <c r="A666" s="76" t="s">
        <v>1234</v>
      </c>
      <c r="B666" s="76"/>
      <c r="C666" s="77" t="s">
        <v>3</v>
      </c>
      <c r="D666" s="77"/>
      <c r="E666" s="77"/>
      <c r="F666" s="12" t="s">
        <v>4</v>
      </c>
      <c r="G666" s="12" t="s">
        <v>1121</v>
      </c>
      <c r="H666" s="12" t="s">
        <v>1122</v>
      </c>
      <c r="I666" s="12" t="s">
        <v>1123</v>
      </c>
    </row>
    <row r="667" spans="1:9" ht="21" customHeight="1">
      <c r="A667" s="13" t="s">
        <v>1406</v>
      </c>
      <c r="B667" s="14" t="s">
        <v>1407</v>
      </c>
      <c r="C667" s="78" t="s">
        <v>15</v>
      </c>
      <c r="D667" s="78"/>
      <c r="E667" s="78"/>
      <c r="F667" s="13" t="s">
        <v>176</v>
      </c>
      <c r="G667" s="15">
        <v>2.5000000000000001E-2</v>
      </c>
      <c r="H667" s="16">
        <v>25</v>
      </c>
      <c r="I667" s="16">
        <f>TRUNC(TRUNC(G667,8)*H667,2)</f>
        <v>0.62</v>
      </c>
    </row>
    <row r="668" spans="1:9" ht="29.1" customHeight="1">
      <c r="A668" s="13" t="s">
        <v>1408</v>
      </c>
      <c r="B668" s="14" t="s">
        <v>1409</v>
      </c>
      <c r="C668" s="78" t="s">
        <v>15</v>
      </c>
      <c r="D668" s="78"/>
      <c r="E668" s="78"/>
      <c r="F668" s="13" t="s">
        <v>39</v>
      </c>
      <c r="G668" s="15">
        <v>0.72799999999999998</v>
      </c>
      <c r="H668" s="16">
        <v>0.22</v>
      </c>
      <c r="I668" s="16">
        <f>TRUNC(TRUNC(G668,8)*H668,2)</f>
        <v>0.16</v>
      </c>
    </row>
    <row r="669" spans="1:9" ht="15" customHeight="1">
      <c r="A669" s="8"/>
      <c r="B669" s="8"/>
      <c r="C669" s="8"/>
      <c r="D669" s="8"/>
      <c r="E669" s="8"/>
      <c r="F669" s="8"/>
      <c r="G669" s="79" t="s">
        <v>1249</v>
      </c>
      <c r="H669" s="79"/>
      <c r="I669" s="17">
        <f>SUM(I667:I668)</f>
        <v>0.78</v>
      </c>
    </row>
    <row r="670" spans="1:9" ht="15" customHeight="1">
      <c r="A670" s="76" t="s">
        <v>1218</v>
      </c>
      <c r="B670" s="76"/>
      <c r="C670" s="77" t="s">
        <v>3</v>
      </c>
      <c r="D670" s="77"/>
      <c r="E670" s="77"/>
      <c r="F670" s="12" t="s">
        <v>4</v>
      </c>
      <c r="G670" s="12" t="s">
        <v>1121</v>
      </c>
      <c r="H670" s="12" t="s">
        <v>1122</v>
      </c>
      <c r="I670" s="12" t="s">
        <v>1123</v>
      </c>
    </row>
    <row r="671" spans="1:9" ht="21" customHeight="1">
      <c r="A671" s="13" t="s">
        <v>1410</v>
      </c>
      <c r="B671" s="14" t="s">
        <v>1411</v>
      </c>
      <c r="C671" s="78" t="s">
        <v>15</v>
      </c>
      <c r="D671" s="78"/>
      <c r="E671" s="78"/>
      <c r="F671" s="13" t="s">
        <v>1221</v>
      </c>
      <c r="G671" s="15">
        <v>6.6E-3</v>
      </c>
      <c r="H671" s="16">
        <v>23.4</v>
      </c>
      <c r="I671" s="16">
        <f>TRUNC(TRUNC(G671,8)*H671,2)</f>
        <v>0.15</v>
      </c>
    </row>
    <row r="672" spans="1:9" ht="15" customHeight="1">
      <c r="A672" s="13" t="s">
        <v>1412</v>
      </c>
      <c r="B672" s="14" t="s">
        <v>1413</v>
      </c>
      <c r="C672" s="78" t="s">
        <v>15</v>
      </c>
      <c r="D672" s="78"/>
      <c r="E672" s="78"/>
      <c r="F672" s="13" t="s">
        <v>1221</v>
      </c>
      <c r="G672" s="15">
        <v>4.0300000000000002E-2</v>
      </c>
      <c r="H672" s="16">
        <v>30.71</v>
      </c>
      <c r="I672" s="16">
        <f>TRUNC(TRUNC(G672,8)*H672,2)</f>
        <v>1.23</v>
      </c>
    </row>
    <row r="673" spans="1:9" ht="18" customHeight="1">
      <c r="A673" s="8"/>
      <c r="B673" s="8"/>
      <c r="C673" s="8"/>
      <c r="D673" s="8"/>
      <c r="E673" s="8"/>
      <c r="F673" s="8"/>
      <c r="G673" s="79" t="s">
        <v>1224</v>
      </c>
      <c r="H673" s="79"/>
      <c r="I673" s="17">
        <f>SUM(I671:I672)</f>
        <v>1.38</v>
      </c>
    </row>
    <row r="674" spans="1:9" ht="15" customHeight="1">
      <c r="A674" s="76" t="s">
        <v>1137</v>
      </c>
      <c r="B674" s="76"/>
      <c r="C674" s="77" t="s">
        <v>3</v>
      </c>
      <c r="D674" s="77"/>
      <c r="E674" s="77"/>
      <c r="F674" s="12" t="s">
        <v>4</v>
      </c>
      <c r="G674" s="12" t="s">
        <v>1121</v>
      </c>
      <c r="H674" s="12" t="s">
        <v>1122</v>
      </c>
      <c r="I674" s="12" t="s">
        <v>1123</v>
      </c>
    </row>
    <row r="675" spans="1:9" ht="21" customHeight="1">
      <c r="A675" s="13" t="s">
        <v>1414</v>
      </c>
      <c r="B675" s="14" t="s">
        <v>1415</v>
      </c>
      <c r="C675" s="78" t="s">
        <v>15</v>
      </c>
      <c r="D675" s="78"/>
      <c r="E675" s="78"/>
      <c r="F675" s="13" t="s">
        <v>176</v>
      </c>
      <c r="G675" s="15">
        <v>1</v>
      </c>
      <c r="H675" s="16">
        <v>8.66</v>
      </c>
      <c r="I675" s="16">
        <f>TRUNC(TRUNC(G675,8)*H675,2)</f>
        <v>8.66</v>
      </c>
    </row>
    <row r="676" spans="1:9" ht="15" customHeight="1">
      <c r="A676" s="8"/>
      <c r="B676" s="8"/>
      <c r="C676" s="8"/>
      <c r="D676" s="8"/>
      <c r="E676" s="8"/>
      <c r="F676" s="8"/>
      <c r="G676" s="79" t="s">
        <v>1140</v>
      </c>
      <c r="H676" s="79"/>
      <c r="I676" s="17">
        <f>SUM(I675:I675)</f>
        <v>8.66</v>
      </c>
    </row>
    <row r="677" spans="1:9" ht="15" customHeight="1">
      <c r="A677" s="8"/>
      <c r="B677" s="8"/>
      <c r="C677" s="8"/>
      <c r="D677" s="8"/>
      <c r="E677" s="8"/>
      <c r="F677" s="8"/>
      <c r="G677" s="80" t="s">
        <v>1141</v>
      </c>
      <c r="H677" s="80"/>
      <c r="I677" s="4">
        <f>ROUND(SUM(I669,I673,I676),2)</f>
        <v>10.82</v>
      </c>
    </row>
    <row r="678" spans="1:9" ht="9.9499999999999993" customHeight="1">
      <c r="A678" s="8"/>
      <c r="B678" s="8"/>
      <c r="C678" s="8"/>
      <c r="D678" s="8"/>
      <c r="E678" s="8"/>
      <c r="F678" s="8"/>
      <c r="G678" s="83"/>
      <c r="H678" s="83"/>
      <c r="I678" s="83"/>
    </row>
    <row r="679" spans="1:9" ht="20.100000000000001" customHeight="1">
      <c r="A679" s="81" t="s">
        <v>1442</v>
      </c>
      <c r="B679" s="81"/>
      <c r="C679" s="81"/>
      <c r="D679" s="81"/>
      <c r="E679" s="81"/>
      <c r="F679" s="81"/>
      <c r="G679" s="81"/>
      <c r="H679" s="81"/>
      <c r="I679" s="81"/>
    </row>
    <row r="680" spans="1:9" ht="15" customHeight="1">
      <c r="A680" s="76" t="s">
        <v>1234</v>
      </c>
      <c r="B680" s="76"/>
      <c r="C680" s="77" t="s">
        <v>3</v>
      </c>
      <c r="D680" s="77"/>
      <c r="E680" s="77"/>
      <c r="F680" s="12" t="s">
        <v>4</v>
      </c>
      <c r="G680" s="12" t="s">
        <v>1121</v>
      </c>
      <c r="H680" s="12" t="s">
        <v>1122</v>
      </c>
      <c r="I680" s="12" t="s">
        <v>1123</v>
      </c>
    </row>
    <row r="681" spans="1:9" ht="21" customHeight="1">
      <c r="A681" s="13" t="s">
        <v>1406</v>
      </c>
      <c r="B681" s="14" t="s">
        <v>1407</v>
      </c>
      <c r="C681" s="78" t="s">
        <v>15</v>
      </c>
      <c r="D681" s="78"/>
      <c r="E681" s="78"/>
      <c r="F681" s="13" t="s">
        <v>176</v>
      </c>
      <c r="G681" s="15">
        <v>2.5000000000000001E-2</v>
      </c>
      <c r="H681" s="16">
        <v>25</v>
      </c>
      <c r="I681" s="16">
        <f>TRUNC(TRUNC(G681,8)*H681,2)</f>
        <v>0.62</v>
      </c>
    </row>
    <row r="682" spans="1:9" ht="29.1" customHeight="1">
      <c r="A682" s="13" t="s">
        <v>1408</v>
      </c>
      <c r="B682" s="14" t="s">
        <v>1409</v>
      </c>
      <c r="C682" s="78" t="s">
        <v>15</v>
      </c>
      <c r="D682" s="78"/>
      <c r="E682" s="78"/>
      <c r="F682" s="13" t="s">
        <v>39</v>
      </c>
      <c r="G682" s="15">
        <v>0.35699999999999998</v>
      </c>
      <c r="H682" s="16">
        <v>0.22</v>
      </c>
      <c r="I682" s="16">
        <f>TRUNC(TRUNC(G682,8)*H682,2)</f>
        <v>7.0000000000000007E-2</v>
      </c>
    </row>
    <row r="683" spans="1:9" ht="15" customHeight="1">
      <c r="A683" s="8"/>
      <c r="B683" s="8"/>
      <c r="C683" s="8"/>
      <c r="D683" s="8"/>
      <c r="E683" s="8"/>
      <c r="F683" s="8"/>
      <c r="G683" s="79" t="s">
        <v>1249</v>
      </c>
      <c r="H683" s="79"/>
      <c r="I683" s="17">
        <f>SUM(I681:I682)</f>
        <v>0.69</v>
      </c>
    </row>
    <row r="684" spans="1:9" ht="15" customHeight="1">
      <c r="A684" s="76" t="s">
        <v>1218</v>
      </c>
      <c r="B684" s="76"/>
      <c r="C684" s="77" t="s">
        <v>3</v>
      </c>
      <c r="D684" s="77"/>
      <c r="E684" s="77"/>
      <c r="F684" s="12" t="s">
        <v>4</v>
      </c>
      <c r="G684" s="12" t="s">
        <v>1121</v>
      </c>
      <c r="H684" s="12" t="s">
        <v>1122</v>
      </c>
      <c r="I684" s="12" t="s">
        <v>1123</v>
      </c>
    </row>
    <row r="685" spans="1:9" ht="21" customHeight="1">
      <c r="A685" s="13" t="s">
        <v>1410</v>
      </c>
      <c r="B685" s="14" t="s">
        <v>1411</v>
      </c>
      <c r="C685" s="78" t="s">
        <v>15</v>
      </c>
      <c r="D685" s="78"/>
      <c r="E685" s="78"/>
      <c r="F685" s="13" t="s">
        <v>1221</v>
      </c>
      <c r="G685" s="15">
        <v>4.1999999999999997E-3</v>
      </c>
      <c r="H685" s="16">
        <v>23.4</v>
      </c>
      <c r="I685" s="16">
        <f>TRUNC(TRUNC(G685,8)*H685,2)</f>
        <v>0.09</v>
      </c>
    </row>
    <row r="686" spans="1:9" ht="15" customHeight="1">
      <c r="A686" s="13" t="s">
        <v>1412</v>
      </c>
      <c r="B686" s="14" t="s">
        <v>1413</v>
      </c>
      <c r="C686" s="78" t="s">
        <v>15</v>
      </c>
      <c r="D686" s="78"/>
      <c r="E686" s="78"/>
      <c r="F686" s="13" t="s">
        <v>1221</v>
      </c>
      <c r="G686" s="15">
        <v>2.5899999999999999E-2</v>
      </c>
      <c r="H686" s="16">
        <v>30.71</v>
      </c>
      <c r="I686" s="16">
        <f>TRUNC(TRUNC(G686,8)*H686,2)</f>
        <v>0.79</v>
      </c>
    </row>
    <row r="687" spans="1:9" ht="18" customHeight="1">
      <c r="A687" s="8"/>
      <c r="B687" s="8"/>
      <c r="C687" s="8"/>
      <c r="D687" s="8"/>
      <c r="E687" s="8"/>
      <c r="F687" s="8"/>
      <c r="G687" s="79" t="s">
        <v>1224</v>
      </c>
      <c r="H687" s="79"/>
      <c r="I687" s="17">
        <f>SUM(I685:I686)</f>
        <v>0.88</v>
      </c>
    </row>
    <row r="688" spans="1:9" ht="15" customHeight="1">
      <c r="A688" s="76" t="s">
        <v>1137</v>
      </c>
      <c r="B688" s="76"/>
      <c r="C688" s="77" t="s">
        <v>3</v>
      </c>
      <c r="D688" s="77"/>
      <c r="E688" s="77"/>
      <c r="F688" s="12" t="s">
        <v>4</v>
      </c>
      <c r="G688" s="12" t="s">
        <v>1121</v>
      </c>
      <c r="H688" s="12" t="s">
        <v>1122</v>
      </c>
      <c r="I688" s="12" t="s">
        <v>1123</v>
      </c>
    </row>
    <row r="689" spans="1:9" ht="21" customHeight="1">
      <c r="A689" s="13" t="s">
        <v>1417</v>
      </c>
      <c r="B689" s="14" t="s">
        <v>1418</v>
      </c>
      <c r="C689" s="78" t="s">
        <v>15</v>
      </c>
      <c r="D689" s="78"/>
      <c r="E689" s="78"/>
      <c r="F689" s="13" t="s">
        <v>176</v>
      </c>
      <c r="G689" s="15">
        <v>1</v>
      </c>
      <c r="H689" s="16">
        <v>7.94</v>
      </c>
      <c r="I689" s="16">
        <f>TRUNC(TRUNC(G689,8)*H689,2)</f>
        <v>7.94</v>
      </c>
    </row>
    <row r="690" spans="1:9" ht="15" customHeight="1">
      <c r="A690" s="8"/>
      <c r="B690" s="8"/>
      <c r="C690" s="8"/>
      <c r="D690" s="8"/>
      <c r="E690" s="8"/>
      <c r="F690" s="8"/>
      <c r="G690" s="79" t="s">
        <v>1140</v>
      </c>
      <c r="H690" s="79"/>
      <c r="I690" s="17">
        <f>SUM(I689:I689)</f>
        <v>7.94</v>
      </c>
    </row>
    <row r="691" spans="1:9" ht="15" customHeight="1">
      <c r="A691" s="8"/>
      <c r="B691" s="8"/>
      <c r="C691" s="8"/>
      <c r="D691" s="8"/>
      <c r="E691" s="8"/>
      <c r="F691" s="8"/>
      <c r="G691" s="80" t="s">
        <v>1141</v>
      </c>
      <c r="H691" s="80"/>
      <c r="I691" s="4">
        <f>ROUND(SUM(I683,I687,I690),2)</f>
        <v>9.51</v>
      </c>
    </row>
    <row r="692" spans="1:9" ht="9.9499999999999993" customHeight="1">
      <c r="A692" s="8"/>
      <c r="B692" s="8"/>
      <c r="C692" s="8"/>
      <c r="D692" s="8"/>
      <c r="E692" s="8"/>
      <c r="F692" s="8"/>
      <c r="G692" s="83"/>
      <c r="H692" s="83"/>
      <c r="I692" s="83"/>
    </row>
    <row r="693" spans="1:9" ht="20.100000000000001" customHeight="1">
      <c r="A693" s="81" t="s">
        <v>1443</v>
      </c>
      <c r="B693" s="81"/>
      <c r="C693" s="81"/>
      <c r="D693" s="81"/>
      <c r="E693" s="81"/>
      <c r="F693" s="81"/>
      <c r="G693" s="81"/>
      <c r="H693" s="81"/>
      <c r="I693" s="81"/>
    </row>
    <row r="694" spans="1:9" ht="15" customHeight="1">
      <c r="A694" s="76" t="s">
        <v>1180</v>
      </c>
      <c r="B694" s="76"/>
      <c r="C694" s="77" t="s">
        <v>3</v>
      </c>
      <c r="D694" s="77"/>
      <c r="E694" s="77"/>
      <c r="F694" s="12" t="s">
        <v>4</v>
      </c>
      <c r="G694" s="12" t="s">
        <v>1121</v>
      </c>
      <c r="H694" s="12" t="s">
        <v>1122</v>
      </c>
      <c r="I694" s="12" t="s">
        <v>1123</v>
      </c>
    </row>
    <row r="695" spans="1:9" ht="29.1" customHeight="1">
      <c r="A695" s="13" t="s">
        <v>1444</v>
      </c>
      <c r="B695" s="14" t="s">
        <v>1445</v>
      </c>
      <c r="C695" s="78" t="s">
        <v>15</v>
      </c>
      <c r="D695" s="78"/>
      <c r="E695" s="78"/>
      <c r="F695" s="13" t="s">
        <v>1446</v>
      </c>
      <c r="G695" s="15">
        <v>0.19600000000000001</v>
      </c>
      <c r="H695" s="16">
        <v>16.53</v>
      </c>
      <c r="I695" s="16">
        <f>TRUNC(TRUNC(G695,8)*H695,2)</f>
        <v>3.23</v>
      </c>
    </row>
    <row r="696" spans="1:9" ht="29.1" customHeight="1">
      <c r="A696" s="13" t="s">
        <v>1447</v>
      </c>
      <c r="B696" s="14" t="s">
        <v>1448</v>
      </c>
      <c r="C696" s="78" t="s">
        <v>15</v>
      </c>
      <c r="D696" s="78"/>
      <c r="E696" s="78"/>
      <c r="F696" s="13" t="s">
        <v>16</v>
      </c>
      <c r="G696" s="15">
        <v>0.78500000000000003</v>
      </c>
      <c r="H696" s="16">
        <v>6.36</v>
      </c>
      <c r="I696" s="16">
        <f>TRUNC(TRUNC(G696,8)*H696,2)</f>
        <v>4.99</v>
      </c>
    </row>
    <row r="697" spans="1:9" ht="29.1" customHeight="1">
      <c r="A697" s="13" t="s">
        <v>1449</v>
      </c>
      <c r="B697" s="14" t="s">
        <v>1450</v>
      </c>
      <c r="C697" s="78" t="s">
        <v>15</v>
      </c>
      <c r="D697" s="78"/>
      <c r="E697" s="78"/>
      <c r="F697" s="13" t="s">
        <v>1446</v>
      </c>
      <c r="G697" s="15">
        <v>0.39300000000000002</v>
      </c>
      <c r="H697" s="16">
        <v>17.28</v>
      </c>
      <c r="I697" s="16">
        <f>TRUNC(TRUNC(G697,8)*H697,2)</f>
        <v>6.79</v>
      </c>
    </row>
    <row r="698" spans="1:9" ht="15" customHeight="1">
      <c r="A698" s="8"/>
      <c r="B698" s="8"/>
      <c r="C698" s="8"/>
      <c r="D698" s="8"/>
      <c r="E698" s="8"/>
      <c r="F698" s="8"/>
      <c r="G698" s="79" t="s">
        <v>1185</v>
      </c>
      <c r="H698" s="79"/>
      <c r="I698" s="17">
        <f>SUM(I695:I697)</f>
        <v>15.010000000000002</v>
      </c>
    </row>
    <row r="699" spans="1:9" ht="15" customHeight="1">
      <c r="A699" s="76" t="s">
        <v>1234</v>
      </c>
      <c r="B699" s="76"/>
      <c r="C699" s="77" t="s">
        <v>3</v>
      </c>
      <c r="D699" s="77"/>
      <c r="E699" s="77"/>
      <c r="F699" s="12" t="s">
        <v>4</v>
      </c>
      <c r="G699" s="12" t="s">
        <v>1121</v>
      </c>
      <c r="H699" s="12" t="s">
        <v>1122</v>
      </c>
      <c r="I699" s="12" t="s">
        <v>1123</v>
      </c>
    </row>
    <row r="700" spans="1:9" ht="21" customHeight="1">
      <c r="A700" s="13" t="s">
        <v>1299</v>
      </c>
      <c r="B700" s="14" t="s">
        <v>1300</v>
      </c>
      <c r="C700" s="78" t="s">
        <v>15</v>
      </c>
      <c r="D700" s="78"/>
      <c r="E700" s="78"/>
      <c r="F700" s="13" t="s">
        <v>1301</v>
      </c>
      <c r="G700" s="15">
        <v>0.01</v>
      </c>
      <c r="H700" s="16">
        <v>6.71</v>
      </c>
      <c r="I700" s="16">
        <f>TRUNC(TRUNC(G700,8)*H700,2)</f>
        <v>0.06</v>
      </c>
    </row>
    <row r="701" spans="1:9" ht="21" customHeight="1">
      <c r="A701" s="13" t="s">
        <v>1394</v>
      </c>
      <c r="B701" s="14" t="s">
        <v>1395</v>
      </c>
      <c r="C701" s="78" t="s">
        <v>15</v>
      </c>
      <c r="D701" s="78"/>
      <c r="E701" s="78"/>
      <c r="F701" s="13" t="s">
        <v>176</v>
      </c>
      <c r="G701" s="15">
        <v>1.9E-2</v>
      </c>
      <c r="H701" s="16">
        <v>20.14</v>
      </c>
      <c r="I701" s="16">
        <f>TRUNC(TRUNC(G701,8)*H701,2)</f>
        <v>0.38</v>
      </c>
    </row>
    <row r="702" spans="1:9" ht="15" customHeight="1">
      <c r="A702" s="8"/>
      <c r="B702" s="8"/>
      <c r="C702" s="8"/>
      <c r="D702" s="8"/>
      <c r="E702" s="8"/>
      <c r="F702" s="8"/>
      <c r="G702" s="79" t="s">
        <v>1249</v>
      </c>
      <c r="H702" s="79"/>
      <c r="I702" s="17">
        <f>SUM(I700:I701)</f>
        <v>0.44</v>
      </c>
    </row>
    <row r="703" spans="1:9" ht="15" customHeight="1">
      <c r="A703" s="76" t="s">
        <v>1218</v>
      </c>
      <c r="B703" s="76"/>
      <c r="C703" s="77" t="s">
        <v>3</v>
      </c>
      <c r="D703" s="77"/>
      <c r="E703" s="77"/>
      <c r="F703" s="12" t="s">
        <v>4</v>
      </c>
      <c r="G703" s="12" t="s">
        <v>1121</v>
      </c>
      <c r="H703" s="12" t="s">
        <v>1122</v>
      </c>
      <c r="I703" s="12" t="s">
        <v>1123</v>
      </c>
    </row>
    <row r="704" spans="1:9" ht="21" customHeight="1">
      <c r="A704" s="13" t="s">
        <v>1219</v>
      </c>
      <c r="B704" s="14" t="s">
        <v>1220</v>
      </c>
      <c r="C704" s="78" t="s">
        <v>15</v>
      </c>
      <c r="D704" s="78"/>
      <c r="E704" s="78"/>
      <c r="F704" s="13" t="s">
        <v>1221</v>
      </c>
      <c r="G704" s="15">
        <v>0.159</v>
      </c>
      <c r="H704" s="16">
        <v>23.23</v>
      </c>
      <c r="I704" s="16">
        <f>TRUNC(TRUNC(G704,8)*H704,2)</f>
        <v>3.69</v>
      </c>
    </row>
    <row r="705" spans="1:9" ht="21" customHeight="1">
      <c r="A705" s="13" t="s">
        <v>1222</v>
      </c>
      <c r="B705" s="14" t="s">
        <v>1223</v>
      </c>
      <c r="C705" s="78" t="s">
        <v>15</v>
      </c>
      <c r="D705" s="78"/>
      <c r="E705" s="78"/>
      <c r="F705" s="13" t="s">
        <v>1221</v>
      </c>
      <c r="G705" s="15">
        <v>0.86599999999999999</v>
      </c>
      <c r="H705" s="16">
        <v>30.49</v>
      </c>
      <c r="I705" s="16">
        <f>TRUNC(TRUNC(G705,8)*H705,2)</f>
        <v>26.4</v>
      </c>
    </row>
    <row r="706" spans="1:9" ht="18" customHeight="1">
      <c r="A706" s="8"/>
      <c r="B706" s="8"/>
      <c r="C706" s="8"/>
      <c r="D706" s="8"/>
      <c r="E706" s="8"/>
      <c r="F706" s="8"/>
      <c r="G706" s="79" t="s">
        <v>1224</v>
      </c>
      <c r="H706" s="79"/>
      <c r="I706" s="17">
        <f>SUM(I704:I705)</f>
        <v>30.09</v>
      </c>
    </row>
    <row r="707" spans="1:9" ht="15" customHeight="1">
      <c r="A707" s="76" t="s">
        <v>1137</v>
      </c>
      <c r="B707" s="76"/>
      <c r="C707" s="77" t="s">
        <v>3</v>
      </c>
      <c r="D707" s="77"/>
      <c r="E707" s="77"/>
      <c r="F707" s="12" t="s">
        <v>4</v>
      </c>
      <c r="G707" s="12" t="s">
        <v>1121</v>
      </c>
      <c r="H707" s="12" t="s">
        <v>1122</v>
      </c>
      <c r="I707" s="12" t="s">
        <v>1123</v>
      </c>
    </row>
    <row r="708" spans="1:9" ht="29.1" customHeight="1">
      <c r="A708" s="13" t="s">
        <v>1451</v>
      </c>
      <c r="B708" s="14" t="s">
        <v>1452</v>
      </c>
      <c r="C708" s="78" t="s">
        <v>15</v>
      </c>
      <c r="D708" s="78"/>
      <c r="E708" s="78"/>
      <c r="F708" s="13" t="s">
        <v>68</v>
      </c>
      <c r="G708" s="15">
        <v>0.26300000000000001</v>
      </c>
      <c r="H708" s="16">
        <v>169.81</v>
      </c>
      <c r="I708" s="16">
        <f>TRUNC(TRUNC(G708,8)*H708,2)</f>
        <v>44.66</v>
      </c>
    </row>
    <row r="709" spans="1:9" ht="15" customHeight="1">
      <c r="A709" s="8"/>
      <c r="B709" s="8"/>
      <c r="C709" s="8"/>
      <c r="D709" s="8"/>
      <c r="E709" s="8"/>
      <c r="F709" s="8"/>
      <c r="G709" s="79" t="s">
        <v>1140</v>
      </c>
      <c r="H709" s="79"/>
      <c r="I709" s="17">
        <f>SUM(I708:I708)</f>
        <v>44.66</v>
      </c>
    </row>
    <row r="710" spans="1:9" ht="15" customHeight="1">
      <c r="A710" s="8"/>
      <c r="B710" s="8"/>
      <c r="C710" s="8"/>
      <c r="D710" s="8"/>
      <c r="E710" s="8"/>
      <c r="F710" s="8"/>
      <c r="G710" s="80" t="s">
        <v>1141</v>
      </c>
      <c r="H710" s="80"/>
      <c r="I710" s="4">
        <f>ROUND(SUM(I698,I702,I706,I709),2)</f>
        <v>90.2</v>
      </c>
    </row>
    <row r="711" spans="1:9" ht="9.9499999999999993" customHeight="1">
      <c r="A711" s="8"/>
      <c r="B711" s="8"/>
      <c r="C711" s="8"/>
      <c r="D711" s="8"/>
      <c r="E711" s="8"/>
      <c r="F711" s="8"/>
      <c r="G711" s="83"/>
      <c r="H711" s="83"/>
      <c r="I711" s="83"/>
    </row>
    <row r="712" spans="1:9" ht="20.100000000000001" customHeight="1">
      <c r="A712" s="81" t="s">
        <v>1453</v>
      </c>
      <c r="B712" s="81"/>
      <c r="C712" s="81"/>
      <c r="D712" s="81"/>
      <c r="E712" s="81"/>
      <c r="F712" s="81"/>
      <c r="G712" s="81"/>
      <c r="H712" s="81"/>
      <c r="I712" s="81"/>
    </row>
    <row r="713" spans="1:9" ht="15" customHeight="1">
      <c r="A713" s="76" t="s">
        <v>1180</v>
      </c>
      <c r="B713" s="76"/>
      <c r="C713" s="77" t="s">
        <v>3</v>
      </c>
      <c r="D713" s="77"/>
      <c r="E713" s="77"/>
      <c r="F713" s="12" t="s">
        <v>4</v>
      </c>
      <c r="G713" s="12" t="s">
        <v>1121</v>
      </c>
      <c r="H713" s="12" t="s">
        <v>1122</v>
      </c>
      <c r="I713" s="12" t="s">
        <v>1123</v>
      </c>
    </row>
    <row r="714" spans="1:9" ht="29.1" customHeight="1">
      <c r="A714" s="13" t="s">
        <v>1444</v>
      </c>
      <c r="B714" s="14" t="s">
        <v>1445</v>
      </c>
      <c r="C714" s="78" t="s">
        <v>15</v>
      </c>
      <c r="D714" s="78"/>
      <c r="E714" s="78"/>
      <c r="F714" s="13" t="s">
        <v>1446</v>
      </c>
      <c r="G714" s="15">
        <v>0.19600000000000001</v>
      </c>
      <c r="H714" s="16">
        <v>16.53</v>
      </c>
      <c r="I714" s="16">
        <f>TRUNC(TRUNC(G714,8)*H714,2)</f>
        <v>3.23</v>
      </c>
    </row>
    <row r="715" spans="1:9" ht="29.1" customHeight="1">
      <c r="A715" s="13" t="s">
        <v>1447</v>
      </c>
      <c r="B715" s="14" t="s">
        <v>1448</v>
      </c>
      <c r="C715" s="78" t="s">
        <v>15</v>
      </c>
      <c r="D715" s="78"/>
      <c r="E715" s="78"/>
      <c r="F715" s="13" t="s">
        <v>16</v>
      </c>
      <c r="G715" s="15">
        <v>0.78500000000000003</v>
      </c>
      <c r="H715" s="16">
        <v>6.36</v>
      </c>
      <c r="I715" s="16">
        <f>TRUNC(TRUNC(G715,8)*H715,2)</f>
        <v>4.99</v>
      </c>
    </row>
    <row r="716" spans="1:9" ht="29.1" customHeight="1">
      <c r="A716" s="13" t="s">
        <v>1449</v>
      </c>
      <c r="B716" s="14" t="s">
        <v>1450</v>
      </c>
      <c r="C716" s="78" t="s">
        <v>15</v>
      </c>
      <c r="D716" s="78"/>
      <c r="E716" s="78"/>
      <c r="F716" s="13" t="s">
        <v>1446</v>
      </c>
      <c r="G716" s="15">
        <v>0.39300000000000002</v>
      </c>
      <c r="H716" s="16">
        <v>17.28</v>
      </c>
      <c r="I716" s="16">
        <f>TRUNC(TRUNC(G716,8)*H716,2)</f>
        <v>6.79</v>
      </c>
    </row>
    <row r="717" spans="1:9" ht="15" customHeight="1">
      <c r="A717" s="8"/>
      <c r="B717" s="8"/>
      <c r="C717" s="8"/>
      <c r="D717" s="8"/>
      <c r="E717" s="8"/>
      <c r="F717" s="8"/>
      <c r="G717" s="79" t="s">
        <v>1185</v>
      </c>
      <c r="H717" s="79"/>
      <c r="I717" s="17">
        <f>SUM(I714:I716)</f>
        <v>15.010000000000002</v>
      </c>
    </row>
    <row r="718" spans="1:9" ht="15" customHeight="1">
      <c r="A718" s="76" t="s">
        <v>1234</v>
      </c>
      <c r="B718" s="76"/>
      <c r="C718" s="77" t="s">
        <v>3</v>
      </c>
      <c r="D718" s="77"/>
      <c r="E718" s="77"/>
      <c r="F718" s="12" t="s">
        <v>4</v>
      </c>
      <c r="G718" s="12" t="s">
        <v>1121</v>
      </c>
      <c r="H718" s="12" t="s">
        <v>1122</v>
      </c>
      <c r="I718" s="12" t="s">
        <v>1123</v>
      </c>
    </row>
    <row r="719" spans="1:9" ht="21" customHeight="1">
      <c r="A719" s="13" t="s">
        <v>1299</v>
      </c>
      <c r="B719" s="14" t="s">
        <v>1300</v>
      </c>
      <c r="C719" s="78" t="s">
        <v>15</v>
      </c>
      <c r="D719" s="78"/>
      <c r="E719" s="78"/>
      <c r="F719" s="13" t="s">
        <v>1301</v>
      </c>
      <c r="G719" s="15">
        <v>0.01</v>
      </c>
      <c r="H719" s="16">
        <v>6.71</v>
      </c>
      <c r="I719" s="16">
        <f>TRUNC(TRUNC(G719,8)*H719,2)</f>
        <v>0.06</v>
      </c>
    </row>
    <row r="720" spans="1:9" ht="21" customHeight="1">
      <c r="A720" s="13" t="s">
        <v>1394</v>
      </c>
      <c r="B720" s="14" t="s">
        <v>1395</v>
      </c>
      <c r="C720" s="78" t="s">
        <v>15</v>
      </c>
      <c r="D720" s="78"/>
      <c r="E720" s="78"/>
      <c r="F720" s="13" t="s">
        <v>176</v>
      </c>
      <c r="G720" s="15">
        <v>1.9E-2</v>
      </c>
      <c r="H720" s="16">
        <v>20.14</v>
      </c>
      <c r="I720" s="16">
        <f>TRUNC(TRUNC(G720,8)*H720,2)</f>
        <v>0.38</v>
      </c>
    </row>
    <row r="721" spans="1:9" ht="15" customHeight="1">
      <c r="A721" s="8"/>
      <c r="B721" s="8"/>
      <c r="C721" s="8"/>
      <c r="D721" s="8"/>
      <c r="E721" s="8"/>
      <c r="F721" s="8"/>
      <c r="G721" s="79" t="s">
        <v>1249</v>
      </c>
      <c r="H721" s="79"/>
      <c r="I721" s="17">
        <f>SUM(I719:I720)</f>
        <v>0.44</v>
      </c>
    </row>
    <row r="722" spans="1:9" ht="15" customHeight="1">
      <c r="A722" s="76" t="s">
        <v>1218</v>
      </c>
      <c r="B722" s="76"/>
      <c r="C722" s="77" t="s">
        <v>3</v>
      </c>
      <c r="D722" s="77"/>
      <c r="E722" s="77"/>
      <c r="F722" s="12" t="s">
        <v>4</v>
      </c>
      <c r="G722" s="12" t="s">
        <v>1121</v>
      </c>
      <c r="H722" s="12" t="s">
        <v>1122</v>
      </c>
      <c r="I722" s="12" t="s">
        <v>1123</v>
      </c>
    </row>
    <row r="723" spans="1:9" ht="21" customHeight="1">
      <c r="A723" s="13" t="s">
        <v>1219</v>
      </c>
      <c r="B723" s="14" t="s">
        <v>1220</v>
      </c>
      <c r="C723" s="78" t="s">
        <v>15</v>
      </c>
      <c r="D723" s="78"/>
      <c r="E723" s="78"/>
      <c r="F723" s="13" t="s">
        <v>1221</v>
      </c>
      <c r="G723" s="15">
        <v>0.26100000000000001</v>
      </c>
      <c r="H723" s="16">
        <v>23.23</v>
      </c>
      <c r="I723" s="16">
        <f>TRUNC(TRUNC(G723,8)*H723,2)</f>
        <v>6.06</v>
      </c>
    </row>
    <row r="724" spans="1:9" ht="21" customHeight="1">
      <c r="A724" s="13" t="s">
        <v>1222</v>
      </c>
      <c r="B724" s="14" t="s">
        <v>1223</v>
      </c>
      <c r="C724" s="78" t="s">
        <v>15</v>
      </c>
      <c r="D724" s="78"/>
      <c r="E724" s="78"/>
      <c r="F724" s="13" t="s">
        <v>1221</v>
      </c>
      <c r="G724" s="15">
        <v>1.4239999999999999</v>
      </c>
      <c r="H724" s="16">
        <v>30.49</v>
      </c>
      <c r="I724" s="16">
        <f>TRUNC(TRUNC(G724,8)*H724,2)</f>
        <v>43.41</v>
      </c>
    </row>
    <row r="725" spans="1:9" ht="18" customHeight="1">
      <c r="A725" s="8"/>
      <c r="B725" s="8"/>
      <c r="C725" s="8"/>
      <c r="D725" s="8"/>
      <c r="E725" s="8"/>
      <c r="F725" s="8"/>
      <c r="G725" s="79" t="s">
        <v>1224</v>
      </c>
      <c r="H725" s="79"/>
      <c r="I725" s="17">
        <f>SUM(I723:I724)</f>
        <v>49.47</v>
      </c>
    </row>
    <row r="726" spans="1:9" ht="15" customHeight="1">
      <c r="A726" s="76" t="s">
        <v>1137</v>
      </c>
      <c r="B726" s="76"/>
      <c r="C726" s="77" t="s">
        <v>3</v>
      </c>
      <c r="D726" s="77"/>
      <c r="E726" s="77"/>
      <c r="F726" s="12" t="s">
        <v>4</v>
      </c>
      <c r="G726" s="12" t="s">
        <v>1121</v>
      </c>
      <c r="H726" s="12" t="s">
        <v>1122</v>
      </c>
      <c r="I726" s="12" t="s">
        <v>1123</v>
      </c>
    </row>
    <row r="727" spans="1:9" ht="29.1" customHeight="1">
      <c r="A727" s="13" t="s">
        <v>1451</v>
      </c>
      <c r="B727" s="14" t="s">
        <v>1452</v>
      </c>
      <c r="C727" s="78" t="s">
        <v>15</v>
      </c>
      <c r="D727" s="78"/>
      <c r="E727" s="78"/>
      <c r="F727" s="13" t="s">
        <v>68</v>
      </c>
      <c r="G727" s="15">
        <v>0.26300000000000001</v>
      </c>
      <c r="H727" s="16">
        <v>169.81</v>
      </c>
      <c r="I727" s="16">
        <f>TRUNC(TRUNC(G727,8)*H727,2)</f>
        <v>44.66</v>
      </c>
    </row>
    <row r="728" spans="1:9" ht="15" customHeight="1">
      <c r="A728" s="8"/>
      <c r="B728" s="8"/>
      <c r="C728" s="8"/>
      <c r="D728" s="8"/>
      <c r="E728" s="8"/>
      <c r="F728" s="8"/>
      <c r="G728" s="79" t="s">
        <v>1140</v>
      </c>
      <c r="H728" s="79"/>
      <c r="I728" s="17">
        <f>SUM(I727:I727)</f>
        <v>44.66</v>
      </c>
    </row>
    <row r="729" spans="1:9" ht="15" customHeight="1">
      <c r="A729" s="8"/>
      <c r="B729" s="8"/>
      <c r="C729" s="8"/>
      <c r="D729" s="8"/>
      <c r="E729" s="8"/>
      <c r="F729" s="8"/>
      <c r="G729" s="80" t="s">
        <v>1141</v>
      </c>
      <c r="H729" s="80"/>
      <c r="I729" s="4">
        <f>ROUND(SUM(I717,I721,I725,I728),2)</f>
        <v>109.58</v>
      </c>
    </row>
    <row r="730" spans="1:9" ht="9.9499999999999993" customHeight="1">
      <c r="A730" s="8"/>
      <c r="B730" s="8"/>
      <c r="C730" s="8"/>
      <c r="D730" s="8"/>
      <c r="E730" s="8"/>
      <c r="F730" s="8"/>
      <c r="G730" s="83"/>
      <c r="H730" s="83"/>
      <c r="I730" s="83"/>
    </row>
    <row r="731" spans="1:9" ht="20.100000000000001" customHeight="1">
      <c r="A731" s="81" t="s">
        <v>1454</v>
      </c>
      <c r="B731" s="81"/>
      <c r="C731" s="81"/>
      <c r="D731" s="81"/>
      <c r="E731" s="81"/>
      <c r="F731" s="81"/>
      <c r="G731" s="81"/>
      <c r="H731" s="81"/>
      <c r="I731" s="81"/>
    </row>
    <row r="732" spans="1:9" ht="15" customHeight="1">
      <c r="A732" s="76" t="s">
        <v>1211</v>
      </c>
      <c r="B732" s="76"/>
      <c r="C732" s="77" t="s">
        <v>3</v>
      </c>
      <c r="D732" s="77"/>
      <c r="E732" s="77"/>
      <c r="F732" s="12" t="s">
        <v>4</v>
      </c>
      <c r="G732" s="12" t="s">
        <v>1121</v>
      </c>
      <c r="H732" s="12" t="s">
        <v>1122</v>
      </c>
      <c r="I732" s="12" t="s">
        <v>1123</v>
      </c>
    </row>
    <row r="733" spans="1:9" ht="29.1" customHeight="1">
      <c r="A733" s="13" t="s">
        <v>1399</v>
      </c>
      <c r="B733" s="14" t="s">
        <v>1400</v>
      </c>
      <c r="C733" s="78" t="s">
        <v>15</v>
      </c>
      <c r="D733" s="78"/>
      <c r="E733" s="78"/>
      <c r="F733" s="13" t="s">
        <v>1214</v>
      </c>
      <c r="G733" s="15">
        <v>0.13</v>
      </c>
      <c r="H733" s="16">
        <v>0.52</v>
      </c>
      <c r="I733" s="16">
        <f>ROUND(ROUND(G733,8)*H733,2)</f>
        <v>7.0000000000000007E-2</v>
      </c>
    </row>
    <row r="734" spans="1:9" ht="29.1" customHeight="1">
      <c r="A734" s="13" t="s">
        <v>1401</v>
      </c>
      <c r="B734" s="14" t="s">
        <v>1402</v>
      </c>
      <c r="C734" s="78" t="s">
        <v>15</v>
      </c>
      <c r="D734" s="78"/>
      <c r="E734" s="78"/>
      <c r="F734" s="13" t="s">
        <v>1184</v>
      </c>
      <c r="G734" s="15">
        <v>9.4E-2</v>
      </c>
      <c r="H734" s="16">
        <v>1.41</v>
      </c>
      <c r="I734" s="16">
        <f>ROUND(ROUND(G734,8)*H734,2)</f>
        <v>0.13</v>
      </c>
    </row>
    <row r="735" spans="1:9" ht="18" customHeight="1">
      <c r="A735" s="8"/>
      <c r="B735" s="8"/>
      <c r="C735" s="8"/>
      <c r="D735" s="8"/>
      <c r="E735" s="8"/>
      <c r="F735" s="8"/>
      <c r="G735" s="79" t="s">
        <v>1217</v>
      </c>
      <c r="H735" s="79"/>
      <c r="I735" s="17">
        <f>SUM(I733:I734)</f>
        <v>0.2</v>
      </c>
    </row>
    <row r="736" spans="1:9" ht="15" customHeight="1">
      <c r="A736" s="76" t="s">
        <v>1234</v>
      </c>
      <c r="B736" s="76"/>
      <c r="C736" s="77" t="s">
        <v>3</v>
      </c>
      <c r="D736" s="77"/>
      <c r="E736" s="77"/>
      <c r="F736" s="12" t="s">
        <v>4</v>
      </c>
      <c r="G736" s="12" t="s">
        <v>1121</v>
      </c>
      <c r="H736" s="12" t="s">
        <v>1122</v>
      </c>
      <c r="I736" s="12" t="s">
        <v>1123</v>
      </c>
    </row>
    <row r="737" spans="1:9" ht="38.1" customHeight="1">
      <c r="A737" s="13" t="s">
        <v>1403</v>
      </c>
      <c r="B737" s="14" t="s">
        <v>1404</v>
      </c>
      <c r="C737" s="78" t="s">
        <v>15</v>
      </c>
      <c r="D737" s="78"/>
      <c r="E737" s="78"/>
      <c r="F737" s="13" t="s">
        <v>82</v>
      </c>
      <c r="G737" s="15">
        <v>1.103</v>
      </c>
      <c r="H737" s="16">
        <v>660.18</v>
      </c>
      <c r="I737" s="16">
        <f>ROUND(ROUND(G737,8)*H737,2)</f>
        <v>728.18</v>
      </c>
    </row>
    <row r="738" spans="1:9" ht="15" customHeight="1">
      <c r="A738" s="8"/>
      <c r="B738" s="8"/>
      <c r="C738" s="8"/>
      <c r="D738" s="8"/>
      <c r="E738" s="8"/>
      <c r="F738" s="8"/>
      <c r="G738" s="79" t="s">
        <v>1249</v>
      </c>
      <c r="H738" s="79"/>
      <c r="I738" s="17">
        <f>SUM(I737:I737)</f>
        <v>728.18</v>
      </c>
    </row>
    <row r="739" spans="1:9" ht="15" customHeight="1">
      <c r="A739" s="76" t="s">
        <v>1218</v>
      </c>
      <c r="B739" s="76"/>
      <c r="C739" s="77" t="s">
        <v>3</v>
      </c>
      <c r="D739" s="77"/>
      <c r="E739" s="77"/>
      <c r="F739" s="12" t="s">
        <v>4</v>
      </c>
      <c r="G739" s="12" t="s">
        <v>1121</v>
      </c>
      <c r="H739" s="12" t="s">
        <v>1122</v>
      </c>
      <c r="I739" s="12" t="s">
        <v>1123</v>
      </c>
    </row>
    <row r="740" spans="1:9" ht="21" customHeight="1">
      <c r="A740" s="13" t="s">
        <v>1222</v>
      </c>
      <c r="B740" s="14" t="s">
        <v>1223</v>
      </c>
      <c r="C740" s="78" t="s">
        <v>15</v>
      </c>
      <c r="D740" s="78"/>
      <c r="E740" s="78"/>
      <c r="F740" s="13" t="s">
        <v>1221</v>
      </c>
      <c r="G740" s="15">
        <v>0.224</v>
      </c>
      <c r="H740" s="16">
        <v>30.49</v>
      </c>
      <c r="I740" s="16">
        <f>ROUND(ROUND(G740,8)*H740,2)</f>
        <v>6.83</v>
      </c>
    </row>
    <row r="741" spans="1:9" ht="15" customHeight="1">
      <c r="A741" s="13" t="s">
        <v>1265</v>
      </c>
      <c r="B741" s="14" t="s">
        <v>1266</v>
      </c>
      <c r="C741" s="78" t="s">
        <v>15</v>
      </c>
      <c r="D741" s="78"/>
      <c r="E741" s="78"/>
      <c r="F741" s="13" t="s">
        <v>1221</v>
      </c>
      <c r="G741" s="15">
        <v>0.224</v>
      </c>
      <c r="H741" s="16">
        <v>30.92</v>
      </c>
      <c r="I741" s="16">
        <f>ROUND(ROUND(G741,8)*H741,2)</f>
        <v>6.93</v>
      </c>
    </row>
    <row r="742" spans="1:9" ht="15" customHeight="1">
      <c r="A742" s="13" t="s">
        <v>1267</v>
      </c>
      <c r="B742" s="14" t="s">
        <v>1268</v>
      </c>
      <c r="C742" s="78" t="s">
        <v>15</v>
      </c>
      <c r="D742" s="78"/>
      <c r="E742" s="78"/>
      <c r="F742" s="13" t="s">
        <v>1221</v>
      </c>
      <c r="G742" s="15">
        <v>1.345</v>
      </c>
      <c r="H742" s="16">
        <v>22.72</v>
      </c>
      <c r="I742" s="16">
        <f>ROUND(ROUND(G742,8)*H742,2)</f>
        <v>30.56</v>
      </c>
    </row>
    <row r="743" spans="1:9" ht="18" customHeight="1">
      <c r="A743" s="8"/>
      <c r="B743" s="8"/>
      <c r="C743" s="8"/>
      <c r="D743" s="8"/>
      <c r="E743" s="8"/>
      <c r="F743" s="8"/>
      <c r="G743" s="79" t="s">
        <v>1224</v>
      </c>
      <c r="H743" s="79"/>
      <c r="I743" s="17">
        <f>SUM(I740:I742)</f>
        <v>44.32</v>
      </c>
    </row>
    <row r="744" spans="1:9" ht="15" customHeight="1">
      <c r="A744" s="82" t="s">
        <v>1455</v>
      </c>
      <c r="B744" s="82"/>
      <c r="C744" s="82"/>
      <c r="D744" s="8"/>
      <c r="E744" s="8"/>
      <c r="F744" s="8"/>
      <c r="G744" s="80" t="s">
        <v>1141</v>
      </c>
      <c r="H744" s="80"/>
      <c r="I744" s="4">
        <v>772.7</v>
      </c>
    </row>
    <row r="745" spans="1:9" ht="9.9499999999999993" customHeight="1">
      <c r="A745" s="8"/>
      <c r="B745" s="8"/>
      <c r="C745" s="8"/>
      <c r="D745" s="8"/>
      <c r="E745" s="8"/>
      <c r="F745" s="8"/>
      <c r="G745" s="83"/>
      <c r="H745" s="83"/>
      <c r="I745" s="83"/>
    </row>
    <row r="746" spans="1:9" ht="20.100000000000001" customHeight="1">
      <c r="A746" s="81" t="s">
        <v>1456</v>
      </c>
      <c r="B746" s="81"/>
      <c r="C746" s="81"/>
      <c r="D746" s="81"/>
      <c r="E746" s="81"/>
      <c r="F746" s="81"/>
      <c r="G746" s="81"/>
      <c r="H746" s="81"/>
      <c r="I746" s="81"/>
    </row>
    <row r="747" spans="1:9" ht="15" customHeight="1">
      <c r="A747" s="76" t="s">
        <v>1234</v>
      </c>
      <c r="B747" s="76"/>
      <c r="C747" s="77" t="s">
        <v>3</v>
      </c>
      <c r="D747" s="77"/>
      <c r="E747" s="77"/>
      <c r="F747" s="12" t="s">
        <v>4</v>
      </c>
      <c r="G747" s="12" t="s">
        <v>1121</v>
      </c>
      <c r="H747" s="12" t="s">
        <v>1122</v>
      </c>
      <c r="I747" s="12" t="s">
        <v>1123</v>
      </c>
    </row>
    <row r="748" spans="1:9" ht="21" customHeight="1">
      <c r="A748" s="13" t="s">
        <v>1406</v>
      </c>
      <c r="B748" s="14" t="s">
        <v>1407</v>
      </c>
      <c r="C748" s="78" t="s">
        <v>15</v>
      </c>
      <c r="D748" s="78"/>
      <c r="E748" s="78"/>
      <c r="F748" s="13" t="s">
        <v>176</v>
      </c>
      <c r="G748" s="15">
        <v>2.5000000000000001E-2</v>
      </c>
      <c r="H748" s="16">
        <v>25</v>
      </c>
      <c r="I748" s="16">
        <f>TRUNC(TRUNC(G748,8)*H748,2)</f>
        <v>0.62</v>
      </c>
    </row>
    <row r="749" spans="1:9" ht="29.1" customHeight="1">
      <c r="A749" s="13" t="s">
        <v>1408</v>
      </c>
      <c r="B749" s="14" t="s">
        <v>1409</v>
      </c>
      <c r="C749" s="78" t="s">
        <v>15</v>
      </c>
      <c r="D749" s="78"/>
      <c r="E749" s="78"/>
      <c r="F749" s="13" t="s">
        <v>39</v>
      </c>
      <c r="G749" s="15">
        <v>1.19</v>
      </c>
      <c r="H749" s="16">
        <v>0.22</v>
      </c>
      <c r="I749" s="16">
        <f>TRUNC(TRUNC(G749,8)*H749,2)</f>
        <v>0.26</v>
      </c>
    </row>
    <row r="750" spans="1:9" ht="15" customHeight="1">
      <c r="A750" s="8"/>
      <c r="B750" s="8"/>
      <c r="C750" s="8"/>
      <c r="D750" s="8"/>
      <c r="E750" s="8"/>
      <c r="F750" s="8"/>
      <c r="G750" s="79" t="s">
        <v>1249</v>
      </c>
      <c r="H750" s="79"/>
      <c r="I750" s="17">
        <f>SUM(I748:I749)</f>
        <v>0.88</v>
      </c>
    </row>
    <row r="751" spans="1:9" ht="15" customHeight="1">
      <c r="A751" s="76" t="s">
        <v>1218</v>
      </c>
      <c r="B751" s="76"/>
      <c r="C751" s="77" t="s">
        <v>3</v>
      </c>
      <c r="D751" s="77"/>
      <c r="E751" s="77"/>
      <c r="F751" s="12" t="s">
        <v>4</v>
      </c>
      <c r="G751" s="12" t="s">
        <v>1121</v>
      </c>
      <c r="H751" s="12" t="s">
        <v>1122</v>
      </c>
      <c r="I751" s="12" t="s">
        <v>1123</v>
      </c>
    </row>
    <row r="752" spans="1:9" ht="21" customHeight="1">
      <c r="A752" s="13" t="s">
        <v>1410</v>
      </c>
      <c r="B752" s="14" t="s">
        <v>1411</v>
      </c>
      <c r="C752" s="78" t="s">
        <v>15</v>
      </c>
      <c r="D752" s="78"/>
      <c r="E752" s="78"/>
      <c r="F752" s="13" t="s">
        <v>1221</v>
      </c>
      <c r="G752" s="15">
        <v>1.7500000000000002E-2</v>
      </c>
      <c r="H752" s="16">
        <v>23.4</v>
      </c>
      <c r="I752" s="16">
        <f>TRUNC(TRUNC(G752,8)*H752,2)</f>
        <v>0.4</v>
      </c>
    </row>
    <row r="753" spans="1:9" ht="15" customHeight="1">
      <c r="A753" s="13" t="s">
        <v>1412</v>
      </c>
      <c r="B753" s="14" t="s">
        <v>1413</v>
      </c>
      <c r="C753" s="78" t="s">
        <v>15</v>
      </c>
      <c r="D753" s="78"/>
      <c r="E753" s="78"/>
      <c r="F753" s="13" t="s">
        <v>1221</v>
      </c>
      <c r="G753" s="15">
        <v>0.1069</v>
      </c>
      <c r="H753" s="16">
        <v>30.71</v>
      </c>
      <c r="I753" s="16">
        <f>TRUNC(TRUNC(G753,8)*H753,2)</f>
        <v>3.28</v>
      </c>
    </row>
    <row r="754" spans="1:9" ht="18" customHeight="1">
      <c r="A754" s="8"/>
      <c r="B754" s="8"/>
      <c r="C754" s="8"/>
      <c r="D754" s="8"/>
      <c r="E754" s="8"/>
      <c r="F754" s="8"/>
      <c r="G754" s="79" t="s">
        <v>1224</v>
      </c>
      <c r="H754" s="79"/>
      <c r="I754" s="17">
        <f>SUM(I752:I753)</f>
        <v>3.6799999999999997</v>
      </c>
    </row>
    <row r="755" spans="1:9" ht="15" customHeight="1">
      <c r="A755" s="76" t="s">
        <v>1137</v>
      </c>
      <c r="B755" s="76"/>
      <c r="C755" s="77" t="s">
        <v>3</v>
      </c>
      <c r="D755" s="77"/>
      <c r="E755" s="77"/>
      <c r="F755" s="12" t="s">
        <v>4</v>
      </c>
      <c r="G755" s="12" t="s">
        <v>1121</v>
      </c>
      <c r="H755" s="12" t="s">
        <v>1122</v>
      </c>
      <c r="I755" s="12" t="s">
        <v>1123</v>
      </c>
    </row>
    <row r="756" spans="1:9" ht="21" customHeight="1">
      <c r="A756" s="13" t="s">
        <v>1457</v>
      </c>
      <c r="B756" s="14" t="s">
        <v>1458</v>
      </c>
      <c r="C756" s="78" t="s">
        <v>15</v>
      </c>
      <c r="D756" s="78"/>
      <c r="E756" s="78"/>
      <c r="F756" s="13" t="s">
        <v>176</v>
      </c>
      <c r="G756" s="15">
        <v>1</v>
      </c>
      <c r="H756" s="16">
        <v>8.9700000000000006</v>
      </c>
      <c r="I756" s="16">
        <f>TRUNC(TRUNC(G756,8)*H756,2)</f>
        <v>8.9700000000000006</v>
      </c>
    </row>
    <row r="757" spans="1:9" ht="15" customHeight="1">
      <c r="A757" s="8"/>
      <c r="B757" s="8"/>
      <c r="C757" s="8"/>
      <c r="D757" s="8"/>
      <c r="E757" s="8"/>
      <c r="F757" s="8"/>
      <c r="G757" s="79" t="s">
        <v>1140</v>
      </c>
      <c r="H757" s="79"/>
      <c r="I757" s="17">
        <f>SUM(I756:I756)</f>
        <v>8.9700000000000006</v>
      </c>
    </row>
    <row r="758" spans="1:9" ht="15" customHeight="1">
      <c r="A758" s="8"/>
      <c r="B758" s="8"/>
      <c r="C758" s="8"/>
      <c r="D758" s="8"/>
      <c r="E758" s="8"/>
      <c r="F758" s="8"/>
      <c r="G758" s="80" t="s">
        <v>1141</v>
      </c>
      <c r="H758" s="80"/>
      <c r="I758" s="4">
        <f>ROUND(SUM(I750,I754,I757),2)</f>
        <v>13.53</v>
      </c>
    </row>
    <row r="759" spans="1:9" ht="9.9499999999999993" customHeight="1">
      <c r="A759" s="8"/>
      <c r="B759" s="8"/>
      <c r="C759" s="8"/>
      <c r="D759" s="8"/>
      <c r="E759" s="8"/>
      <c r="F759" s="8"/>
      <c r="G759" s="83"/>
      <c r="H759" s="83"/>
      <c r="I759" s="83"/>
    </row>
    <row r="760" spans="1:9" ht="20.100000000000001" customHeight="1">
      <c r="A760" s="81" t="s">
        <v>1459</v>
      </c>
      <c r="B760" s="81"/>
      <c r="C760" s="81"/>
      <c r="D760" s="81"/>
      <c r="E760" s="81"/>
      <c r="F760" s="81"/>
      <c r="G760" s="81"/>
      <c r="H760" s="81"/>
      <c r="I760" s="81"/>
    </row>
    <row r="761" spans="1:9" ht="15" customHeight="1">
      <c r="A761" s="76" t="s">
        <v>1234</v>
      </c>
      <c r="B761" s="76"/>
      <c r="C761" s="77" t="s">
        <v>3</v>
      </c>
      <c r="D761" s="77"/>
      <c r="E761" s="77"/>
      <c r="F761" s="12" t="s">
        <v>4</v>
      </c>
      <c r="G761" s="12" t="s">
        <v>1121</v>
      </c>
      <c r="H761" s="12" t="s">
        <v>1122</v>
      </c>
      <c r="I761" s="12" t="s">
        <v>1123</v>
      </c>
    </row>
    <row r="762" spans="1:9" ht="21" customHeight="1">
      <c r="A762" s="13" t="s">
        <v>1406</v>
      </c>
      <c r="B762" s="14" t="s">
        <v>1407</v>
      </c>
      <c r="C762" s="78" t="s">
        <v>15</v>
      </c>
      <c r="D762" s="78"/>
      <c r="E762" s="78"/>
      <c r="F762" s="13" t="s">
        <v>176</v>
      </c>
      <c r="G762" s="15">
        <v>2.5000000000000001E-2</v>
      </c>
      <c r="H762" s="16">
        <v>25</v>
      </c>
      <c r="I762" s="16">
        <f>TRUNC(TRUNC(G762,8)*H762,2)</f>
        <v>0.62</v>
      </c>
    </row>
    <row r="763" spans="1:9" ht="29.1" customHeight="1">
      <c r="A763" s="13" t="s">
        <v>1408</v>
      </c>
      <c r="B763" s="14" t="s">
        <v>1409</v>
      </c>
      <c r="C763" s="78" t="s">
        <v>15</v>
      </c>
      <c r="D763" s="78"/>
      <c r="E763" s="78"/>
      <c r="F763" s="13" t="s">
        <v>39</v>
      </c>
      <c r="G763" s="15">
        <v>0.97</v>
      </c>
      <c r="H763" s="16">
        <v>0.22</v>
      </c>
      <c r="I763" s="16">
        <f>TRUNC(TRUNC(G763,8)*H763,2)</f>
        <v>0.21</v>
      </c>
    </row>
    <row r="764" spans="1:9" ht="15" customHeight="1">
      <c r="A764" s="8"/>
      <c r="B764" s="8"/>
      <c r="C764" s="8"/>
      <c r="D764" s="8"/>
      <c r="E764" s="8"/>
      <c r="F764" s="8"/>
      <c r="G764" s="79" t="s">
        <v>1249</v>
      </c>
      <c r="H764" s="79"/>
      <c r="I764" s="17">
        <f>SUM(I762:I763)</f>
        <v>0.83</v>
      </c>
    </row>
    <row r="765" spans="1:9" ht="15" customHeight="1">
      <c r="A765" s="76" t="s">
        <v>1218</v>
      </c>
      <c r="B765" s="76"/>
      <c r="C765" s="77" t="s">
        <v>3</v>
      </c>
      <c r="D765" s="77"/>
      <c r="E765" s="77"/>
      <c r="F765" s="12" t="s">
        <v>4</v>
      </c>
      <c r="G765" s="12" t="s">
        <v>1121</v>
      </c>
      <c r="H765" s="12" t="s">
        <v>1122</v>
      </c>
      <c r="I765" s="12" t="s">
        <v>1123</v>
      </c>
    </row>
    <row r="766" spans="1:9" ht="21" customHeight="1">
      <c r="A766" s="13" t="s">
        <v>1410</v>
      </c>
      <c r="B766" s="14" t="s">
        <v>1411</v>
      </c>
      <c r="C766" s="78" t="s">
        <v>15</v>
      </c>
      <c r="D766" s="78"/>
      <c r="E766" s="78"/>
      <c r="F766" s="13" t="s">
        <v>1221</v>
      </c>
      <c r="G766" s="15">
        <v>1.29E-2</v>
      </c>
      <c r="H766" s="16">
        <v>23.4</v>
      </c>
      <c r="I766" s="16">
        <f>TRUNC(TRUNC(G766,8)*H766,2)</f>
        <v>0.3</v>
      </c>
    </row>
    <row r="767" spans="1:9" ht="15" customHeight="1">
      <c r="A767" s="13" t="s">
        <v>1412</v>
      </c>
      <c r="B767" s="14" t="s">
        <v>1413</v>
      </c>
      <c r="C767" s="78" t="s">
        <v>15</v>
      </c>
      <c r="D767" s="78"/>
      <c r="E767" s="78"/>
      <c r="F767" s="13" t="s">
        <v>1221</v>
      </c>
      <c r="G767" s="15">
        <v>7.9000000000000001E-2</v>
      </c>
      <c r="H767" s="16">
        <v>30.71</v>
      </c>
      <c r="I767" s="16">
        <f>TRUNC(TRUNC(G767,8)*H767,2)</f>
        <v>2.42</v>
      </c>
    </row>
    <row r="768" spans="1:9" ht="18" customHeight="1">
      <c r="A768" s="8"/>
      <c r="B768" s="8"/>
      <c r="C768" s="8"/>
      <c r="D768" s="8"/>
      <c r="E768" s="8"/>
      <c r="F768" s="8"/>
      <c r="G768" s="79" t="s">
        <v>1224</v>
      </c>
      <c r="H768" s="79"/>
      <c r="I768" s="17">
        <f>SUM(I766:I767)</f>
        <v>2.7199999999999998</v>
      </c>
    </row>
    <row r="769" spans="1:9" ht="15" customHeight="1">
      <c r="A769" s="76" t="s">
        <v>1137</v>
      </c>
      <c r="B769" s="76"/>
      <c r="C769" s="77" t="s">
        <v>3</v>
      </c>
      <c r="D769" s="77"/>
      <c r="E769" s="77"/>
      <c r="F769" s="12" t="s">
        <v>4</v>
      </c>
      <c r="G769" s="12" t="s">
        <v>1121</v>
      </c>
      <c r="H769" s="12" t="s">
        <v>1122</v>
      </c>
      <c r="I769" s="12" t="s">
        <v>1123</v>
      </c>
    </row>
    <row r="770" spans="1:9" ht="21" customHeight="1">
      <c r="A770" s="13" t="s">
        <v>1422</v>
      </c>
      <c r="B770" s="14" t="s">
        <v>1423</v>
      </c>
      <c r="C770" s="78" t="s">
        <v>15</v>
      </c>
      <c r="D770" s="78"/>
      <c r="E770" s="78"/>
      <c r="F770" s="13" t="s">
        <v>176</v>
      </c>
      <c r="G770" s="15">
        <v>1</v>
      </c>
      <c r="H770" s="16">
        <v>8.83</v>
      </c>
      <c r="I770" s="16">
        <f>TRUNC(TRUNC(G770,8)*H770,2)</f>
        <v>8.83</v>
      </c>
    </row>
    <row r="771" spans="1:9" ht="15" customHeight="1">
      <c r="A771" s="8"/>
      <c r="B771" s="8"/>
      <c r="C771" s="8"/>
      <c r="D771" s="8"/>
      <c r="E771" s="8"/>
      <c r="F771" s="8"/>
      <c r="G771" s="79" t="s">
        <v>1140</v>
      </c>
      <c r="H771" s="79"/>
      <c r="I771" s="17">
        <f>SUM(I770:I770)</f>
        <v>8.83</v>
      </c>
    </row>
    <row r="772" spans="1:9" ht="15" customHeight="1">
      <c r="A772" s="8"/>
      <c r="B772" s="8"/>
      <c r="C772" s="8"/>
      <c r="D772" s="8"/>
      <c r="E772" s="8"/>
      <c r="F772" s="8"/>
      <c r="G772" s="80" t="s">
        <v>1141</v>
      </c>
      <c r="H772" s="80"/>
      <c r="I772" s="4">
        <f>ROUND(SUM(I764,I768,I771),2)</f>
        <v>12.38</v>
      </c>
    </row>
    <row r="773" spans="1:9" ht="9.9499999999999993" customHeight="1">
      <c r="A773" s="8"/>
      <c r="B773" s="8"/>
      <c r="C773" s="8"/>
      <c r="D773" s="8"/>
      <c r="E773" s="8"/>
      <c r="F773" s="8"/>
      <c r="G773" s="83"/>
      <c r="H773" s="83"/>
      <c r="I773" s="83"/>
    </row>
    <row r="774" spans="1:9" ht="20.100000000000001" customHeight="1">
      <c r="A774" s="81" t="s">
        <v>1460</v>
      </c>
      <c r="B774" s="81"/>
      <c r="C774" s="81"/>
      <c r="D774" s="81"/>
      <c r="E774" s="81"/>
      <c r="F774" s="81"/>
      <c r="G774" s="81"/>
      <c r="H774" s="81"/>
      <c r="I774" s="81"/>
    </row>
    <row r="775" spans="1:9" ht="15" customHeight="1">
      <c r="A775" s="76" t="s">
        <v>1234</v>
      </c>
      <c r="B775" s="76"/>
      <c r="C775" s="77" t="s">
        <v>3</v>
      </c>
      <c r="D775" s="77"/>
      <c r="E775" s="77"/>
      <c r="F775" s="12" t="s">
        <v>4</v>
      </c>
      <c r="G775" s="12" t="s">
        <v>1121</v>
      </c>
      <c r="H775" s="12" t="s">
        <v>1122</v>
      </c>
      <c r="I775" s="12" t="s">
        <v>1123</v>
      </c>
    </row>
    <row r="776" spans="1:9" ht="21" customHeight="1">
      <c r="A776" s="13" t="s">
        <v>1406</v>
      </c>
      <c r="B776" s="14" t="s">
        <v>1407</v>
      </c>
      <c r="C776" s="78" t="s">
        <v>15</v>
      </c>
      <c r="D776" s="78"/>
      <c r="E776" s="78"/>
      <c r="F776" s="13" t="s">
        <v>176</v>
      </c>
      <c r="G776" s="15">
        <v>2.5000000000000001E-2</v>
      </c>
      <c r="H776" s="16">
        <v>25</v>
      </c>
      <c r="I776" s="16">
        <f>TRUNC(TRUNC(G776,8)*H776,2)</f>
        <v>0.62</v>
      </c>
    </row>
    <row r="777" spans="1:9" ht="29.1" customHeight="1">
      <c r="A777" s="13" t="s">
        <v>1408</v>
      </c>
      <c r="B777" s="14" t="s">
        <v>1409</v>
      </c>
      <c r="C777" s="78" t="s">
        <v>15</v>
      </c>
      <c r="D777" s="78"/>
      <c r="E777" s="78"/>
      <c r="F777" s="13" t="s">
        <v>39</v>
      </c>
      <c r="G777" s="15">
        <v>0.54300000000000004</v>
      </c>
      <c r="H777" s="16">
        <v>0.22</v>
      </c>
      <c r="I777" s="16">
        <f>TRUNC(TRUNC(G777,8)*H777,2)</f>
        <v>0.11</v>
      </c>
    </row>
    <row r="778" spans="1:9" ht="15" customHeight="1">
      <c r="A778" s="8"/>
      <c r="B778" s="8"/>
      <c r="C778" s="8"/>
      <c r="D778" s="8"/>
      <c r="E778" s="8"/>
      <c r="F778" s="8"/>
      <c r="G778" s="79" t="s">
        <v>1249</v>
      </c>
      <c r="H778" s="79"/>
      <c r="I778" s="17">
        <f>SUM(I776:I777)</f>
        <v>0.73</v>
      </c>
    </row>
    <row r="779" spans="1:9" ht="15" customHeight="1">
      <c r="A779" s="76" t="s">
        <v>1218</v>
      </c>
      <c r="B779" s="76"/>
      <c r="C779" s="77" t="s">
        <v>3</v>
      </c>
      <c r="D779" s="77"/>
      <c r="E779" s="77"/>
      <c r="F779" s="12" t="s">
        <v>4</v>
      </c>
      <c r="G779" s="12" t="s">
        <v>1121</v>
      </c>
      <c r="H779" s="12" t="s">
        <v>1122</v>
      </c>
      <c r="I779" s="12" t="s">
        <v>1123</v>
      </c>
    </row>
    <row r="780" spans="1:9" ht="21" customHeight="1">
      <c r="A780" s="13" t="s">
        <v>1410</v>
      </c>
      <c r="B780" s="14" t="s">
        <v>1411</v>
      </c>
      <c r="C780" s="78" t="s">
        <v>15</v>
      </c>
      <c r="D780" s="78"/>
      <c r="E780" s="78"/>
      <c r="F780" s="13" t="s">
        <v>1221</v>
      </c>
      <c r="G780" s="15">
        <v>6.4000000000000003E-3</v>
      </c>
      <c r="H780" s="16">
        <v>23.4</v>
      </c>
      <c r="I780" s="16">
        <f>TRUNC(TRUNC(G780,8)*H780,2)</f>
        <v>0.14000000000000001</v>
      </c>
    </row>
    <row r="781" spans="1:9" ht="15" customHeight="1">
      <c r="A781" s="13" t="s">
        <v>1412</v>
      </c>
      <c r="B781" s="14" t="s">
        <v>1413</v>
      </c>
      <c r="C781" s="78" t="s">
        <v>15</v>
      </c>
      <c r="D781" s="78"/>
      <c r="E781" s="78"/>
      <c r="F781" s="13" t="s">
        <v>1221</v>
      </c>
      <c r="G781" s="15">
        <v>3.9199999999999999E-2</v>
      </c>
      <c r="H781" s="16">
        <v>30.71</v>
      </c>
      <c r="I781" s="16">
        <f>TRUNC(TRUNC(G781,8)*H781,2)</f>
        <v>1.2</v>
      </c>
    </row>
    <row r="782" spans="1:9" ht="18" customHeight="1">
      <c r="A782" s="8"/>
      <c r="B782" s="8"/>
      <c r="C782" s="8"/>
      <c r="D782" s="8"/>
      <c r="E782" s="8"/>
      <c r="F782" s="8"/>
      <c r="G782" s="79" t="s">
        <v>1224</v>
      </c>
      <c r="H782" s="79"/>
      <c r="I782" s="17">
        <f>SUM(I780:I781)</f>
        <v>1.3399999999999999</v>
      </c>
    </row>
    <row r="783" spans="1:9" ht="15" customHeight="1">
      <c r="A783" s="76" t="s">
        <v>1137</v>
      </c>
      <c r="B783" s="76"/>
      <c r="C783" s="77" t="s">
        <v>3</v>
      </c>
      <c r="D783" s="77"/>
      <c r="E783" s="77"/>
      <c r="F783" s="12" t="s">
        <v>4</v>
      </c>
      <c r="G783" s="12" t="s">
        <v>1121</v>
      </c>
      <c r="H783" s="12" t="s">
        <v>1122</v>
      </c>
      <c r="I783" s="12" t="s">
        <v>1123</v>
      </c>
    </row>
    <row r="784" spans="1:9" ht="21" customHeight="1">
      <c r="A784" s="13" t="s">
        <v>1417</v>
      </c>
      <c r="B784" s="14" t="s">
        <v>1418</v>
      </c>
      <c r="C784" s="78" t="s">
        <v>15</v>
      </c>
      <c r="D784" s="78"/>
      <c r="E784" s="78"/>
      <c r="F784" s="13" t="s">
        <v>176</v>
      </c>
      <c r="G784" s="15">
        <v>1</v>
      </c>
      <c r="H784" s="16">
        <v>7.94</v>
      </c>
      <c r="I784" s="16">
        <f>TRUNC(TRUNC(G784,8)*H784,2)</f>
        <v>7.94</v>
      </c>
    </row>
    <row r="785" spans="1:9" ht="15" customHeight="1">
      <c r="A785" s="8"/>
      <c r="B785" s="8"/>
      <c r="C785" s="8"/>
      <c r="D785" s="8"/>
      <c r="E785" s="8"/>
      <c r="F785" s="8"/>
      <c r="G785" s="79" t="s">
        <v>1140</v>
      </c>
      <c r="H785" s="79"/>
      <c r="I785" s="17">
        <f>SUM(I784:I784)</f>
        <v>7.94</v>
      </c>
    </row>
    <row r="786" spans="1:9" ht="15" customHeight="1">
      <c r="A786" s="8"/>
      <c r="B786" s="8"/>
      <c r="C786" s="8"/>
      <c r="D786" s="8"/>
      <c r="E786" s="8"/>
      <c r="F786" s="8"/>
      <c r="G786" s="80" t="s">
        <v>1141</v>
      </c>
      <c r="H786" s="80"/>
      <c r="I786" s="4">
        <f>ROUND(SUM(I778,I782,I785),2)</f>
        <v>10.01</v>
      </c>
    </row>
    <row r="787" spans="1:9" ht="9.9499999999999993" customHeight="1">
      <c r="A787" s="8"/>
      <c r="B787" s="8"/>
      <c r="C787" s="8"/>
      <c r="D787" s="8"/>
      <c r="E787" s="8"/>
      <c r="F787" s="8"/>
      <c r="G787" s="83"/>
      <c r="H787" s="83"/>
      <c r="I787" s="83"/>
    </row>
    <row r="788" spans="1:9" ht="20.100000000000001" customHeight="1">
      <c r="A788" s="81" t="s">
        <v>1461</v>
      </c>
      <c r="B788" s="81"/>
      <c r="C788" s="81"/>
      <c r="D788" s="81"/>
      <c r="E788" s="81"/>
      <c r="F788" s="81"/>
      <c r="G788" s="81"/>
      <c r="H788" s="81"/>
      <c r="I788" s="81"/>
    </row>
    <row r="789" spans="1:9" ht="15" customHeight="1">
      <c r="A789" s="76" t="s">
        <v>1234</v>
      </c>
      <c r="B789" s="76"/>
      <c r="C789" s="77" t="s">
        <v>3</v>
      </c>
      <c r="D789" s="77"/>
      <c r="E789" s="77"/>
      <c r="F789" s="12" t="s">
        <v>4</v>
      </c>
      <c r="G789" s="12" t="s">
        <v>1121</v>
      </c>
      <c r="H789" s="12" t="s">
        <v>1122</v>
      </c>
      <c r="I789" s="12" t="s">
        <v>1123</v>
      </c>
    </row>
    <row r="790" spans="1:9" ht="21" customHeight="1">
      <c r="A790" s="13" t="s">
        <v>1406</v>
      </c>
      <c r="B790" s="14" t="s">
        <v>1407</v>
      </c>
      <c r="C790" s="78" t="s">
        <v>15</v>
      </c>
      <c r="D790" s="78"/>
      <c r="E790" s="78"/>
      <c r="F790" s="13" t="s">
        <v>176</v>
      </c>
      <c r="G790" s="15">
        <v>2.5000000000000001E-2</v>
      </c>
      <c r="H790" s="16">
        <v>25</v>
      </c>
      <c r="I790" s="16">
        <f>TRUNC(TRUNC(G790,8)*H790,2)</f>
        <v>0.62</v>
      </c>
    </row>
    <row r="791" spans="1:9" ht="29.1" customHeight="1">
      <c r="A791" s="13" t="s">
        <v>1408</v>
      </c>
      <c r="B791" s="14" t="s">
        <v>1409</v>
      </c>
      <c r="C791" s="78" t="s">
        <v>15</v>
      </c>
      <c r="D791" s="78"/>
      <c r="E791" s="78"/>
      <c r="F791" s="13" t="s">
        <v>39</v>
      </c>
      <c r="G791" s="15">
        <v>0.36699999999999999</v>
      </c>
      <c r="H791" s="16">
        <v>0.22</v>
      </c>
      <c r="I791" s="16">
        <f>TRUNC(TRUNC(G791,8)*H791,2)</f>
        <v>0.08</v>
      </c>
    </row>
    <row r="792" spans="1:9" ht="15" customHeight="1">
      <c r="A792" s="8"/>
      <c r="B792" s="8"/>
      <c r="C792" s="8"/>
      <c r="D792" s="8"/>
      <c r="E792" s="8"/>
      <c r="F792" s="8"/>
      <c r="G792" s="79" t="s">
        <v>1249</v>
      </c>
      <c r="H792" s="79"/>
      <c r="I792" s="17">
        <f>SUM(I790:I791)</f>
        <v>0.7</v>
      </c>
    </row>
    <row r="793" spans="1:9" ht="15" customHeight="1">
      <c r="A793" s="76" t="s">
        <v>1218</v>
      </c>
      <c r="B793" s="76"/>
      <c r="C793" s="77" t="s">
        <v>3</v>
      </c>
      <c r="D793" s="77"/>
      <c r="E793" s="77"/>
      <c r="F793" s="12" t="s">
        <v>4</v>
      </c>
      <c r="G793" s="12" t="s">
        <v>1121</v>
      </c>
      <c r="H793" s="12" t="s">
        <v>1122</v>
      </c>
      <c r="I793" s="12" t="s">
        <v>1123</v>
      </c>
    </row>
    <row r="794" spans="1:9" ht="21" customHeight="1">
      <c r="A794" s="13" t="s">
        <v>1410</v>
      </c>
      <c r="B794" s="14" t="s">
        <v>1411</v>
      </c>
      <c r="C794" s="78" t="s">
        <v>15</v>
      </c>
      <c r="D794" s="78"/>
      <c r="E794" s="78"/>
      <c r="F794" s="13" t="s">
        <v>1221</v>
      </c>
      <c r="G794" s="15">
        <v>4.1999999999999997E-3</v>
      </c>
      <c r="H794" s="16">
        <v>23.4</v>
      </c>
      <c r="I794" s="16">
        <f>TRUNC(TRUNC(G794,8)*H794,2)</f>
        <v>0.09</v>
      </c>
    </row>
    <row r="795" spans="1:9" ht="15" customHeight="1">
      <c r="A795" s="13" t="s">
        <v>1412</v>
      </c>
      <c r="B795" s="14" t="s">
        <v>1413</v>
      </c>
      <c r="C795" s="78" t="s">
        <v>15</v>
      </c>
      <c r="D795" s="78"/>
      <c r="E795" s="78"/>
      <c r="F795" s="13" t="s">
        <v>1221</v>
      </c>
      <c r="G795" s="15">
        <v>2.5700000000000001E-2</v>
      </c>
      <c r="H795" s="16">
        <v>30.71</v>
      </c>
      <c r="I795" s="16">
        <f>TRUNC(TRUNC(G795,8)*H795,2)</f>
        <v>0.78</v>
      </c>
    </row>
    <row r="796" spans="1:9" ht="18" customHeight="1">
      <c r="A796" s="8"/>
      <c r="B796" s="8"/>
      <c r="C796" s="8"/>
      <c r="D796" s="8"/>
      <c r="E796" s="8"/>
      <c r="F796" s="8"/>
      <c r="G796" s="79" t="s">
        <v>1224</v>
      </c>
      <c r="H796" s="79"/>
      <c r="I796" s="17">
        <f>SUM(I794:I795)</f>
        <v>0.87</v>
      </c>
    </row>
    <row r="797" spans="1:9" ht="15" customHeight="1">
      <c r="A797" s="76" t="s">
        <v>1137</v>
      </c>
      <c r="B797" s="76"/>
      <c r="C797" s="77" t="s">
        <v>3</v>
      </c>
      <c r="D797" s="77"/>
      <c r="E797" s="77"/>
      <c r="F797" s="12" t="s">
        <v>4</v>
      </c>
      <c r="G797" s="12" t="s">
        <v>1121</v>
      </c>
      <c r="H797" s="12" t="s">
        <v>1122</v>
      </c>
      <c r="I797" s="12" t="s">
        <v>1123</v>
      </c>
    </row>
    <row r="798" spans="1:9" ht="21" customHeight="1">
      <c r="A798" s="13" t="s">
        <v>1425</v>
      </c>
      <c r="B798" s="14" t="s">
        <v>1426</v>
      </c>
      <c r="C798" s="78" t="s">
        <v>15</v>
      </c>
      <c r="D798" s="78"/>
      <c r="E798" s="78"/>
      <c r="F798" s="13" t="s">
        <v>176</v>
      </c>
      <c r="G798" s="15">
        <v>1</v>
      </c>
      <c r="H798" s="16">
        <v>6.77</v>
      </c>
      <c r="I798" s="16">
        <f>TRUNC(TRUNC(G798,8)*H798,2)</f>
        <v>6.77</v>
      </c>
    </row>
    <row r="799" spans="1:9" ht="15" customHeight="1">
      <c r="A799" s="8"/>
      <c r="B799" s="8"/>
      <c r="C799" s="8"/>
      <c r="D799" s="8"/>
      <c r="E799" s="8"/>
      <c r="F799" s="8"/>
      <c r="G799" s="79" t="s">
        <v>1140</v>
      </c>
      <c r="H799" s="79"/>
      <c r="I799" s="17">
        <f>SUM(I798:I798)</f>
        <v>6.77</v>
      </c>
    </row>
    <row r="800" spans="1:9" ht="15" customHeight="1">
      <c r="A800" s="8"/>
      <c r="B800" s="8"/>
      <c r="C800" s="8"/>
      <c r="D800" s="8"/>
      <c r="E800" s="8"/>
      <c r="F800" s="8"/>
      <c r="G800" s="80" t="s">
        <v>1141</v>
      </c>
      <c r="H800" s="80"/>
      <c r="I800" s="4">
        <f>ROUND(SUM(I792,I796,I799),2)</f>
        <v>8.34</v>
      </c>
    </row>
    <row r="801" spans="1:9" ht="9.9499999999999993" customHeight="1">
      <c r="A801" s="8"/>
      <c r="B801" s="8"/>
      <c r="C801" s="8"/>
      <c r="D801" s="8"/>
      <c r="E801" s="8"/>
      <c r="F801" s="8"/>
      <c r="G801" s="83"/>
      <c r="H801" s="83"/>
      <c r="I801" s="83"/>
    </row>
    <row r="802" spans="1:9" ht="20.100000000000001" customHeight="1">
      <c r="A802" s="81" t="s">
        <v>1462</v>
      </c>
      <c r="B802" s="81"/>
      <c r="C802" s="81"/>
      <c r="D802" s="81"/>
      <c r="E802" s="81"/>
      <c r="F802" s="81"/>
      <c r="G802" s="81"/>
      <c r="H802" s="81"/>
      <c r="I802" s="81"/>
    </row>
    <row r="803" spans="1:9" ht="15" customHeight="1">
      <c r="A803" s="76" t="s">
        <v>1234</v>
      </c>
      <c r="B803" s="76"/>
      <c r="C803" s="77" t="s">
        <v>3</v>
      </c>
      <c r="D803" s="77"/>
      <c r="E803" s="77"/>
      <c r="F803" s="12" t="s">
        <v>4</v>
      </c>
      <c r="G803" s="12" t="s">
        <v>1121</v>
      </c>
      <c r="H803" s="12" t="s">
        <v>1122</v>
      </c>
      <c r="I803" s="12" t="s">
        <v>1123</v>
      </c>
    </row>
    <row r="804" spans="1:9" ht="21" customHeight="1">
      <c r="A804" s="13" t="s">
        <v>1406</v>
      </c>
      <c r="B804" s="14" t="s">
        <v>1407</v>
      </c>
      <c r="C804" s="78" t="s">
        <v>15</v>
      </c>
      <c r="D804" s="78"/>
      <c r="E804" s="78"/>
      <c r="F804" s="13" t="s">
        <v>176</v>
      </c>
      <c r="G804" s="15">
        <v>2.5000000000000001E-2</v>
      </c>
      <c r="H804" s="16">
        <v>25</v>
      </c>
      <c r="I804" s="16">
        <f>TRUNC(TRUNC(G804,8)*H804,2)</f>
        <v>0.62</v>
      </c>
    </row>
    <row r="805" spans="1:9" ht="29.1" customHeight="1">
      <c r="A805" s="13" t="s">
        <v>1408</v>
      </c>
      <c r="B805" s="14" t="s">
        <v>1409</v>
      </c>
      <c r="C805" s="78" t="s">
        <v>15</v>
      </c>
      <c r="D805" s="78"/>
      <c r="E805" s="78"/>
      <c r="F805" s="13" t="s">
        <v>39</v>
      </c>
      <c r="G805" s="15">
        <v>0.21199999999999999</v>
      </c>
      <c r="H805" s="16">
        <v>0.22</v>
      </c>
      <c r="I805" s="16">
        <f>TRUNC(TRUNC(G805,8)*H805,2)</f>
        <v>0.04</v>
      </c>
    </row>
    <row r="806" spans="1:9" ht="15" customHeight="1">
      <c r="A806" s="8"/>
      <c r="B806" s="8"/>
      <c r="C806" s="8"/>
      <c r="D806" s="8"/>
      <c r="E806" s="8"/>
      <c r="F806" s="8"/>
      <c r="G806" s="79" t="s">
        <v>1249</v>
      </c>
      <c r="H806" s="79"/>
      <c r="I806" s="17">
        <f>SUM(I804:I805)</f>
        <v>0.66</v>
      </c>
    </row>
    <row r="807" spans="1:9" ht="15" customHeight="1">
      <c r="A807" s="76" t="s">
        <v>1218</v>
      </c>
      <c r="B807" s="76"/>
      <c r="C807" s="77" t="s">
        <v>3</v>
      </c>
      <c r="D807" s="77"/>
      <c r="E807" s="77"/>
      <c r="F807" s="12" t="s">
        <v>4</v>
      </c>
      <c r="G807" s="12" t="s">
        <v>1121</v>
      </c>
      <c r="H807" s="12" t="s">
        <v>1122</v>
      </c>
      <c r="I807" s="12" t="s">
        <v>1123</v>
      </c>
    </row>
    <row r="808" spans="1:9" ht="21" customHeight="1">
      <c r="A808" s="13" t="s">
        <v>1410</v>
      </c>
      <c r="B808" s="14" t="s">
        <v>1411</v>
      </c>
      <c r="C808" s="78" t="s">
        <v>15</v>
      </c>
      <c r="D808" s="78"/>
      <c r="E808" s="78"/>
      <c r="F808" s="13" t="s">
        <v>1221</v>
      </c>
      <c r="G808" s="15">
        <v>3.2000000000000002E-3</v>
      </c>
      <c r="H808" s="16">
        <v>23.4</v>
      </c>
      <c r="I808" s="16">
        <f>TRUNC(TRUNC(G808,8)*H808,2)</f>
        <v>7.0000000000000007E-2</v>
      </c>
    </row>
    <row r="809" spans="1:9" ht="15" customHeight="1">
      <c r="A809" s="13" t="s">
        <v>1412</v>
      </c>
      <c r="B809" s="14" t="s">
        <v>1413</v>
      </c>
      <c r="C809" s="78" t="s">
        <v>15</v>
      </c>
      <c r="D809" s="78"/>
      <c r="E809" s="78"/>
      <c r="F809" s="13" t="s">
        <v>1221</v>
      </c>
      <c r="G809" s="15">
        <v>1.9400000000000001E-2</v>
      </c>
      <c r="H809" s="16">
        <v>30.71</v>
      </c>
      <c r="I809" s="16">
        <f>TRUNC(TRUNC(G809,8)*H809,2)</f>
        <v>0.59</v>
      </c>
    </row>
    <row r="810" spans="1:9" ht="18" customHeight="1">
      <c r="A810" s="8"/>
      <c r="B810" s="8"/>
      <c r="C810" s="8"/>
      <c r="D810" s="8"/>
      <c r="E810" s="8"/>
      <c r="F810" s="8"/>
      <c r="G810" s="79" t="s">
        <v>1224</v>
      </c>
      <c r="H810" s="79"/>
      <c r="I810" s="17">
        <f>SUM(I808:I809)</f>
        <v>0.65999999999999992</v>
      </c>
    </row>
    <row r="811" spans="1:9" ht="15" customHeight="1">
      <c r="A811" s="76" t="s">
        <v>1137</v>
      </c>
      <c r="B811" s="76"/>
      <c r="C811" s="77" t="s">
        <v>3</v>
      </c>
      <c r="D811" s="77"/>
      <c r="E811" s="77"/>
      <c r="F811" s="12" t="s">
        <v>4</v>
      </c>
      <c r="G811" s="12" t="s">
        <v>1121</v>
      </c>
      <c r="H811" s="12" t="s">
        <v>1122</v>
      </c>
      <c r="I811" s="12" t="s">
        <v>1123</v>
      </c>
    </row>
    <row r="812" spans="1:9" ht="21" customHeight="1">
      <c r="A812" s="13" t="s">
        <v>1428</v>
      </c>
      <c r="B812" s="14" t="s">
        <v>1429</v>
      </c>
      <c r="C812" s="78" t="s">
        <v>15</v>
      </c>
      <c r="D812" s="78"/>
      <c r="E812" s="78"/>
      <c r="F812" s="13" t="s">
        <v>176</v>
      </c>
      <c r="G812" s="15">
        <v>1</v>
      </c>
      <c r="H812" s="16">
        <v>6.69</v>
      </c>
      <c r="I812" s="16">
        <f>TRUNC(TRUNC(G812,8)*H812,2)</f>
        <v>6.69</v>
      </c>
    </row>
    <row r="813" spans="1:9" ht="15" customHeight="1">
      <c r="A813" s="8"/>
      <c r="B813" s="8"/>
      <c r="C813" s="8"/>
      <c r="D813" s="8"/>
      <c r="E813" s="8"/>
      <c r="F813" s="8"/>
      <c r="G813" s="79" t="s">
        <v>1140</v>
      </c>
      <c r="H813" s="79"/>
      <c r="I813" s="17">
        <f>SUM(I812:I812)</f>
        <v>6.69</v>
      </c>
    </row>
    <row r="814" spans="1:9" ht="15" customHeight="1">
      <c r="A814" s="8"/>
      <c r="B814" s="8"/>
      <c r="C814" s="8"/>
      <c r="D814" s="8"/>
      <c r="E814" s="8"/>
      <c r="F814" s="8"/>
      <c r="G814" s="80" t="s">
        <v>1141</v>
      </c>
      <c r="H814" s="80"/>
      <c r="I814" s="4">
        <f>ROUND(SUM(I806,I810,I813),2)</f>
        <v>8.01</v>
      </c>
    </row>
    <row r="815" spans="1:9" ht="9.9499999999999993" customHeight="1">
      <c r="A815" s="8"/>
      <c r="B815" s="8"/>
      <c r="C815" s="8"/>
      <c r="D815" s="8"/>
      <c r="E815" s="8"/>
      <c r="F815" s="8"/>
      <c r="G815" s="83"/>
      <c r="H815" s="83"/>
      <c r="I815" s="83"/>
    </row>
    <row r="816" spans="1:9" ht="20.100000000000001" customHeight="1">
      <c r="A816" s="81" t="s">
        <v>1463</v>
      </c>
      <c r="B816" s="81"/>
      <c r="C816" s="81"/>
      <c r="D816" s="81"/>
      <c r="E816" s="81"/>
      <c r="F816" s="81"/>
      <c r="G816" s="81"/>
      <c r="H816" s="81"/>
      <c r="I816" s="81"/>
    </row>
    <row r="817" spans="1:9" ht="15" customHeight="1">
      <c r="A817" s="76" t="s">
        <v>1234</v>
      </c>
      <c r="B817" s="76"/>
      <c r="C817" s="77" t="s">
        <v>3</v>
      </c>
      <c r="D817" s="77"/>
      <c r="E817" s="77"/>
      <c r="F817" s="12" t="s">
        <v>4</v>
      </c>
      <c r="G817" s="12" t="s">
        <v>1121</v>
      </c>
      <c r="H817" s="12" t="s">
        <v>1122</v>
      </c>
      <c r="I817" s="12" t="s">
        <v>1123</v>
      </c>
    </row>
    <row r="818" spans="1:9" ht="21" customHeight="1">
      <c r="A818" s="13" t="s">
        <v>1406</v>
      </c>
      <c r="B818" s="14" t="s">
        <v>1407</v>
      </c>
      <c r="C818" s="78" t="s">
        <v>15</v>
      </c>
      <c r="D818" s="78"/>
      <c r="E818" s="78"/>
      <c r="F818" s="13" t="s">
        <v>176</v>
      </c>
      <c r="G818" s="15">
        <v>2.5000000000000001E-2</v>
      </c>
      <c r="H818" s="16">
        <v>25</v>
      </c>
      <c r="I818" s="16">
        <f>TRUNC(TRUNC(G818,8)*H818,2)</f>
        <v>0.62</v>
      </c>
    </row>
    <row r="819" spans="1:9" ht="29.1" customHeight="1">
      <c r="A819" s="13" t="s">
        <v>1408</v>
      </c>
      <c r="B819" s="14" t="s">
        <v>1409</v>
      </c>
      <c r="C819" s="78" t="s">
        <v>15</v>
      </c>
      <c r="D819" s="78"/>
      <c r="E819" s="78"/>
      <c r="F819" s="13" t="s">
        <v>39</v>
      </c>
      <c r="G819" s="15">
        <v>0.113</v>
      </c>
      <c r="H819" s="16">
        <v>0.22</v>
      </c>
      <c r="I819" s="16">
        <f>TRUNC(TRUNC(G819,8)*H819,2)</f>
        <v>0.02</v>
      </c>
    </row>
    <row r="820" spans="1:9" ht="15" customHeight="1">
      <c r="A820" s="8"/>
      <c r="B820" s="8"/>
      <c r="C820" s="8"/>
      <c r="D820" s="8"/>
      <c r="E820" s="8"/>
      <c r="F820" s="8"/>
      <c r="G820" s="79" t="s">
        <v>1249</v>
      </c>
      <c r="H820" s="79"/>
      <c r="I820" s="17">
        <f>SUM(I818:I819)</f>
        <v>0.64</v>
      </c>
    </row>
    <row r="821" spans="1:9" ht="15" customHeight="1">
      <c r="A821" s="76" t="s">
        <v>1218</v>
      </c>
      <c r="B821" s="76"/>
      <c r="C821" s="77" t="s">
        <v>3</v>
      </c>
      <c r="D821" s="77"/>
      <c r="E821" s="77"/>
      <c r="F821" s="12" t="s">
        <v>4</v>
      </c>
      <c r="G821" s="12" t="s">
        <v>1121</v>
      </c>
      <c r="H821" s="12" t="s">
        <v>1122</v>
      </c>
      <c r="I821" s="12" t="s">
        <v>1123</v>
      </c>
    </row>
    <row r="822" spans="1:9" ht="21" customHeight="1">
      <c r="A822" s="13" t="s">
        <v>1410</v>
      </c>
      <c r="B822" s="14" t="s">
        <v>1411</v>
      </c>
      <c r="C822" s="78" t="s">
        <v>15</v>
      </c>
      <c r="D822" s="78"/>
      <c r="E822" s="78"/>
      <c r="F822" s="13" t="s">
        <v>1221</v>
      </c>
      <c r="G822" s="15">
        <v>2.5000000000000001E-3</v>
      </c>
      <c r="H822" s="16">
        <v>23.4</v>
      </c>
      <c r="I822" s="16">
        <f>TRUNC(TRUNC(G822,8)*H822,2)</f>
        <v>0.05</v>
      </c>
    </row>
    <row r="823" spans="1:9" ht="15" customHeight="1">
      <c r="A823" s="13" t="s">
        <v>1412</v>
      </c>
      <c r="B823" s="14" t="s">
        <v>1413</v>
      </c>
      <c r="C823" s="78" t="s">
        <v>15</v>
      </c>
      <c r="D823" s="78"/>
      <c r="E823" s="78"/>
      <c r="F823" s="13" t="s">
        <v>1221</v>
      </c>
      <c r="G823" s="15">
        <v>1.52E-2</v>
      </c>
      <c r="H823" s="16">
        <v>30.71</v>
      </c>
      <c r="I823" s="16">
        <f>TRUNC(TRUNC(G823,8)*H823,2)</f>
        <v>0.46</v>
      </c>
    </row>
    <row r="824" spans="1:9" ht="18" customHeight="1">
      <c r="A824" s="8"/>
      <c r="B824" s="8"/>
      <c r="C824" s="8"/>
      <c r="D824" s="8"/>
      <c r="E824" s="8"/>
      <c r="F824" s="8"/>
      <c r="G824" s="79" t="s">
        <v>1224</v>
      </c>
      <c r="H824" s="79"/>
      <c r="I824" s="17">
        <f>SUM(I822:I823)</f>
        <v>0.51</v>
      </c>
    </row>
    <row r="825" spans="1:9" ht="15" customHeight="1">
      <c r="A825" s="76" t="s">
        <v>1137</v>
      </c>
      <c r="B825" s="76"/>
      <c r="C825" s="77" t="s">
        <v>3</v>
      </c>
      <c r="D825" s="77"/>
      <c r="E825" s="77"/>
      <c r="F825" s="12" t="s">
        <v>4</v>
      </c>
      <c r="G825" s="12" t="s">
        <v>1121</v>
      </c>
      <c r="H825" s="12" t="s">
        <v>1122</v>
      </c>
      <c r="I825" s="12" t="s">
        <v>1123</v>
      </c>
    </row>
    <row r="826" spans="1:9" ht="21" customHeight="1">
      <c r="A826" s="13" t="s">
        <v>1431</v>
      </c>
      <c r="B826" s="14" t="s">
        <v>1432</v>
      </c>
      <c r="C826" s="78" t="s">
        <v>15</v>
      </c>
      <c r="D826" s="78"/>
      <c r="E826" s="78"/>
      <c r="F826" s="13" t="s">
        <v>176</v>
      </c>
      <c r="G826" s="15">
        <v>1</v>
      </c>
      <c r="H826" s="16">
        <v>7.87</v>
      </c>
      <c r="I826" s="16">
        <f>TRUNC(TRUNC(G826,8)*H826,2)</f>
        <v>7.87</v>
      </c>
    </row>
    <row r="827" spans="1:9" ht="15" customHeight="1">
      <c r="A827" s="8"/>
      <c r="B827" s="8"/>
      <c r="C827" s="8"/>
      <c r="D827" s="8"/>
      <c r="E827" s="8"/>
      <c r="F827" s="8"/>
      <c r="G827" s="79" t="s">
        <v>1140</v>
      </c>
      <c r="H827" s="79"/>
      <c r="I827" s="17">
        <f>SUM(I826:I826)</f>
        <v>7.87</v>
      </c>
    </row>
    <row r="828" spans="1:9" ht="15" customHeight="1">
      <c r="A828" s="8"/>
      <c r="B828" s="8"/>
      <c r="C828" s="8"/>
      <c r="D828" s="8"/>
      <c r="E828" s="8"/>
      <c r="F828" s="8"/>
      <c r="G828" s="80" t="s">
        <v>1141</v>
      </c>
      <c r="H828" s="80"/>
      <c r="I828" s="4">
        <f>ROUND(SUM(I820,I824,I827),2)</f>
        <v>9.02</v>
      </c>
    </row>
    <row r="829" spans="1:9" ht="9.9499999999999993" customHeight="1">
      <c r="A829" s="8"/>
      <c r="B829" s="8"/>
      <c r="C829" s="8"/>
      <c r="D829" s="8"/>
      <c r="E829" s="8"/>
      <c r="F829" s="8"/>
      <c r="G829" s="83"/>
      <c r="H829" s="83"/>
      <c r="I829" s="83"/>
    </row>
    <row r="830" spans="1:9" ht="20.100000000000001" customHeight="1">
      <c r="A830" s="81" t="s">
        <v>1464</v>
      </c>
      <c r="B830" s="81"/>
      <c r="C830" s="81"/>
      <c r="D830" s="81"/>
      <c r="E830" s="81"/>
      <c r="F830" s="81"/>
      <c r="G830" s="81"/>
      <c r="H830" s="81"/>
      <c r="I830" s="81"/>
    </row>
    <row r="831" spans="1:9" ht="15" customHeight="1">
      <c r="A831" s="76" t="s">
        <v>1180</v>
      </c>
      <c r="B831" s="76"/>
      <c r="C831" s="77" t="s">
        <v>3</v>
      </c>
      <c r="D831" s="77"/>
      <c r="E831" s="77"/>
      <c r="F831" s="12" t="s">
        <v>4</v>
      </c>
      <c r="G831" s="12" t="s">
        <v>1121</v>
      </c>
      <c r="H831" s="12" t="s">
        <v>1122</v>
      </c>
      <c r="I831" s="12" t="s">
        <v>1123</v>
      </c>
    </row>
    <row r="832" spans="1:9" ht="29.1" customHeight="1">
      <c r="A832" s="13" t="s">
        <v>1447</v>
      </c>
      <c r="B832" s="14" t="s">
        <v>1448</v>
      </c>
      <c r="C832" s="78" t="s">
        <v>15</v>
      </c>
      <c r="D832" s="78"/>
      <c r="E832" s="78"/>
      <c r="F832" s="13" t="s">
        <v>16</v>
      </c>
      <c r="G832" s="15">
        <v>0.47399999999999998</v>
      </c>
      <c r="H832" s="16">
        <v>6.36</v>
      </c>
      <c r="I832" s="16">
        <f>TRUNC(TRUNC(G832,8)*H832,2)</f>
        <v>3.01</v>
      </c>
    </row>
    <row r="833" spans="1:9" ht="29.1" customHeight="1">
      <c r="A833" s="13" t="s">
        <v>1465</v>
      </c>
      <c r="B833" s="14" t="s">
        <v>1466</v>
      </c>
      <c r="C833" s="78" t="s">
        <v>15</v>
      </c>
      <c r="D833" s="78"/>
      <c r="E833" s="78"/>
      <c r="F833" s="13" t="s">
        <v>1446</v>
      </c>
      <c r="G833" s="15">
        <v>0.19800000000000001</v>
      </c>
      <c r="H833" s="16">
        <v>540</v>
      </c>
      <c r="I833" s="16">
        <f>TRUNC(TRUNC(G833,8)*H833,2)</f>
        <v>106.92</v>
      </c>
    </row>
    <row r="834" spans="1:9" ht="29.1" customHeight="1">
      <c r="A834" s="13" t="s">
        <v>1449</v>
      </c>
      <c r="B834" s="14" t="s">
        <v>1450</v>
      </c>
      <c r="C834" s="78" t="s">
        <v>15</v>
      </c>
      <c r="D834" s="78"/>
      <c r="E834" s="78"/>
      <c r="F834" s="13" t="s">
        <v>1446</v>
      </c>
      <c r="G834" s="15">
        <v>1.7390000000000001</v>
      </c>
      <c r="H834" s="16">
        <v>17.28</v>
      </c>
      <c r="I834" s="16">
        <f>TRUNC(TRUNC(G834,8)*H834,2)</f>
        <v>30.04</v>
      </c>
    </row>
    <row r="835" spans="1:9" ht="15" customHeight="1">
      <c r="A835" s="8"/>
      <c r="B835" s="8"/>
      <c r="C835" s="8"/>
      <c r="D835" s="8"/>
      <c r="E835" s="8"/>
      <c r="F835" s="8"/>
      <c r="G835" s="79" t="s">
        <v>1185</v>
      </c>
      <c r="H835" s="79"/>
      <c r="I835" s="17">
        <f>SUM(I832:I834)</f>
        <v>139.97</v>
      </c>
    </row>
    <row r="836" spans="1:9" ht="15" customHeight="1">
      <c r="A836" s="76" t="s">
        <v>1234</v>
      </c>
      <c r="B836" s="76"/>
      <c r="C836" s="77" t="s">
        <v>3</v>
      </c>
      <c r="D836" s="77"/>
      <c r="E836" s="77"/>
      <c r="F836" s="12" t="s">
        <v>4</v>
      </c>
      <c r="G836" s="12" t="s">
        <v>1121</v>
      </c>
      <c r="H836" s="12" t="s">
        <v>1122</v>
      </c>
      <c r="I836" s="12" t="s">
        <v>1123</v>
      </c>
    </row>
    <row r="837" spans="1:9" ht="21" customHeight="1">
      <c r="A837" s="13" t="s">
        <v>1299</v>
      </c>
      <c r="B837" s="14" t="s">
        <v>1300</v>
      </c>
      <c r="C837" s="78" t="s">
        <v>15</v>
      </c>
      <c r="D837" s="78"/>
      <c r="E837" s="78"/>
      <c r="F837" s="13" t="s">
        <v>1301</v>
      </c>
      <c r="G837" s="15">
        <v>0.01</v>
      </c>
      <c r="H837" s="16">
        <v>6.71</v>
      </c>
      <c r="I837" s="16">
        <f>TRUNC(TRUNC(G837,8)*H837,2)</f>
        <v>0.06</v>
      </c>
    </row>
    <row r="838" spans="1:9" ht="21" customHeight="1">
      <c r="A838" s="13" t="s">
        <v>1394</v>
      </c>
      <c r="B838" s="14" t="s">
        <v>1395</v>
      </c>
      <c r="C838" s="78" t="s">
        <v>15</v>
      </c>
      <c r="D838" s="78"/>
      <c r="E838" s="78"/>
      <c r="F838" s="13" t="s">
        <v>176</v>
      </c>
      <c r="G838" s="15">
        <v>3.3000000000000002E-2</v>
      </c>
      <c r="H838" s="16">
        <v>20.14</v>
      </c>
      <c r="I838" s="16">
        <f>TRUNC(TRUNC(G838,8)*H838,2)</f>
        <v>0.66</v>
      </c>
    </row>
    <row r="839" spans="1:9" ht="15" customHeight="1">
      <c r="A839" s="8"/>
      <c r="B839" s="8"/>
      <c r="C839" s="8"/>
      <c r="D839" s="8"/>
      <c r="E839" s="8"/>
      <c r="F839" s="8"/>
      <c r="G839" s="79" t="s">
        <v>1249</v>
      </c>
      <c r="H839" s="79"/>
      <c r="I839" s="17">
        <f>SUM(I837:I838)</f>
        <v>0.72</v>
      </c>
    </row>
    <row r="840" spans="1:9" ht="15" customHeight="1">
      <c r="A840" s="76" t="s">
        <v>1218</v>
      </c>
      <c r="B840" s="76"/>
      <c r="C840" s="77" t="s">
        <v>3</v>
      </c>
      <c r="D840" s="77"/>
      <c r="E840" s="77"/>
      <c r="F840" s="12" t="s">
        <v>4</v>
      </c>
      <c r="G840" s="12" t="s">
        <v>1121</v>
      </c>
      <c r="H840" s="12" t="s">
        <v>1122</v>
      </c>
      <c r="I840" s="12" t="s">
        <v>1123</v>
      </c>
    </row>
    <row r="841" spans="1:9" ht="21" customHeight="1">
      <c r="A841" s="13" t="s">
        <v>1219</v>
      </c>
      <c r="B841" s="14" t="s">
        <v>1220</v>
      </c>
      <c r="C841" s="78" t="s">
        <v>15</v>
      </c>
      <c r="D841" s="78"/>
      <c r="E841" s="78"/>
      <c r="F841" s="13" t="s">
        <v>1221</v>
      </c>
      <c r="G841" s="15">
        <v>0.4</v>
      </c>
      <c r="H841" s="16">
        <v>23.23</v>
      </c>
      <c r="I841" s="16">
        <f>TRUNC(TRUNC(G841,8)*H841,2)</f>
        <v>9.2899999999999991</v>
      </c>
    </row>
    <row r="842" spans="1:9" ht="21" customHeight="1">
      <c r="A842" s="13" t="s">
        <v>1222</v>
      </c>
      <c r="B842" s="14" t="s">
        <v>1223</v>
      </c>
      <c r="C842" s="78" t="s">
        <v>15</v>
      </c>
      <c r="D842" s="78"/>
      <c r="E842" s="78"/>
      <c r="F842" s="13" t="s">
        <v>1221</v>
      </c>
      <c r="G842" s="15">
        <v>2.1789999999999998</v>
      </c>
      <c r="H842" s="16">
        <v>30.49</v>
      </c>
      <c r="I842" s="16">
        <f>TRUNC(TRUNC(G842,8)*H842,2)</f>
        <v>66.430000000000007</v>
      </c>
    </row>
    <row r="843" spans="1:9" ht="18" customHeight="1">
      <c r="A843" s="8"/>
      <c r="B843" s="8"/>
      <c r="C843" s="8"/>
      <c r="D843" s="8"/>
      <c r="E843" s="8"/>
      <c r="F843" s="8"/>
      <c r="G843" s="79" t="s">
        <v>1224</v>
      </c>
      <c r="H843" s="79"/>
      <c r="I843" s="17">
        <f>SUM(I841:I842)</f>
        <v>75.72</v>
      </c>
    </row>
    <row r="844" spans="1:9" ht="15" customHeight="1">
      <c r="A844" s="76" t="s">
        <v>1137</v>
      </c>
      <c r="B844" s="76"/>
      <c r="C844" s="77" t="s">
        <v>3</v>
      </c>
      <c r="D844" s="77"/>
      <c r="E844" s="77"/>
      <c r="F844" s="12" t="s">
        <v>4</v>
      </c>
      <c r="G844" s="12" t="s">
        <v>1121</v>
      </c>
      <c r="H844" s="12" t="s">
        <v>1122</v>
      </c>
      <c r="I844" s="12" t="s">
        <v>1123</v>
      </c>
    </row>
    <row r="845" spans="1:9" ht="29.1" customHeight="1">
      <c r="A845" s="13" t="s">
        <v>1467</v>
      </c>
      <c r="B845" s="14" t="s">
        <v>1468</v>
      </c>
      <c r="C845" s="78" t="s">
        <v>15</v>
      </c>
      <c r="D845" s="78"/>
      <c r="E845" s="78"/>
      <c r="F845" s="13" t="s">
        <v>68</v>
      </c>
      <c r="G845" s="15">
        <v>0.41399999999999998</v>
      </c>
      <c r="H845" s="16">
        <v>121.77</v>
      </c>
      <c r="I845" s="16">
        <f>TRUNC(TRUNC(G845,8)*H845,2)</f>
        <v>50.41</v>
      </c>
    </row>
    <row r="846" spans="1:9" ht="15" customHeight="1">
      <c r="A846" s="8"/>
      <c r="B846" s="8"/>
      <c r="C846" s="8"/>
      <c r="D846" s="8"/>
      <c r="E846" s="8"/>
      <c r="F846" s="8"/>
      <c r="G846" s="79" t="s">
        <v>1140</v>
      </c>
      <c r="H846" s="79"/>
      <c r="I846" s="17">
        <f>SUM(I845:I845)</f>
        <v>50.41</v>
      </c>
    </row>
    <row r="847" spans="1:9" ht="15" customHeight="1">
      <c r="A847" s="8"/>
      <c r="B847" s="8"/>
      <c r="C847" s="8"/>
      <c r="D847" s="8"/>
      <c r="E847" s="8"/>
      <c r="F847" s="8"/>
      <c r="G847" s="80" t="s">
        <v>1141</v>
      </c>
      <c r="H847" s="80"/>
      <c r="I847" s="4">
        <f>ROUND(SUM(I835,I839,I843,I846),2)</f>
        <v>266.82</v>
      </c>
    </row>
    <row r="848" spans="1:9" ht="9.9499999999999993" customHeight="1">
      <c r="A848" s="8"/>
      <c r="B848" s="8"/>
      <c r="C848" s="8"/>
      <c r="D848" s="8"/>
      <c r="E848" s="8"/>
      <c r="F848" s="8"/>
      <c r="G848" s="83"/>
      <c r="H848" s="83"/>
      <c r="I848" s="83"/>
    </row>
    <row r="849" spans="1:9" ht="20.100000000000001" customHeight="1">
      <c r="A849" s="81" t="s">
        <v>1469</v>
      </c>
      <c r="B849" s="81"/>
      <c r="C849" s="81"/>
      <c r="D849" s="81"/>
      <c r="E849" s="81"/>
      <c r="F849" s="81"/>
      <c r="G849" s="81"/>
      <c r="H849" s="81"/>
      <c r="I849" s="81"/>
    </row>
    <row r="850" spans="1:9" ht="15" customHeight="1">
      <c r="A850" s="76" t="s">
        <v>1211</v>
      </c>
      <c r="B850" s="76"/>
      <c r="C850" s="77" t="s">
        <v>3</v>
      </c>
      <c r="D850" s="77"/>
      <c r="E850" s="77"/>
      <c r="F850" s="12" t="s">
        <v>4</v>
      </c>
      <c r="G850" s="12" t="s">
        <v>1121</v>
      </c>
      <c r="H850" s="12" t="s">
        <v>1122</v>
      </c>
      <c r="I850" s="12" t="s">
        <v>1123</v>
      </c>
    </row>
    <row r="851" spans="1:9" ht="29.1" customHeight="1">
      <c r="A851" s="13" t="s">
        <v>1399</v>
      </c>
      <c r="B851" s="14" t="s">
        <v>1400</v>
      </c>
      <c r="C851" s="78" t="s">
        <v>15</v>
      </c>
      <c r="D851" s="78"/>
      <c r="E851" s="78"/>
      <c r="F851" s="13" t="s">
        <v>1214</v>
      </c>
      <c r="G851" s="15">
        <v>0.13100000000000001</v>
      </c>
      <c r="H851" s="16">
        <v>0.52</v>
      </c>
      <c r="I851" s="16">
        <f>ROUND(ROUND(G851,8)*H851,2)</f>
        <v>7.0000000000000007E-2</v>
      </c>
    </row>
    <row r="852" spans="1:9" ht="29.1" customHeight="1">
      <c r="A852" s="13" t="s">
        <v>1401</v>
      </c>
      <c r="B852" s="14" t="s">
        <v>1402</v>
      </c>
      <c r="C852" s="78" t="s">
        <v>15</v>
      </c>
      <c r="D852" s="78"/>
      <c r="E852" s="78"/>
      <c r="F852" s="13" t="s">
        <v>1184</v>
      </c>
      <c r="G852" s="15">
        <v>0.12</v>
      </c>
      <c r="H852" s="16">
        <v>1.41</v>
      </c>
      <c r="I852" s="16">
        <f>ROUND(ROUND(G852,8)*H852,2)</f>
        <v>0.17</v>
      </c>
    </row>
    <row r="853" spans="1:9" ht="18" customHeight="1">
      <c r="A853" s="8"/>
      <c r="B853" s="8"/>
      <c r="C853" s="8"/>
      <c r="D853" s="8"/>
      <c r="E853" s="8"/>
      <c r="F853" s="8"/>
      <c r="G853" s="79" t="s">
        <v>1217</v>
      </c>
      <c r="H853" s="79"/>
      <c r="I853" s="17">
        <f>SUM(I851:I852)</f>
        <v>0.24000000000000002</v>
      </c>
    </row>
    <row r="854" spans="1:9" ht="15" customHeight="1">
      <c r="A854" s="76" t="s">
        <v>1234</v>
      </c>
      <c r="B854" s="76"/>
      <c r="C854" s="77" t="s">
        <v>3</v>
      </c>
      <c r="D854" s="77"/>
      <c r="E854" s="77"/>
      <c r="F854" s="12" t="s">
        <v>4</v>
      </c>
      <c r="G854" s="12" t="s">
        <v>1121</v>
      </c>
      <c r="H854" s="12" t="s">
        <v>1122</v>
      </c>
      <c r="I854" s="12" t="s">
        <v>1123</v>
      </c>
    </row>
    <row r="855" spans="1:9" ht="38.1" customHeight="1">
      <c r="A855" s="13" t="s">
        <v>1403</v>
      </c>
      <c r="B855" s="14" t="s">
        <v>1404</v>
      </c>
      <c r="C855" s="78" t="s">
        <v>15</v>
      </c>
      <c r="D855" s="78"/>
      <c r="E855" s="78"/>
      <c r="F855" s="13" t="s">
        <v>82</v>
      </c>
      <c r="G855" s="15">
        <v>1.103</v>
      </c>
      <c r="H855" s="16">
        <v>660.18</v>
      </c>
      <c r="I855" s="16">
        <f>ROUND(ROUND(G855,8)*H855,2)</f>
        <v>728.18</v>
      </c>
    </row>
    <row r="856" spans="1:9" ht="15" customHeight="1">
      <c r="A856" s="8"/>
      <c r="B856" s="8"/>
      <c r="C856" s="8"/>
      <c r="D856" s="8"/>
      <c r="E856" s="8"/>
      <c r="F856" s="8"/>
      <c r="G856" s="79" t="s">
        <v>1249</v>
      </c>
      <c r="H856" s="79"/>
      <c r="I856" s="17">
        <f>SUM(I855:I855)</f>
        <v>728.18</v>
      </c>
    </row>
    <row r="857" spans="1:9" ht="15" customHeight="1">
      <c r="A857" s="76" t="s">
        <v>1218</v>
      </c>
      <c r="B857" s="76"/>
      <c r="C857" s="77" t="s">
        <v>3</v>
      </c>
      <c r="D857" s="77"/>
      <c r="E857" s="77"/>
      <c r="F857" s="12" t="s">
        <v>4</v>
      </c>
      <c r="G857" s="12" t="s">
        <v>1121</v>
      </c>
      <c r="H857" s="12" t="s">
        <v>1122</v>
      </c>
      <c r="I857" s="12" t="s">
        <v>1123</v>
      </c>
    </row>
    <row r="858" spans="1:9" ht="21" customHeight="1">
      <c r="A858" s="13" t="s">
        <v>1222</v>
      </c>
      <c r="B858" s="14" t="s">
        <v>1223</v>
      </c>
      <c r="C858" s="78" t="s">
        <v>15</v>
      </c>
      <c r="D858" s="78"/>
      <c r="E858" s="78"/>
      <c r="F858" s="13" t="s">
        <v>1221</v>
      </c>
      <c r="G858" s="15">
        <v>0.125</v>
      </c>
      <c r="H858" s="16">
        <v>30.49</v>
      </c>
      <c r="I858" s="16">
        <f>ROUND(ROUND(G858,8)*H858,2)</f>
        <v>3.81</v>
      </c>
    </row>
    <row r="859" spans="1:9" ht="15" customHeight="1">
      <c r="A859" s="13" t="s">
        <v>1265</v>
      </c>
      <c r="B859" s="14" t="s">
        <v>1266</v>
      </c>
      <c r="C859" s="78" t="s">
        <v>15</v>
      </c>
      <c r="D859" s="78"/>
      <c r="E859" s="78"/>
      <c r="F859" s="13" t="s">
        <v>1221</v>
      </c>
      <c r="G859" s="15">
        <v>0.753</v>
      </c>
      <c r="H859" s="16">
        <v>30.92</v>
      </c>
      <c r="I859" s="16">
        <f>ROUND(ROUND(G859,8)*H859,2)</f>
        <v>23.28</v>
      </c>
    </row>
    <row r="860" spans="1:9" ht="15" customHeight="1">
      <c r="A860" s="13" t="s">
        <v>1267</v>
      </c>
      <c r="B860" s="14" t="s">
        <v>1268</v>
      </c>
      <c r="C860" s="78" t="s">
        <v>15</v>
      </c>
      <c r="D860" s="78"/>
      <c r="E860" s="78"/>
      <c r="F860" s="13" t="s">
        <v>1221</v>
      </c>
      <c r="G860" s="15">
        <v>0.82599999999999996</v>
      </c>
      <c r="H860" s="16">
        <v>22.72</v>
      </c>
      <c r="I860" s="16">
        <f>ROUND(ROUND(G860,8)*H860,2)</f>
        <v>18.77</v>
      </c>
    </row>
    <row r="861" spans="1:9" ht="18" customHeight="1">
      <c r="A861" s="8"/>
      <c r="B861" s="8"/>
      <c r="C861" s="8"/>
      <c r="D861" s="8"/>
      <c r="E861" s="8"/>
      <c r="F861" s="8"/>
      <c r="G861" s="79" t="s">
        <v>1224</v>
      </c>
      <c r="H861" s="79"/>
      <c r="I861" s="17">
        <f>SUM(I858:I860)</f>
        <v>45.86</v>
      </c>
    </row>
    <row r="862" spans="1:9" ht="15" customHeight="1">
      <c r="A862" s="82" t="s">
        <v>1470</v>
      </c>
      <c r="B862" s="82"/>
      <c r="C862" s="82"/>
      <c r="D862" s="8"/>
      <c r="E862" s="8"/>
      <c r="F862" s="8"/>
      <c r="G862" s="80" t="s">
        <v>1141</v>
      </c>
      <c r="H862" s="80"/>
      <c r="I862" s="4">
        <v>774.28</v>
      </c>
    </row>
    <row r="863" spans="1:9" ht="9.9499999999999993" customHeight="1">
      <c r="A863" s="8"/>
      <c r="B863" s="8"/>
      <c r="C863" s="8"/>
      <c r="D863" s="8"/>
      <c r="E863" s="8"/>
      <c r="F863" s="8"/>
      <c r="G863" s="83"/>
      <c r="H863" s="83"/>
      <c r="I863" s="83"/>
    </row>
    <row r="864" spans="1:9" ht="20.100000000000001" customHeight="1">
      <c r="A864" s="81" t="s">
        <v>1471</v>
      </c>
      <c r="B864" s="81"/>
      <c r="C864" s="81"/>
      <c r="D864" s="81"/>
      <c r="E864" s="81"/>
      <c r="F864" s="81"/>
      <c r="G864" s="81"/>
      <c r="H864" s="81"/>
      <c r="I864" s="81"/>
    </row>
    <row r="865" spans="1:9" ht="15" customHeight="1">
      <c r="A865" s="76" t="s">
        <v>1180</v>
      </c>
      <c r="B865" s="76"/>
      <c r="C865" s="77" t="s">
        <v>3</v>
      </c>
      <c r="D865" s="77"/>
      <c r="E865" s="77"/>
      <c r="F865" s="12" t="s">
        <v>4</v>
      </c>
      <c r="G865" s="12" t="s">
        <v>1121</v>
      </c>
      <c r="H865" s="12" t="s">
        <v>1122</v>
      </c>
      <c r="I865" s="12" t="s">
        <v>1123</v>
      </c>
    </row>
    <row r="866" spans="1:9" ht="29.1" customHeight="1">
      <c r="A866" s="13" t="s">
        <v>1465</v>
      </c>
      <c r="B866" s="14" t="s">
        <v>1466</v>
      </c>
      <c r="C866" s="78" t="s">
        <v>15</v>
      </c>
      <c r="D866" s="78"/>
      <c r="E866" s="78"/>
      <c r="F866" s="13" t="s">
        <v>1446</v>
      </c>
      <c r="G866" s="15">
        <v>0.05</v>
      </c>
      <c r="H866" s="16">
        <v>540</v>
      </c>
      <c r="I866" s="16">
        <f>TRUNC(TRUNC(G866,8)*H866,2)</f>
        <v>27</v>
      </c>
    </row>
    <row r="867" spans="1:9" ht="15" customHeight="1">
      <c r="A867" s="8"/>
      <c r="B867" s="8"/>
      <c r="C867" s="8"/>
      <c r="D867" s="8"/>
      <c r="E867" s="8"/>
      <c r="F867" s="8"/>
      <c r="G867" s="79" t="s">
        <v>1185</v>
      </c>
      <c r="H867" s="79"/>
      <c r="I867" s="17">
        <f>SUM(I866:I866)</f>
        <v>27</v>
      </c>
    </row>
    <row r="868" spans="1:9" ht="15" customHeight="1">
      <c r="A868" s="76" t="s">
        <v>1234</v>
      </c>
      <c r="B868" s="76"/>
      <c r="C868" s="77" t="s">
        <v>3</v>
      </c>
      <c r="D868" s="77"/>
      <c r="E868" s="77"/>
      <c r="F868" s="12" t="s">
        <v>4</v>
      </c>
      <c r="G868" s="12" t="s">
        <v>1121</v>
      </c>
      <c r="H868" s="12" t="s">
        <v>1122</v>
      </c>
      <c r="I868" s="12" t="s">
        <v>1123</v>
      </c>
    </row>
    <row r="869" spans="1:9" ht="21" customHeight="1">
      <c r="A869" s="13" t="s">
        <v>1299</v>
      </c>
      <c r="B869" s="14" t="s">
        <v>1300</v>
      </c>
      <c r="C869" s="78" t="s">
        <v>15</v>
      </c>
      <c r="D869" s="78"/>
      <c r="E869" s="78"/>
      <c r="F869" s="13" t="s">
        <v>1301</v>
      </c>
      <c r="G869" s="15">
        <v>0.01</v>
      </c>
      <c r="H869" s="16">
        <v>6.71</v>
      </c>
      <c r="I869" s="16">
        <f>TRUNC(TRUNC(G869,8)*H869,2)</f>
        <v>0.06</v>
      </c>
    </row>
    <row r="870" spans="1:9" ht="21" customHeight="1">
      <c r="A870" s="13" t="s">
        <v>1472</v>
      </c>
      <c r="B870" s="14" t="s">
        <v>1473</v>
      </c>
      <c r="C870" s="78" t="s">
        <v>15</v>
      </c>
      <c r="D870" s="78"/>
      <c r="E870" s="78"/>
      <c r="F870" s="13" t="s">
        <v>103</v>
      </c>
      <c r="G870" s="15">
        <v>3.7999999999999999E-2</v>
      </c>
      <c r="H870" s="16">
        <v>133.03</v>
      </c>
      <c r="I870" s="16">
        <f>TRUNC(TRUNC(G870,8)*H870,2)</f>
        <v>5.05</v>
      </c>
    </row>
    <row r="871" spans="1:9" ht="15" customHeight="1">
      <c r="A871" s="8"/>
      <c r="B871" s="8"/>
      <c r="C871" s="8"/>
      <c r="D871" s="8"/>
      <c r="E871" s="8"/>
      <c r="F871" s="8"/>
      <c r="G871" s="79" t="s">
        <v>1249</v>
      </c>
      <c r="H871" s="79"/>
      <c r="I871" s="17">
        <f>SUM(I869:I870)</f>
        <v>5.1099999999999994</v>
      </c>
    </row>
    <row r="872" spans="1:9" ht="15" customHeight="1">
      <c r="A872" s="76" t="s">
        <v>1218</v>
      </c>
      <c r="B872" s="76"/>
      <c r="C872" s="77" t="s">
        <v>3</v>
      </c>
      <c r="D872" s="77"/>
      <c r="E872" s="77"/>
      <c r="F872" s="12" t="s">
        <v>4</v>
      </c>
      <c r="G872" s="12" t="s">
        <v>1121</v>
      </c>
      <c r="H872" s="12" t="s">
        <v>1122</v>
      </c>
      <c r="I872" s="12" t="s">
        <v>1123</v>
      </c>
    </row>
    <row r="873" spans="1:9" ht="21" customHeight="1">
      <c r="A873" s="13" t="s">
        <v>1219</v>
      </c>
      <c r="B873" s="14" t="s">
        <v>1220</v>
      </c>
      <c r="C873" s="78" t="s">
        <v>15</v>
      </c>
      <c r="D873" s="78"/>
      <c r="E873" s="78"/>
      <c r="F873" s="13" t="s">
        <v>1221</v>
      </c>
      <c r="G873" s="15">
        <v>0.20100000000000001</v>
      </c>
      <c r="H873" s="16">
        <v>23.23</v>
      </c>
      <c r="I873" s="16">
        <f>TRUNC(TRUNC(G873,8)*H873,2)</f>
        <v>4.66</v>
      </c>
    </row>
    <row r="874" spans="1:9" ht="21" customHeight="1">
      <c r="A874" s="13" t="s">
        <v>1222</v>
      </c>
      <c r="B874" s="14" t="s">
        <v>1223</v>
      </c>
      <c r="C874" s="78" t="s">
        <v>15</v>
      </c>
      <c r="D874" s="78"/>
      <c r="E874" s="78"/>
      <c r="F874" s="13" t="s">
        <v>1221</v>
      </c>
      <c r="G874" s="15">
        <v>1.099</v>
      </c>
      <c r="H874" s="16">
        <v>30.49</v>
      </c>
      <c r="I874" s="16">
        <f>TRUNC(TRUNC(G874,8)*H874,2)</f>
        <v>33.5</v>
      </c>
    </row>
    <row r="875" spans="1:9" ht="18" customHeight="1">
      <c r="A875" s="8"/>
      <c r="B875" s="8"/>
      <c r="C875" s="8"/>
      <c r="D875" s="8"/>
      <c r="E875" s="8"/>
      <c r="F875" s="8"/>
      <c r="G875" s="79" t="s">
        <v>1224</v>
      </c>
      <c r="H875" s="79"/>
      <c r="I875" s="17">
        <f>SUM(I873:I874)</f>
        <v>38.159999999999997</v>
      </c>
    </row>
    <row r="876" spans="1:9" ht="15" customHeight="1">
      <c r="A876" s="76" t="s">
        <v>1137</v>
      </c>
      <c r="B876" s="76"/>
      <c r="C876" s="77" t="s">
        <v>3</v>
      </c>
      <c r="D876" s="77"/>
      <c r="E876" s="77"/>
      <c r="F876" s="12" t="s">
        <v>4</v>
      </c>
      <c r="G876" s="12" t="s">
        <v>1121</v>
      </c>
      <c r="H876" s="12" t="s">
        <v>1122</v>
      </c>
      <c r="I876" s="12" t="s">
        <v>1123</v>
      </c>
    </row>
    <row r="877" spans="1:9" ht="29.1" customHeight="1">
      <c r="A877" s="13" t="s">
        <v>1474</v>
      </c>
      <c r="B877" s="14" t="s">
        <v>1475</v>
      </c>
      <c r="C877" s="78" t="s">
        <v>15</v>
      </c>
      <c r="D877" s="78"/>
      <c r="E877" s="78"/>
      <c r="F877" s="13" t="s">
        <v>68</v>
      </c>
      <c r="G877" s="15">
        <v>0.34100000000000003</v>
      </c>
      <c r="H877" s="16">
        <v>47.99</v>
      </c>
      <c r="I877" s="16">
        <f>TRUNC(TRUNC(G877,8)*H877,2)</f>
        <v>16.36</v>
      </c>
    </row>
    <row r="878" spans="1:9" ht="15" customHeight="1">
      <c r="A878" s="8"/>
      <c r="B878" s="8"/>
      <c r="C878" s="8"/>
      <c r="D878" s="8"/>
      <c r="E878" s="8"/>
      <c r="F878" s="8"/>
      <c r="G878" s="79" t="s">
        <v>1140</v>
      </c>
      <c r="H878" s="79"/>
      <c r="I878" s="17">
        <f>SUM(I877:I877)</f>
        <v>16.36</v>
      </c>
    </row>
    <row r="879" spans="1:9" ht="15" customHeight="1">
      <c r="A879" s="8"/>
      <c r="B879" s="8"/>
      <c r="C879" s="8"/>
      <c r="D879" s="8"/>
      <c r="E879" s="8"/>
      <c r="F879" s="8"/>
      <c r="G879" s="80" t="s">
        <v>1141</v>
      </c>
      <c r="H879" s="80"/>
      <c r="I879" s="4">
        <f>ROUND(SUM(I867,I871,I875,I878),2)</f>
        <v>86.63</v>
      </c>
    </row>
    <row r="880" spans="1:9" ht="9.9499999999999993" customHeight="1">
      <c r="A880" s="8"/>
      <c r="B880" s="8"/>
      <c r="C880" s="8"/>
      <c r="D880" s="8"/>
      <c r="E880" s="8"/>
      <c r="F880" s="8"/>
      <c r="G880" s="83"/>
      <c r="H880" s="83"/>
      <c r="I880" s="83"/>
    </row>
    <row r="881" spans="1:9" ht="20.100000000000001" customHeight="1">
      <c r="A881" s="81" t="s">
        <v>1476</v>
      </c>
      <c r="B881" s="81"/>
      <c r="C881" s="81"/>
      <c r="D881" s="81"/>
      <c r="E881" s="81"/>
      <c r="F881" s="81"/>
      <c r="G881" s="81"/>
      <c r="H881" s="81"/>
      <c r="I881" s="81"/>
    </row>
    <row r="882" spans="1:9" ht="15" customHeight="1">
      <c r="A882" s="76" t="s">
        <v>1211</v>
      </c>
      <c r="B882" s="76"/>
      <c r="C882" s="77" t="s">
        <v>3</v>
      </c>
      <c r="D882" s="77"/>
      <c r="E882" s="77"/>
      <c r="F882" s="12" t="s">
        <v>4</v>
      </c>
      <c r="G882" s="12" t="s">
        <v>1121</v>
      </c>
      <c r="H882" s="12" t="s">
        <v>1122</v>
      </c>
      <c r="I882" s="12" t="s">
        <v>1123</v>
      </c>
    </row>
    <row r="883" spans="1:9" ht="29.1" customHeight="1">
      <c r="A883" s="13" t="s">
        <v>1399</v>
      </c>
      <c r="B883" s="14" t="s">
        <v>1400</v>
      </c>
      <c r="C883" s="78" t="s">
        <v>15</v>
      </c>
      <c r="D883" s="78"/>
      <c r="E883" s="78"/>
      <c r="F883" s="13" t="s">
        <v>1214</v>
      </c>
      <c r="G883" s="15">
        <v>0.13100000000000001</v>
      </c>
      <c r="H883" s="16">
        <v>0.52</v>
      </c>
      <c r="I883" s="16">
        <f>TRUNC(TRUNC(G883,8)*H883,2)</f>
        <v>0.06</v>
      </c>
    </row>
    <row r="884" spans="1:9" ht="29.1" customHeight="1">
      <c r="A884" s="13" t="s">
        <v>1401</v>
      </c>
      <c r="B884" s="14" t="s">
        <v>1402</v>
      </c>
      <c r="C884" s="78" t="s">
        <v>15</v>
      </c>
      <c r="D884" s="78"/>
      <c r="E884" s="78"/>
      <c r="F884" s="13" t="s">
        <v>1184</v>
      </c>
      <c r="G884" s="15">
        <v>0.12</v>
      </c>
      <c r="H884" s="16">
        <v>1.41</v>
      </c>
      <c r="I884" s="16">
        <f>TRUNC(TRUNC(G884,8)*H884,2)</f>
        <v>0.16</v>
      </c>
    </row>
    <row r="885" spans="1:9" ht="18" customHeight="1">
      <c r="A885" s="8"/>
      <c r="B885" s="8"/>
      <c r="C885" s="8"/>
      <c r="D885" s="8"/>
      <c r="E885" s="8"/>
      <c r="F885" s="8"/>
      <c r="G885" s="79" t="s">
        <v>1217</v>
      </c>
      <c r="H885" s="79"/>
      <c r="I885" s="17">
        <f>SUM(I883:I884)</f>
        <v>0.22</v>
      </c>
    </row>
    <row r="886" spans="1:9" ht="15" customHeight="1">
      <c r="A886" s="76" t="s">
        <v>1234</v>
      </c>
      <c r="B886" s="76"/>
      <c r="C886" s="77" t="s">
        <v>3</v>
      </c>
      <c r="D886" s="77"/>
      <c r="E886" s="77"/>
      <c r="F886" s="12" t="s">
        <v>4</v>
      </c>
      <c r="G886" s="12" t="s">
        <v>1121</v>
      </c>
      <c r="H886" s="12" t="s">
        <v>1122</v>
      </c>
      <c r="I886" s="12" t="s">
        <v>1123</v>
      </c>
    </row>
    <row r="887" spans="1:9" ht="38.1" customHeight="1">
      <c r="A887" s="13" t="s">
        <v>1477</v>
      </c>
      <c r="B887" s="14" t="s">
        <v>1478</v>
      </c>
      <c r="C887" s="78" t="s">
        <v>15</v>
      </c>
      <c r="D887" s="78"/>
      <c r="E887" s="78"/>
      <c r="F887" s="13" t="s">
        <v>82</v>
      </c>
      <c r="G887" s="15">
        <v>1.103</v>
      </c>
      <c r="H887" s="16">
        <v>640.47</v>
      </c>
      <c r="I887" s="16">
        <f>TRUNC(TRUNC(G887,8)*H887,2)</f>
        <v>706.43</v>
      </c>
    </row>
    <row r="888" spans="1:9" ht="15" customHeight="1">
      <c r="A888" s="8"/>
      <c r="B888" s="8"/>
      <c r="C888" s="8"/>
      <c r="D888" s="8"/>
      <c r="E888" s="8"/>
      <c r="F888" s="8"/>
      <c r="G888" s="79" t="s">
        <v>1249</v>
      </c>
      <c r="H888" s="79"/>
      <c r="I888" s="17">
        <f>SUM(I887:I887)</f>
        <v>706.43</v>
      </c>
    </row>
    <row r="889" spans="1:9" ht="15" customHeight="1">
      <c r="A889" s="76" t="s">
        <v>1218</v>
      </c>
      <c r="B889" s="76"/>
      <c r="C889" s="77" t="s">
        <v>3</v>
      </c>
      <c r="D889" s="77"/>
      <c r="E889" s="77"/>
      <c r="F889" s="12" t="s">
        <v>4</v>
      </c>
      <c r="G889" s="12" t="s">
        <v>1121</v>
      </c>
      <c r="H889" s="12" t="s">
        <v>1122</v>
      </c>
      <c r="I889" s="12" t="s">
        <v>1123</v>
      </c>
    </row>
    <row r="890" spans="1:9" ht="21" customHeight="1">
      <c r="A890" s="13" t="s">
        <v>1222</v>
      </c>
      <c r="B890" s="14" t="s">
        <v>1223</v>
      </c>
      <c r="C890" s="78" t="s">
        <v>15</v>
      </c>
      <c r="D890" s="78"/>
      <c r="E890" s="78"/>
      <c r="F890" s="13" t="s">
        <v>1221</v>
      </c>
      <c r="G890" s="15">
        <v>0.125</v>
      </c>
      <c r="H890" s="16">
        <v>30.49</v>
      </c>
      <c r="I890" s="16">
        <f>TRUNC(TRUNC(G890,8)*H890,2)</f>
        <v>3.81</v>
      </c>
    </row>
    <row r="891" spans="1:9" ht="15" customHeight="1">
      <c r="A891" s="13" t="s">
        <v>1265</v>
      </c>
      <c r="B891" s="14" t="s">
        <v>1266</v>
      </c>
      <c r="C891" s="78" t="s">
        <v>15</v>
      </c>
      <c r="D891" s="78"/>
      <c r="E891" s="78"/>
      <c r="F891" s="13" t="s">
        <v>1221</v>
      </c>
      <c r="G891" s="15">
        <v>0.753</v>
      </c>
      <c r="H891" s="16">
        <v>30.92</v>
      </c>
      <c r="I891" s="16">
        <f>TRUNC(TRUNC(G891,8)*H891,2)</f>
        <v>23.28</v>
      </c>
    </row>
    <row r="892" spans="1:9" ht="15" customHeight="1">
      <c r="A892" s="13" t="s">
        <v>1267</v>
      </c>
      <c r="B892" s="14" t="s">
        <v>1268</v>
      </c>
      <c r="C892" s="78" t="s">
        <v>15</v>
      </c>
      <c r="D892" s="78"/>
      <c r="E892" s="78"/>
      <c r="F892" s="13" t="s">
        <v>1221</v>
      </c>
      <c r="G892" s="15">
        <v>0.82599999999999996</v>
      </c>
      <c r="H892" s="16">
        <v>22.72</v>
      </c>
      <c r="I892" s="16">
        <f>TRUNC(TRUNC(G892,8)*H892,2)</f>
        <v>18.760000000000002</v>
      </c>
    </row>
    <row r="893" spans="1:9" ht="18" customHeight="1">
      <c r="A893" s="8"/>
      <c r="B893" s="8"/>
      <c r="C893" s="8"/>
      <c r="D893" s="8"/>
      <c r="E893" s="8"/>
      <c r="F893" s="8"/>
      <c r="G893" s="79" t="s">
        <v>1224</v>
      </c>
      <c r="H893" s="79"/>
      <c r="I893" s="17">
        <f>SUM(I890:I892)</f>
        <v>45.85</v>
      </c>
    </row>
    <row r="894" spans="1:9" ht="15" customHeight="1">
      <c r="A894" s="8"/>
      <c r="B894" s="8"/>
      <c r="C894" s="8"/>
      <c r="D894" s="8"/>
      <c r="E894" s="8"/>
      <c r="F894" s="8"/>
      <c r="G894" s="80" t="s">
        <v>1141</v>
      </c>
      <c r="H894" s="80"/>
      <c r="I894" s="4">
        <f>ROUND(SUM(I885,I888,I893),2)</f>
        <v>752.5</v>
      </c>
    </row>
    <row r="895" spans="1:9" ht="9.9499999999999993" customHeight="1">
      <c r="A895" s="8"/>
      <c r="B895" s="8"/>
      <c r="C895" s="8"/>
      <c r="D895" s="8"/>
      <c r="E895" s="8"/>
      <c r="F895" s="8"/>
      <c r="G895" s="83"/>
      <c r="H895" s="83"/>
      <c r="I895" s="83"/>
    </row>
    <row r="896" spans="1:9" ht="20.100000000000001" customHeight="1">
      <c r="A896" s="81" t="s">
        <v>1479</v>
      </c>
      <c r="B896" s="81"/>
      <c r="C896" s="81"/>
      <c r="D896" s="81"/>
      <c r="E896" s="81"/>
      <c r="F896" s="81"/>
      <c r="G896" s="81"/>
      <c r="H896" s="81"/>
      <c r="I896" s="81"/>
    </row>
    <row r="897" spans="1:9" ht="15" customHeight="1">
      <c r="A897" s="76" t="s">
        <v>1234</v>
      </c>
      <c r="B897" s="76"/>
      <c r="C897" s="77" t="s">
        <v>3</v>
      </c>
      <c r="D897" s="77"/>
      <c r="E897" s="77"/>
      <c r="F897" s="12" t="s">
        <v>4</v>
      </c>
      <c r="G897" s="12" t="s">
        <v>1121</v>
      </c>
      <c r="H897" s="12" t="s">
        <v>1122</v>
      </c>
      <c r="I897" s="12" t="s">
        <v>1123</v>
      </c>
    </row>
    <row r="898" spans="1:9" ht="29.1" customHeight="1">
      <c r="A898" s="13" t="s">
        <v>1480</v>
      </c>
      <c r="B898" s="14" t="s">
        <v>1481</v>
      </c>
      <c r="C898" s="78" t="s">
        <v>15</v>
      </c>
      <c r="D898" s="78"/>
      <c r="E898" s="78"/>
      <c r="F898" s="13" t="s">
        <v>39</v>
      </c>
      <c r="G898" s="15">
        <v>13.6</v>
      </c>
      <c r="H898" s="16">
        <v>2.17</v>
      </c>
      <c r="I898" s="16">
        <f>TRUNC(TRUNC(G898,8)*H898,2)</f>
        <v>29.51</v>
      </c>
    </row>
    <row r="899" spans="1:9" ht="15" customHeight="1">
      <c r="A899" s="13" t="s">
        <v>1482</v>
      </c>
      <c r="B899" s="14" t="s">
        <v>1483</v>
      </c>
      <c r="C899" s="78" t="s">
        <v>15</v>
      </c>
      <c r="D899" s="78"/>
      <c r="E899" s="78"/>
      <c r="F899" s="13" t="s">
        <v>1484</v>
      </c>
      <c r="G899" s="15">
        <v>5.0000000000000001E-3</v>
      </c>
      <c r="H899" s="16">
        <v>63.01</v>
      </c>
      <c r="I899" s="16">
        <f>TRUNC(TRUNC(G899,8)*H899,2)</f>
        <v>0.31</v>
      </c>
    </row>
    <row r="900" spans="1:9" ht="29.1" customHeight="1">
      <c r="A900" s="13" t="s">
        <v>1485</v>
      </c>
      <c r="B900" s="14" t="s">
        <v>1486</v>
      </c>
      <c r="C900" s="78" t="s">
        <v>15</v>
      </c>
      <c r="D900" s="78"/>
      <c r="E900" s="78"/>
      <c r="F900" s="13" t="s">
        <v>103</v>
      </c>
      <c r="G900" s="15">
        <v>0.42</v>
      </c>
      <c r="H900" s="16">
        <v>1.93</v>
      </c>
      <c r="I900" s="16">
        <f>TRUNC(TRUNC(G900,8)*H900,2)</f>
        <v>0.81</v>
      </c>
    </row>
    <row r="901" spans="1:9" ht="15" customHeight="1">
      <c r="A901" s="8"/>
      <c r="B901" s="8"/>
      <c r="C901" s="8"/>
      <c r="D901" s="8"/>
      <c r="E901" s="8"/>
      <c r="F901" s="8"/>
      <c r="G901" s="79" t="s">
        <v>1249</v>
      </c>
      <c r="H901" s="79"/>
      <c r="I901" s="17">
        <f>SUM(I898:I900)</f>
        <v>30.63</v>
      </c>
    </row>
    <row r="902" spans="1:9" ht="15" customHeight="1">
      <c r="A902" s="76" t="s">
        <v>1218</v>
      </c>
      <c r="B902" s="76"/>
      <c r="C902" s="77" t="s">
        <v>3</v>
      </c>
      <c r="D902" s="77"/>
      <c r="E902" s="77"/>
      <c r="F902" s="12" t="s">
        <v>4</v>
      </c>
      <c r="G902" s="12" t="s">
        <v>1121</v>
      </c>
      <c r="H902" s="12" t="s">
        <v>1122</v>
      </c>
      <c r="I902" s="12" t="s">
        <v>1123</v>
      </c>
    </row>
    <row r="903" spans="1:9" ht="15" customHeight="1">
      <c r="A903" s="13" t="s">
        <v>1265</v>
      </c>
      <c r="B903" s="14" t="s">
        <v>1266</v>
      </c>
      <c r="C903" s="78" t="s">
        <v>15</v>
      </c>
      <c r="D903" s="78"/>
      <c r="E903" s="78"/>
      <c r="F903" s="13" t="s">
        <v>1221</v>
      </c>
      <c r="G903" s="15">
        <v>0.59</v>
      </c>
      <c r="H903" s="16">
        <v>30.92</v>
      </c>
      <c r="I903" s="16">
        <f>TRUNC(TRUNC(G903,8)*H903,2)</f>
        <v>18.239999999999998</v>
      </c>
    </row>
    <row r="904" spans="1:9" ht="15" customHeight="1">
      <c r="A904" s="13" t="s">
        <v>1267</v>
      </c>
      <c r="B904" s="14" t="s">
        <v>1268</v>
      </c>
      <c r="C904" s="78" t="s">
        <v>15</v>
      </c>
      <c r="D904" s="78"/>
      <c r="E904" s="78"/>
      <c r="F904" s="13" t="s">
        <v>1221</v>
      </c>
      <c r="G904" s="15">
        <v>0.29499999999999998</v>
      </c>
      <c r="H904" s="16">
        <v>22.72</v>
      </c>
      <c r="I904" s="16">
        <f>TRUNC(TRUNC(G904,8)*H904,2)</f>
        <v>6.7</v>
      </c>
    </row>
    <row r="905" spans="1:9" ht="18" customHeight="1">
      <c r="A905" s="8"/>
      <c r="B905" s="8"/>
      <c r="C905" s="8"/>
      <c r="D905" s="8"/>
      <c r="E905" s="8"/>
      <c r="F905" s="8"/>
      <c r="G905" s="79" t="s">
        <v>1224</v>
      </c>
      <c r="H905" s="79"/>
      <c r="I905" s="17">
        <f>SUM(I903:I904)</f>
        <v>24.939999999999998</v>
      </c>
    </row>
    <row r="906" spans="1:9" ht="15" customHeight="1">
      <c r="A906" s="76" t="s">
        <v>1137</v>
      </c>
      <c r="B906" s="76"/>
      <c r="C906" s="77" t="s">
        <v>3</v>
      </c>
      <c r="D906" s="77"/>
      <c r="E906" s="77"/>
      <c r="F906" s="12" t="s">
        <v>4</v>
      </c>
      <c r="G906" s="12" t="s">
        <v>1121</v>
      </c>
      <c r="H906" s="12" t="s">
        <v>1122</v>
      </c>
      <c r="I906" s="12" t="s">
        <v>1123</v>
      </c>
    </row>
    <row r="907" spans="1:9" ht="38.1" customHeight="1">
      <c r="A907" s="13" t="s">
        <v>1487</v>
      </c>
      <c r="B907" s="14" t="s">
        <v>1488</v>
      </c>
      <c r="C907" s="78" t="s">
        <v>15</v>
      </c>
      <c r="D907" s="78"/>
      <c r="E907" s="78"/>
      <c r="F907" s="13" t="s">
        <v>82</v>
      </c>
      <c r="G907" s="15">
        <v>1.04E-2</v>
      </c>
      <c r="H907" s="16">
        <v>787.85</v>
      </c>
      <c r="I907" s="16">
        <f>TRUNC(TRUNC(G907,8)*H907,2)</f>
        <v>8.19</v>
      </c>
    </row>
    <row r="908" spans="1:9" ht="15" customHeight="1">
      <c r="A908" s="8"/>
      <c r="B908" s="8"/>
      <c r="C908" s="8"/>
      <c r="D908" s="8"/>
      <c r="E908" s="8"/>
      <c r="F908" s="8"/>
      <c r="G908" s="79" t="s">
        <v>1140</v>
      </c>
      <c r="H908" s="79"/>
      <c r="I908" s="17">
        <f>SUM(I907:I907)</f>
        <v>8.19</v>
      </c>
    </row>
    <row r="909" spans="1:9" ht="15" customHeight="1">
      <c r="A909" s="8"/>
      <c r="B909" s="8"/>
      <c r="C909" s="8"/>
      <c r="D909" s="8"/>
      <c r="E909" s="8"/>
      <c r="F909" s="8"/>
      <c r="G909" s="80" t="s">
        <v>1141</v>
      </c>
      <c r="H909" s="80"/>
      <c r="I909" s="4">
        <f>ROUND(SUM(I901,I905,I908),2)</f>
        <v>63.76</v>
      </c>
    </row>
    <row r="910" spans="1:9" ht="9.9499999999999993" customHeight="1">
      <c r="A910" s="8"/>
      <c r="B910" s="8"/>
      <c r="C910" s="8"/>
      <c r="D910" s="8"/>
      <c r="E910" s="8"/>
      <c r="F910" s="8"/>
      <c r="G910" s="83"/>
      <c r="H910" s="83"/>
      <c r="I910" s="83"/>
    </row>
    <row r="911" spans="1:9" ht="20.100000000000001" customHeight="1">
      <c r="A911" s="81" t="s">
        <v>1489</v>
      </c>
      <c r="B911" s="81"/>
      <c r="C911" s="81"/>
      <c r="D911" s="81"/>
      <c r="E911" s="81"/>
      <c r="F911" s="81"/>
      <c r="G911" s="81"/>
      <c r="H911" s="81"/>
      <c r="I911" s="81"/>
    </row>
    <row r="912" spans="1:9" ht="15" customHeight="1">
      <c r="A912" s="76" t="s">
        <v>1218</v>
      </c>
      <c r="B912" s="76"/>
      <c r="C912" s="77" t="s">
        <v>3</v>
      </c>
      <c r="D912" s="77"/>
      <c r="E912" s="77"/>
      <c r="F912" s="12" t="s">
        <v>4</v>
      </c>
      <c r="G912" s="12" t="s">
        <v>1121</v>
      </c>
      <c r="H912" s="12" t="s">
        <v>1122</v>
      </c>
      <c r="I912" s="12" t="s">
        <v>1123</v>
      </c>
    </row>
    <row r="913" spans="1:9" ht="15" customHeight="1">
      <c r="A913" s="13" t="s">
        <v>1265</v>
      </c>
      <c r="B913" s="14" t="s">
        <v>1266</v>
      </c>
      <c r="C913" s="78" t="s">
        <v>15</v>
      </c>
      <c r="D913" s="78"/>
      <c r="E913" s="78"/>
      <c r="F913" s="13" t="s">
        <v>1221</v>
      </c>
      <c r="G913" s="15">
        <v>0.29099999999999998</v>
      </c>
      <c r="H913" s="16">
        <v>30.92</v>
      </c>
      <c r="I913" s="16">
        <f>TRUNC(TRUNC(G913,8)*H913,2)</f>
        <v>8.99</v>
      </c>
    </row>
    <row r="914" spans="1:9" ht="15" customHeight="1">
      <c r="A914" s="13" t="s">
        <v>1267</v>
      </c>
      <c r="B914" s="14" t="s">
        <v>1268</v>
      </c>
      <c r="C914" s="78" t="s">
        <v>15</v>
      </c>
      <c r="D914" s="78"/>
      <c r="E914" s="78"/>
      <c r="F914" s="13" t="s">
        <v>1221</v>
      </c>
      <c r="G914" s="15">
        <v>5.5E-2</v>
      </c>
      <c r="H914" s="16">
        <v>22.72</v>
      </c>
      <c r="I914" s="16">
        <f>TRUNC(TRUNC(G914,8)*H914,2)</f>
        <v>1.24</v>
      </c>
    </row>
    <row r="915" spans="1:9" ht="18" customHeight="1">
      <c r="A915" s="8"/>
      <c r="B915" s="8"/>
      <c r="C915" s="8"/>
      <c r="D915" s="8"/>
      <c r="E915" s="8"/>
      <c r="F915" s="8"/>
      <c r="G915" s="79" t="s">
        <v>1224</v>
      </c>
      <c r="H915" s="79"/>
      <c r="I915" s="17">
        <f>SUM(I913:I914)</f>
        <v>10.23</v>
      </c>
    </row>
    <row r="916" spans="1:9" ht="15" customHeight="1">
      <c r="A916" s="76" t="s">
        <v>1137</v>
      </c>
      <c r="B916" s="76"/>
      <c r="C916" s="77" t="s">
        <v>3</v>
      </c>
      <c r="D916" s="77"/>
      <c r="E916" s="77"/>
      <c r="F916" s="12" t="s">
        <v>4</v>
      </c>
      <c r="G916" s="12" t="s">
        <v>1121</v>
      </c>
      <c r="H916" s="12" t="s">
        <v>1122</v>
      </c>
      <c r="I916" s="12" t="s">
        <v>1123</v>
      </c>
    </row>
    <row r="917" spans="1:9" ht="38.1" customHeight="1">
      <c r="A917" s="13" t="s">
        <v>1490</v>
      </c>
      <c r="B917" s="14" t="s">
        <v>1491</v>
      </c>
      <c r="C917" s="78" t="s">
        <v>15</v>
      </c>
      <c r="D917" s="78"/>
      <c r="E917" s="78"/>
      <c r="F917" s="13" t="s">
        <v>82</v>
      </c>
      <c r="G917" s="15">
        <v>4.0000000000000001E-3</v>
      </c>
      <c r="H917" s="16">
        <v>739.84</v>
      </c>
      <c r="I917" s="16">
        <f>TRUNC(TRUNC(G917,8)*H917,2)</f>
        <v>2.95</v>
      </c>
    </row>
    <row r="918" spans="1:9" ht="15" customHeight="1">
      <c r="A918" s="8"/>
      <c r="B918" s="8"/>
      <c r="C918" s="8"/>
      <c r="D918" s="8"/>
      <c r="E918" s="8"/>
      <c r="F918" s="8"/>
      <c r="G918" s="79" t="s">
        <v>1140</v>
      </c>
      <c r="H918" s="79"/>
      <c r="I918" s="17">
        <f>SUM(I917:I917)</f>
        <v>2.95</v>
      </c>
    </row>
    <row r="919" spans="1:9" ht="15" customHeight="1">
      <c r="A919" s="8"/>
      <c r="B919" s="8"/>
      <c r="C919" s="8"/>
      <c r="D919" s="8"/>
      <c r="E919" s="8"/>
      <c r="F919" s="8"/>
      <c r="G919" s="80" t="s">
        <v>1141</v>
      </c>
      <c r="H919" s="80"/>
      <c r="I919" s="4">
        <f>ROUND(SUM(I915,I918),2)</f>
        <v>13.18</v>
      </c>
    </row>
    <row r="920" spans="1:9" ht="9.9499999999999993" customHeight="1">
      <c r="A920" s="8"/>
      <c r="B920" s="8"/>
      <c r="C920" s="8"/>
      <c r="D920" s="8"/>
      <c r="E920" s="8"/>
      <c r="F920" s="8"/>
      <c r="G920" s="83"/>
      <c r="H920" s="83"/>
      <c r="I920" s="83"/>
    </row>
    <row r="921" spans="1:9" ht="20.100000000000001" customHeight="1">
      <c r="A921" s="81" t="s">
        <v>1492</v>
      </c>
      <c r="B921" s="81"/>
      <c r="C921" s="81"/>
      <c r="D921" s="81"/>
      <c r="E921" s="81"/>
      <c r="F921" s="81"/>
      <c r="G921" s="81"/>
      <c r="H921" s="81"/>
      <c r="I921" s="81"/>
    </row>
    <row r="922" spans="1:9" ht="15" customHeight="1">
      <c r="A922" s="76" t="s">
        <v>1234</v>
      </c>
      <c r="B922" s="76"/>
      <c r="C922" s="77" t="s">
        <v>3</v>
      </c>
      <c r="D922" s="77"/>
      <c r="E922" s="77"/>
      <c r="F922" s="12" t="s">
        <v>4</v>
      </c>
      <c r="G922" s="12" t="s">
        <v>1121</v>
      </c>
      <c r="H922" s="12" t="s">
        <v>1122</v>
      </c>
      <c r="I922" s="12" t="s">
        <v>1123</v>
      </c>
    </row>
    <row r="923" spans="1:9" ht="29.1" customHeight="1">
      <c r="A923" s="13" t="s">
        <v>1493</v>
      </c>
      <c r="B923" s="14" t="s">
        <v>1494</v>
      </c>
      <c r="C923" s="78" t="s">
        <v>15</v>
      </c>
      <c r="D923" s="78"/>
      <c r="E923" s="78"/>
      <c r="F923" s="13" t="s">
        <v>39</v>
      </c>
      <c r="G923" s="15">
        <v>4.8166000000000002</v>
      </c>
      <c r="H923" s="16">
        <v>0.61</v>
      </c>
      <c r="I923" s="16">
        <f>TRUNC(TRUNC(G923,8)*H923,2)</f>
        <v>2.93</v>
      </c>
    </row>
    <row r="924" spans="1:9" ht="29.1" customHeight="1">
      <c r="A924" s="13" t="s">
        <v>1495</v>
      </c>
      <c r="B924" s="14" t="s">
        <v>1496</v>
      </c>
      <c r="C924" s="78" t="s">
        <v>15</v>
      </c>
      <c r="D924" s="78"/>
      <c r="E924" s="78"/>
      <c r="F924" s="13" t="s">
        <v>103</v>
      </c>
      <c r="G924" s="15">
        <v>6.8503999999999996</v>
      </c>
      <c r="H924" s="16">
        <v>16.13</v>
      </c>
      <c r="I924" s="16">
        <f>TRUNC(TRUNC(G924,8)*H924,2)</f>
        <v>110.49</v>
      </c>
    </row>
    <row r="925" spans="1:9" ht="29.1" customHeight="1">
      <c r="A925" s="13" t="s">
        <v>1497</v>
      </c>
      <c r="B925" s="14" t="s">
        <v>1498</v>
      </c>
      <c r="C925" s="78" t="s">
        <v>15</v>
      </c>
      <c r="D925" s="78"/>
      <c r="E925" s="78"/>
      <c r="F925" s="13" t="s">
        <v>39</v>
      </c>
      <c r="G925" s="15">
        <v>0.54730000000000001</v>
      </c>
      <c r="H925" s="16">
        <v>590.77</v>
      </c>
      <c r="I925" s="16">
        <f>TRUNC(TRUNC(G925,8)*H925,2)</f>
        <v>323.32</v>
      </c>
    </row>
    <row r="926" spans="1:9" ht="21" customHeight="1">
      <c r="A926" s="13" t="s">
        <v>1499</v>
      </c>
      <c r="B926" s="14" t="s">
        <v>1500</v>
      </c>
      <c r="C926" s="78" t="s">
        <v>15</v>
      </c>
      <c r="D926" s="78"/>
      <c r="E926" s="78"/>
      <c r="F926" s="13" t="s">
        <v>1501</v>
      </c>
      <c r="G926" s="15">
        <v>0.88290000000000002</v>
      </c>
      <c r="H926" s="16">
        <v>33.47</v>
      </c>
      <c r="I926" s="16">
        <f>TRUNC(TRUNC(G926,8)*H926,2)</f>
        <v>29.55</v>
      </c>
    </row>
    <row r="927" spans="1:9" ht="15" customHeight="1">
      <c r="A927" s="8"/>
      <c r="B927" s="8"/>
      <c r="C927" s="8"/>
      <c r="D927" s="8"/>
      <c r="E927" s="8"/>
      <c r="F927" s="8"/>
      <c r="G927" s="79" t="s">
        <v>1249</v>
      </c>
      <c r="H927" s="79"/>
      <c r="I927" s="17">
        <f>SUM(I923:I926)</f>
        <v>466.29</v>
      </c>
    </row>
    <row r="928" spans="1:9" ht="15" customHeight="1">
      <c r="A928" s="76" t="s">
        <v>1218</v>
      </c>
      <c r="B928" s="76"/>
      <c r="C928" s="77" t="s">
        <v>3</v>
      </c>
      <c r="D928" s="77"/>
      <c r="E928" s="77"/>
      <c r="F928" s="12" t="s">
        <v>4</v>
      </c>
      <c r="G928" s="12" t="s">
        <v>1121</v>
      </c>
      <c r="H928" s="12" t="s">
        <v>1122</v>
      </c>
      <c r="I928" s="12" t="s">
        <v>1123</v>
      </c>
    </row>
    <row r="929" spans="1:9" ht="15" customHeight="1">
      <c r="A929" s="13" t="s">
        <v>1265</v>
      </c>
      <c r="B929" s="14" t="s">
        <v>1266</v>
      </c>
      <c r="C929" s="78" t="s">
        <v>15</v>
      </c>
      <c r="D929" s="78"/>
      <c r="E929" s="78"/>
      <c r="F929" s="13" t="s">
        <v>1221</v>
      </c>
      <c r="G929" s="15">
        <v>0.3826</v>
      </c>
      <c r="H929" s="16">
        <v>30.92</v>
      </c>
      <c r="I929" s="16">
        <f>TRUNC(TRUNC(G929,8)*H929,2)</f>
        <v>11.82</v>
      </c>
    </row>
    <row r="930" spans="1:9" ht="15" customHeight="1">
      <c r="A930" s="13" t="s">
        <v>1267</v>
      </c>
      <c r="B930" s="14" t="s">
        <v>1268</v>
      </c>
      <c r="C930" s="78" t="s">
        <v>15</v>
      </c>
      <c r="D930" s="78"/>
      <c r="E930" s="78"/>
      <c r="F930" s="13" t="s">
        <v>1221</v>
      </c>
      <c r="G930" s="15">
        <v>0.191</v>
      </c>
      <c r="H930" s="16">
        <v>22.72</v>
      </c>
      <c r="I930" s="16">
        <f>TRUNC(TRUNC(G930,8)*H930,2)</f>
        <v>4.33</v>
      </c>
    </row>
    <row r="931" spans="1:9" ht="18" customHeight="1">
      <c r="A931" s="8"/>
      <c r="B931" s="8"/>
      <c r="C931" s="8"/>
      <c r="D931" s="8"/>
      <c r="E931" s="8"/>
      <c r="F931" s="8"/>
      <c r="G931" s="79" t="s">
        <v>1224</v>
      </c>
      <c r="H931" s="79"/>
      <c r="I931" s="17">
        <f>SUM(I929:I930)</f>
        <v>16.149999999999999</v>
      </c>
    </row>
    <row r="932" spans="1:9" ht="15" customHeight="1">
      <c r="A932" s="8"/>
      <c r="B932" s="8"/>
      <c r="C932" s="8"/>
      <c r="D932" s="8"/>
      <c r="E932" s="8"/>
      <c r="F932" s="8"/>
      <c r="G932" s="80" t="s">
        <v>1141</v>
      </c>
      <c r="H932" s="80"/>
      <c r="I932" s="4">
        <f>ROUND(SUM(I927,I931),2)</f>
        <v>482.44</v>
      </c>
    </row>
    <row r="933" spans="1:9" ht="9.9499999999999993" customHeight="1">
      <c r="A933" s="8"/>
      <c r="B933" s="8"/>
      <c r="C933" s="8"/>
      <c r="D933" s="8"/>
      <c r="E933" s="8"/>
      <c r="F933" s="8"/>
      <c r="G933" s="83"/>
      <c r="H933" s="83"/>
      <c r="I933" s="83"/>
    </row>
    <row r="934" spans="1:9" ht="27" customHeight="1">
      <c r="A934" s="81" t="s">
        <v>1502</v>
      </c>
      <c r="B934" s="81"/>
      <c r="C934" s="81"/>
      <c r="D934" s="81"/>
      <c r="E934" s="81"/>
      <c r="F934" s="81"/>
      <c r="G934" s="81"/>
      <c r="H934" s="81"/>
      <c r="I934" s="81"/>
    </row>
    <row r="935" spans="1:9" ht="15" customHeight="1">
      <c r="A935" s="76" t="s">
        <v>1234</v>
      </c>
      <c r="B935" s="76"/>
      <c r="C935" s="77" t="s">
        <v>3</v>
      </c>
      <c r="D935" s="77"/>
      <c r="E935" s="77"/>
      <c r="F935" s="12" t="s">
        <v>4</v>
      </c>
      <c r="G935" s="12" t="s">
        <v>1121</v>
      </c>
      <c r="H935" s="12" t="s">
        <v>1122</v>
      </c>
      <c r="I935" s="12" t="s">
        <v>1123</v>
      </c>
    </row>
    <row r="936" spans="1:9" ht="21" customHeight="1">
      <c r="A936" s="13" t="s">
        <v>1503</v>
      </c>
      <c r="B936" s="14" t="s">
        <v>1504</v>
      </c>
      <c r="C936" s="78" t="s">
        <v>15</v>
      </c>
      <c r="D936" s="78"/>
      <c r="E936" s="78"/>
      <c r="F936" s="13" t="s">
        <v>39</v>
      </c>
      <c r="G936" s="15">
        <v>2.778</v>
      </c>
      <c r="H936" s="16">
        <v>184.69</v>
      </c>
      <c r="I936" s="16">
        <f>TRUNC(TRUNC(G936,8)*H936,2)</f>
        <v>513.05999999999995</v>
      </c>
    </row>
    <row r="937" spans="1:9" ht="15" customHeight="1">
      <c r="A937" s="8"/>
      <c r="B937" s="8"/>
      <c r="C937" s="8"/>
      <c r="D937" s="8"/>
      <c r="E937" s="8"/>
      <c r="F937" s="8"/>
      <c r="G937" s="79" t="s">
        <v>1249</v>
      </c>
      <c r="H937" s="79"/>
      <c r="I937" s="17">
        <f>SUM(I936:I936)</f>
        <v>513.05999999999995</v>
      </c>
    </row>
    <row r="938" spans="1:9" ht="15" customHeight="1">
      <c r="A938" s="76" t="s">
        <v>1218</v>
      </c>
      <c r="B938" s="76"/>
      <c r="C938" s="77" t="s">
        <v>3</v>
      </c>
      <c r="D938" s="77"/>
      <c r="E938" s="77"/>
      <c r="F938" s="12" t="s">
        <v>4</v>
      </c>
      <c r="G938" s="12" t="s">
        <v>1121</v>
      </c>
      <c r="H938" s="12" t="s">
        <v>1122</v>
      </c>
      <c r="I938" s="12" t="s">
        <v>1123</v>
      </c>
    </row>
    <row r="939" spans="1:9" ht="15" customHeight="1">
      <c r="A939" s="13" t="s">
        <v>1265</v>
      </c>
      <c r="B939" s="14" t="s">
        <v>1266</v>
      </c>
      <c r="C939" s="78" t="s">
        <v>15</v>
      </c>
      <c r="D939" s="78"/>
      <c r="E939" s="78"/>
      <c r="F939" s="13" t="s">
        <v>1221</v>
      </c>
      <c r="G939" s="15">
        <v>5.0978640000000004</v>
      </c>
      <c r="H939" s="16">
        <v>30.92</v>
      </c>
      <c r="I939" s="16">
        <f>TRUNC(TRUNC(G939,8)*H939,2)</f>
        <v>157.62</v>
      </c>
    </row>
    <row r="940" spans="1:9" ht="15" customHeight="1">
      <c r="A940" s="13" t="s">
        <v>1267</v>
      </c>
      <c r="B940" s="14" t="s">
        <v>1268</v>
      </c>
      <c r="C940" s="78" t="s">
        <v>15</v>
      </c>
      <c r="D940" s="78"/>
      <c r="E940" s="78"/>
      <c r="F940" s="13" t="s">
        <v>1221</v>
      </c>
      <c r="G940" s="15">
        <v>2.5489320000000002</v>
      </c>
      <c r="H940" s="16">
        <v>22.72</v>
      </c>
      <c r="I940" s="16">
        <f>TRUNC(TRUNC(G940,8)*H940,2)</f>
        <v>57.91</v>
      </c>
    </row>
    <row r="941" spans="1:9" ht="18" customHeight="1">
      <c r="A941" s="8"/>
      <c r="B941" s="8"/>
      <c r="C941" s="8"/>
      <c r="D941" s="8"/>
      <c r="E941" s="8"/>
      <c r="F941" s="8"/>
      <c r="G941" s="79" t="s">
        <v>1224</v>
      </c>
      <c r="H941" s="79"/>
      <c r="I941" s="17">
        <f>SUM(I939:I940)</f>
        <v>215.53</v>
      </c>
    </row>
    <row r="942" spans="1:9" ht="15" customHeight="1">
      <c r="A942" s="76" t="s">
        <v>1137</v>
      </c>
      <c r="B942" s="76"/>
      <c r="C942" s="77" t="s">
        <v>3</v>
      </c>
      <c r="D942" s="77"/>
      <c r="E942" s="77"/>
      <c r="F942" s="12" t="s">
        <v>4</v>
      </c>
      <c r="G942" s="12" t="s">
        <v>1121</v>
      </c>
      <c r="H942" s="12" t="s">
        <v>1122</v>
      </c>
      <c r="I942" s="12" t="s">
        <v>1123</v>
      </c>
    </row>
    <row r="943" spans="1:9" ht="21" customHeight="1">
      <c r="A943" s="13" t="s">
        <v>1505</v>
      </c>
      <c r="B943" s="14" t="s">
        <v>1506</v>
      </c>
      <c r="C943" s="78" t="s">
        <v>15</v>
      </c>
      <c r="D943" s="78"/>
      <c r="E943" s="78"/>
      <c r="F943" s="13" t="s">
        <v>82</v>
      </c>
      <c r="G943" s="15">
        <v>2.1000000000000001E-2</v>
      </c>
      <c r="H943" s="16">
        <v>750.07</v>
      </c>
      <c r="I943" s="16">
        <f>TRUNC(TRUNC(G943,8)*H943,2)</f>
        <v>15.75</v>
      </c>
    </row>
    <row r="944" spans="1:9" ht="15" customHeight="1">
      <c r="A944" s="8"/>
      <c r="B944" s="8"/>
      <c r="C944" s="8"/>
      <c r="D944" s="8"/>
      <c r="E944" s="8"/>
      <c r="F944" s="8"/>
      <c r="G944" s="79" t="s">
        <v>1140</v>
      </c>
      <c r="H944" s="79"/>
      <c r="I944" s="17">
        <f>SUM(I943:I943)</f>
        <v>15.75</v>
      </c>
    </row>
    <row r="945" spans="1:9" ht="15" customHeight="1">
      <c r="A945" s="8"/>
      <c r="B945" s="8"/>
      <c r="C945" s="8"/>
      <c r="D945" s="8"/>
      <c r="E945" s="8"/>
      <c r="F945" s="8"/>
      <c r="G945" s="80" t="s">
        <v>1141</v>
      </c>
      <c r="H945" s="80"/>
      <c r="I945" s="4">
        <f>ROUND(SUM(I937,I941,I944),2)</f>
        <v>744.34</v>
      </c>
    </row>
    <row r="946" spans="1:9" ht="9.9499999999999993" customHeight="1">
      <c r="A946" s="8"/>
      <c r="B946" s="8"/>
      <c r="C946" s="8"/>
      <c r="D946" s="8"/>
      <c r="E946" s="8"/>
      <c r="F946" s="8"/>
      <c r="G946" s="83"/>
      <c r="H946" s="83"/>
      <c r="I946" s="83"/>
    </row>
    <row r="947" spans="1:9" ht="27" customHeight="1">
      <c r="A947" s="81" t="s">
        <v>1507</v>
      </c>
      <c r="B947" s="81"/>
      <c r="C947" s="81"/>
      <c r="D947" s="81"/>
      <c r="E947" s="81"/>
      <c r="F947" s="81"/>
      <c r="G947" s="81"/>
      <c r="H947" s="81"/>
      <c r="I947" s="81"/>
    </row>
    <row r="948" spans="1:9" ht="15" customHeight="1">
      <c r="A948" s="76" t="s">
        <v>1234</v>
      </c>
      <c r="B948" s="76"/>
      <c r="C948" s="77" t="s">
        <v>3</v>
      </c>
      <c r="D948" s="77"/>
      <c r="E948" s="77"/>
      <c r="F948" s="12" t="s">
        <v>4</v>
      </c>
      <c r="G948" s="12" t="s">
        <v>1121</v>
      </c>
      <c r="H948" s="12" t="s">
        <v>1122</v>
      </c>
      <c r="I948" s="12" t="s">
        <v>1123</v>
      </c>
    </row>
    <row r="949" spans="1:9" ht="38.1" customHeight="1">
      <c r="A949" s="13" t="s">
        <v>1508</v>
      </c>
      <c r="B949" s="14" t="s">
        <v>1509</v>
      </c>
      <c r="C949" s="78" t="s">
        <v>15</v>
      </c>
      <c r="D949" s="78"/>
      <c r="E949" s="78"/>
      <c r="F949" s="13" t="s">
        <v>39</v>
      </c>
      <c r="G949" s="15">
        <v>0.83330000000000004</v>
      </c>
      <c r="H949" s="16">
        <v>220</v>
      </c>
      <c r="I949" s="16">
        <f>TRUNC(TRUNC(G949,8)*H949,2)</f>
        <v>183.32</v>
      </c>
    </row>
    <row r="950" spans="1:9" ht="29.1" customHeight="1">
      <c r="A950" s="13" t="s">
        <v>1510</v>
      </c>
      <c r="B950" s="14" t="s">
        <v>1511</v>
      </c>
      <c r="C950" s="78" t="s">
        <v>15</v>
      </c>
      <c r="D950" s="78"/>
      <c r="E950" s="78"/>
      <c r="F950" s="13" t="s">
        <v>39</v>
      </c>
      <c r="G950" s="15">
        <v>9.1999999999999993</v>
      </c>
      <c r="H950" s="16">
        <v>0.21</v>
      </c>
      <c r="I950" s="16">
        <f>TRUNC(TRUNC(G950,8)*H950,2)</f>
        <v>1.93</v>
      </c>
    </row>
    <row r="951" spans="1:9" ht="15" customHeight="1">
      <c r="A951" s="13" t="s">
        <v>1512</v>
      </c>
      <c r="B951" s="14" t="s">
        <v>1513</v>
      </c>
      <c r="C951" s="78" t="s">
        <v>15</v>
      </c>
      <c r="D951" s="78"/>
      <c r="E951" s="78"/>
      <c r="F951" s="13" t="s">
        <v>39</v>
      </c>
      <c r="G951" s="15">
        <v>0.66785709999999998</v>
      </c>
      <c r="H951" s="16">
        <v>22.12</v>
      </c>
      <c r="I951" s="16">
        <f>TRUNC(TRUNC(G951,8)*H951,2)</f>
        <v>14.77</v>
      </c>
    </row>
    <row r="952" spans="1:9" ht="15" customHeight="1">
      <c r="A952" s="8"/>
      <c r="B952" s="8"/>
      <c r="C952" s="8"/>
      <c r="D952" s="8"/>
      <c r="E952" s="8"/>
      <c r="F952" s="8"/>
      <c r="G952" s="79" t="s">
        <v>1249</v>
      </c>
      <c r="H952" s="79"/>
      <c r="I952" s="17">
        <f>SUM(I949:I951)</f>
        <v>200.02</v>
      </c>
    </row>
    <row r="953" spans="1:9" ht="15" customHeight="1">
      <c r="A953" s="76" t="s">
        <v>1218</v>
      </c>
      <c r="B953" s="76"/>
      <c r="C953" s="77" t="s">
        <v>3</v>
      </c>
      <c r="D953" s="77"/>
      <c r="E953" s="77"/>
      <c r="F953" s="12" t="s">
        <v>4</v>
      </c>
      <c r="G953" s="12" t="s">
        <v>1121</v>
      </c>
      <c r="H953" s="12" t="s">
        <v>1122</v>
      </c>
      <c r="I953" s="12" t="s">
        <v>1123</v>
      </c>
    </row>
    <row r="954" spans="1:9" ht="15" customHeight="1">
      <c r="A954" s="13" t="s">
        <v>1265</v>
      </c>
      <c r="B954" s="14" t="s">
        <v>1266</v>
      </c>
      <c r="C954" s="78" t="s">
        <v>15</v>
      </c>
      <c r="D954" s="78"/>
      <c r="E954" s="78"/>
      <c r="F954" s="13" t="s">
        <v>1221</v>
      </c>
      <c r="G954" s="15">
        <v>0.31301800000000002</v>
      </c>
      <c r="H954" s="16">
        <v>30.92</v>
      </c>
      <c r="I954" s="16">
        <f>TRUNC(TRUNC(G954,8)*H954,2)</f>
        <v>9.67</v>
      </c>
    </row>
    <row r="955" spans="1:9" ht="15" customHeight="1">
      <c r="A955" s="13" t="s">
        <v>1267</v>
      </c>
      <c r="B955" s="14" t="s">
        <v>1268</v>
      </c>
      <c r="C955" s="78" t="s">
        <v>15</v>
      </c>
      <c r="D955" s="78"/>
      <c r="E955" s="78"/>
      <c r="F955" s="13" t="s">
        <v>1221</v>
      </c>
      <c r="G955" s="15">
        <v>0.15650900000000001</v>
      </c>
      <c r="H955" s="16">
        <v>22.72</v>
      </c>
      <c r="I955" s="16">
        <f>TRUNC(TRUNC(G955,8)*H955,2)</f>
        <v>3.55</v>
      </c>
    </row>
    <row r="956" spans="1:9" ht="18" customHeight="1">
      <c r="A956" s="8"/>
      <c r="B956" s="8"/>
      <c r="C956" s="8"/>
      <c r="D956" s="8"/>
      <c r="E956" s="8"/>
      <c r="F956" s="8"/>
      <c r="G956" s="79" t="s">
        <v>1224</v>
      </c>
      <c r="H956" s="79"/>
      <c r="I956" s="17">
        <f>SUM(I954:I955)</f>
        <v>13.219999999999999</v>
      </c>
    </row>
    <row r="957" spans="1:9" ht="15" customHeight="1">
      <c r="A957" s="8"/>
      <c r="B957" s="8"/>
      <c r="C957" s="8"/>
      <c r="D957" s="8"/>
      <c r="E957" s="8"/>
      <c r="F957" s="8"/>
      <c r="G957" s="80" t="s">
        <v>1141</v>
      </c>
      <c r="H957" s="80"/>
      <c r="I957" s="4">
        <f>ROUND(SUM(I952,I956),2)</f>
        <v>213.24</v>
      </c>
    </row>
    <row r="958" spans="1:9" ht="9.9499999999999993" customHeight="1">
      <c r="A958" s="8"/>
      <c r="B958" s="8"/>
      <c r="C958" s="8"/>
      <c r="D958" s="8"/>
      <c r="E958" s="8"/>
      <c r="F958" s="8"/>
      <c r="G958" s="83"/>
      <c r="H958" s="83"/>
      <c r="I958" s="83"/>
    </row>
    <row r="959" spans="1:9" ht="27" customHeight="1">
      <c r="A959" s="81" t="s">
        <v>1514</v>
      </c>
      <c r="B959" s="81"/>
      <c r="C959" s="81"/>
      <c r="D959" s="81"/>
      <c r="E959" s="81"/>
      <c r="F959" s="81"/>
      <c r="G959" s="81"/>
      <c r="H959" s="81"/>
      <c r="I959" s="81"/>
    </row>
    <row r="960" spans="1:9" ht="15" customHeight="1">
      <c r="A960" s="76" t="s">
        <v>1234</v>
      </c>
      <c r="B960" s="76"/>
      <c r="C960" s="77" t="s">
        <v>3</v>
      </c>
      <c r="D960" s="77"/>
      <c r="E960" s="77"/>
      <c r="F960" s="12" t="s">
        <v>4</v>
      </c>
      <c r="G960" s="12" t="s">
        <v>1121</v>
      </c>
      <c r="H960" s="12" t="s">
        <v>1122</v>
      </c>
      <c r="I960" s="12" t="s">
        <v>1123</v>
      </c>
    </row>
    <row r="961" spans="1:9" ht="45.95" customHeight="1">
      <c r="A961" s="13" t="s">
        <v>1515</v>
      </c>
      <c r="B961" s="14" t="s">
        <v>1516</v>
      </c>
      <c r="C961" s="78" t="s">
        <v>15</v>
      </c>
      <c r="D961" s="78"/>
      <c r="E961" s="78"/>
      <c r="F961" s="13" t="s">
        <v>39</v>
      </c>
      <c r="G961" s="15">
        <v>0.83279999999999998</v>
      </c>
      <c r="H961" s="16">
        <v>319.47000000000003</v>
      </c>
      <c r="I961" s="16">
        <f>TRUNC(TRUNC(G961,8)*H961,2)</f>
        <v>266.05</v>
      </c>
    </row>
    <row r="962" spans="1:9" ht="29.1" customHeight="1">
      <c r="A962" s="13" t="s">
        <v>1510</v>
      </c>
      <c r="B962" s="14" t="s">
        <v>1511</v>
      </c>
      <c r="C962" s="78" t="s">
        <v>15</v>
      </c>
      <c r="D962" s="78"/>
      <c r="E962" s="78"/>
      <c r="F962" s="13" t="s">
        <v>39</v>
      </c>
      <c r="G962" s="15">
        <v>9.1999999999999993</v>
      </c>
      <c r="H962" s="16">
        <v>0.21</v>
      </c>
      <c r="I962" s="16">
        <f>TRUNC(TRUNC(G962,8)*H962,2)</f>
        <v>1.93</v>
      </c>
    </row>
    <row r="963" spans="1:9" ht="15" customHeight="1">
      <c r="A963" s="13" t="s">
        <v>1512</v>
      </c>
      <c r="B963" s="14" t="s">
        <v>1513</v>
      </c>
      <c r="C963" s="78" t="s">
        <v>15</v>
      </c>
      <c r="D963" s="78"/>
      <c r="E963" s="78"/>
      <c r="F963" s="13" t="s">
        <v>39</v>
      </c>
      <c r="G963" s="15">
        <v>0.66785709999999998</v>
      </c>
      <c r="H963" s="16">
        <v>22.12</v>
      </c>
      <c r="I963" s="16">
        <f>TRUNC(TRUNC(G963,8)*H963,2)</f>
        <v>14.77</v>
      </c>
    </row>
    <row r="964" spans="1:9" ht="15" customHeight="1">
      <c r="A964" s="8"/>
      <c r="B964" s="8"/>
      <c r="C964" s="8"/>
      <c r="D964" s="8"/>
      <c r="E964" s="8"/>
      <c r="F964" s="8"/>
      <c r="G964" s="79" t="s">
        <v>1249</v>
      </c>
      <c r="H964" s="79"/>
      <c r="I964" s="17">
        <f>SUM(I961:I963)</f>
        <v>282.75</v>
      </c>
    </row>
    <row r="965" spans="1:9" ht="15" customHeight="1">
      <c r="A965" s="76" t="s">
        <v>1218</v>
      </c>
      <c r="B965" s="76"/>
      <c r="C965" s="77" t="s">
        <v>3</v>
      </c>
      <c r="D965" s="77"/>
      <c r="E965" s="77"/>
      <c r="F965" s="12" t="s">
        <v>4</v>
      </c>
      <c r="G965" s="12" t="s">
        <v>1121</v>
      </c>
      <c r="H965" s="12" t="s">
        <v>1122</v>
      </c>
      <c r="I965" s="12" t="s">
        <v>1123</v>
      </c>
    </row>
    <row r="966" spans="1:9" ht="15" customHeight="1">
      <c r="A966" s="13" t="s">
        <v>1265</v>
      </c>
      <c r="B966" s="14" t="s">
        <v>1266</v>
      </c>
      <c r="C966" s="78" t="s">
        <v>15</v>
      </c>
      <c r="D966" s="78"/>
      <c r="E966" s="78"/>
      <c r="F966" s="13" t="s">
        <v>1221</v>
      </c>
      <c r="G966" s="15">
        <v>0.46483000000000002</v>
      </c>
      <c r="H966" s="16">
        <v>30.92</v>
      </c>
      <c r="I966" s="16">
        <f>TRUNC(TRUNC(G966,8)*H966,2)</f>
        <v>14.37</v>
      </c>
    </row>
    <row r="967" spans="1:9" ht="15" customHeight="1">
      <c r="A967" s="13" t="s">
        <v>1267</v>
      </c>
      <c r="B967" s="14" t="s">
        <v>1268</v>
      </c>
      <c r="C967" s="78" t="s">
        <v>15</v>
      </c>
      <c r="D967" s="78"/>
      <c r="E967" s="78"/>
      <c r="F967" s="13" t="s">
        <v>1221</v>
      </c>
      <c r="G967" s="15">
        <v>0.23241500000000001</v>
      </c>
      <c r="H967" s="16">
        <v>22.72</v>
      </c>
      <c r="I967" s="16">
        <f>TRUNC(TRUNC(G967,8)*H967,2)</f>
        <v>5.28</v>
      </c>
    </row>
    <row r="968" spans="1:9" ht="18" customHeight="1">
      <c r="A968" s="8"/>
      <c r="B968" s="8"/>
      <c r="C968" s="8"/>
      <c r="D968" s="8"/>
      <c r="E968" s="8"/>
      <c r="F968" s="8"/>
      <c r="G968" s="79" t="s">
        <v>1224</v>
      </c>
      <c r="H968" s="79"/>
      <c r="I968" s="17">
        <f>SUM(I966:I967)</f>
        <v>19.649999999999999</v>
      </c>
    </row>
    <row r="969" spans="1:9" ht="15" customHeight="1">
      <c r="A969" s="8"/>
      <c r="B969" s="8"/>
      <c r="C969" s="8"/>
      <c r="D969" s="8"/>
      <c r="E969" s="8"/>
      <c r="F969" s="8"/>
      <c r="G969" s="80" t="s">
        <v>1141</v>
      </c>
      <c r="H969" s="80"/>
      <c r="I969" s="4">
        <f>ROUND(SUM(I964,I968),2)</f>
        <v>302.39999999999998</v>
      </c>
    </row>
    <row r="970" spans="1:9" ht="9.9499999999999993" customHeight="1">
      <c r="A970" s="8"/>
      <c r="B970" s="8"/>
      <c r="C970" s="8"/>
      <c r="D970" s="8"/>
      <c r="E970" s="8"/>
      <c r="F970" s="8"/>
      <c r="G970" s="83"/>
      <c r="H970" s="83"/>
      <c r="I970" s="83"/>
    </row>
    <row r="971" spans="1:9" ht="20.100000000000001" customHeight="1">
      <c r="A971" s="81" t="s">
        <v>1517</v>
      </c>
      <c r="B971" s="81"/>
      <c r="C971" s="81"/>
      <c r="D971" s="81"/>
      <c r="E971" s="81"/>
      <c r="F971" s="81"/>
      <c r="G971" s="81"/>
      <c r="H971" s="81"/>
      <c r="I971" s="81"/>
    </row>
    <row r="972" spans="1:9" ht="15" customHeight="1">
      <c r="A972" s="76" t="s">
        <v>1234</v>
      </c>
      <c r="B972" s="76"/>
      <c r="C972" s="77" t="s">
        <v>3</v>
      </c>
      <c r="D972" s="77"/>
      <c r="E972" s="77"/>
      <c r="F972" s="12" t="s">
        <v>4</v>
      </c>
      <c r="G972" s="12" t="s">
        <v>1121</v>
      </c>
      <c r="H972" s="12" t="s">
        <v>1122</v>
      </c>
      <c r="I972" s="12" t="s">
        <v>1123</v>
      </c>
    </row>
    <row r="973" spans="1:9" ht="29.1" customHeight="1">
      <c r="A973" s="13" t="s">
        <v>1518</v>
      </c>
      <c r="B973" s="14" t="s">
        <v>1519</v>
      </c>
      <c r="C973" s="78" t="s">
        <v>15</v>
      </c>
      <c r="D973" s="78"/>
      <c r="E973" s="78"/>
      <c r="F973" s="13" t="s">
        <v>103</v>
      </c>
      <c r="G973" s="15">
        <v>1</v>
      </c>
      <c r="H973" s="16">
        <v>4.2300000000000004</v>
      </c>
      <c r="I973" s="16">
        <f>TRUNC(TRUNC(G973,8)*H973,2)</f>
        <v>4.2300000000000004</v>
      </c>
    </row>
    <row r="974" spans="1:9" ht="15" customHeight="1">
      <c r="A974" s="8"/>
      <c r="B974" s="8"/>
      <c r="C974" s="8"/>
      <c r="D974" s="8"/>
      <c r="E974" s="8"/>
      <c r="F974" s="8"/>
      <c r="G974" s="79" t="s">
        <v>1249</v>
      </c>
      <c r="H974" s="79"/>
      <c r="I974" s="17">
        <f>SUM(I973:I973)</f>
        <v>4.2300000000000004</v>
      </c>
    </row>
    <row r="975" spans="1:9" ht="15" customHeight="1">
      <c r="A975" s="76" t="s">
        <v>1218</v>
      </c>
      <c r="B975" s="76"/>
      <c r="C975" s="77" t="s">
        <v>3</v>
      </c>
      <c r="D975" s="77"/>
      <c r="E975" s="77"/>
      <c r="F975" s="12" t="s">
        <v>4</v>
      </c>
      <c r="G975" s="12" t="s">
        <v>1121</v>
      </c>
      <c r="H975" s="12" t="s">
        <v>1122</v>
      </c>
      <c r="I975" s="12" t="s">
        <v>1123</v>
      </c>
    </row>
    <row r="976" spans="1:9" ht="15" customHeight="1">
      <c r="A976" s="13" t="s">
        <v>1265</v>
      </c>
      <c r="B976" s="14" t="s">
        <v>1266</v>
      </c>
      <c r="C976" s="78" t="s">
        <v>15</v>
      </c>
      <c r="D976" s="78"/>
      <c r="E976" s="78"/>
      <c r="F976" s="13" t="s">
        <v>1221</v>
      </c>
      <c r="G976" s="15">
        <v>0.29939009999999999</v>
      </c>
      <c r="H976" s="16">
        <v>30.92</v>
      </c>
      <c r="I976" s="16">
        <f>TRUNC(TRUNC(G976,8)*H976,2)</f>
        <v>9.25</v>
      </c>
    </row>
    <row r="977" spans="1:9" ht="15" customHeight="1">
      <c r="A977" s="13" t="s">
        <v>1267</v>
      </c>
      <c r="B977" s="14" t="s">
        <v>1268</v>
      </c>
      <c r="C977" s="78" t="s">
        <v>15</v>
      </c>
      <c r="D977" s="78"/>
      <c r="E977" s="78"/>
      <c r="F977" s="13" t="s">
        <v>1221</v>
      </c>
      <c r="G977" s="15">
        <v>0.14969499999999999</v>
      </c>
      <c r="H977" s="16">
        <v>22.72</v>
      </c>
      <c r="I977" s="16">
        <f>TRUNC(TRUNC(G977,8)*H977,2)</f>
        <v>3.4</v>
      </c>
    </row>
    <row r="978" spans="1:9" ht="18" customHeight="1">
      <c r="A978" s="8"/>
      <c r="B978" s="8"/>
      <c r="C978" s="8"/>
      <c r="D978" s="8"/>
      <c r="E978" s="8"/>
      <c r="F978" s="8"/>
      <c r="G978" s="79" t="s">
        <v>1224</v>
      </c>
      <c r="H978" s="79"/>
      <c r="I978" s="17">
        <f>SUM(I976:I977)</f>
        <v>12.65</v>
      </c>
    </row>
    <row r="979" spans="1:9" ht="15" customHeight="1">
      <c r="A979" s="76" t="s">
        <v>1137</v>
      </c>
      <c r="B979" s="76"/>
      <c r="C979" s="77" t="s">
        <v>3</v>
      </c>
      <c r="D979" s="77"/>
      <c r="E979" s="77"/>
      <c r="F979" s="12" t="s">
        <v>4</v>
      </c>
      <c r="G979" s="12" t="s">
        <v>1121</v>
      </c>
      <c r="H979" s="12" t="s">
        <v>1122</v>
      </c>
      <c r="I979" s="12" t="s">
        <v>1123</v>
      </c>
    </row>
    <row r="980" spans="1:9" ht="21" customHeight="1">
      <c r="A980" s="13" t="s">
        <v>1505</v>
      </c>
      <c r="B980" s="14" t="s">
        <v>1506</v>
      </c>
      <c r="C980" s="78" t="s">
        <v>15</v>
      </c>
      <c r="D980" s="78"/>
      <c r="E980" s="78"/>
      <c r="F980" s="13" t="s">
        <v>82</v>
      </c>
      <c r="G980" s="15">
        <v>2E-3</v>
      </c>
      <c r="H980" s="16">
        <v>750.07</v>
      </c>
      <c r="I980" s="16">
        <f>TRUNC(TRUNC(G980,8)*H980,2)</f>
        <v>1.5</v>
      </c>
    </row>
    <row r="981" spans="1:9" ht="15" customHeight="1">
      <c r="A981" s="8"/>
      <c r="B981" s="8"/>
      <c r="C981" s="8"/>
      <c r="D981" s="8"/>
      <c r="E981" s="8"/>
      <c r="F981" s="8"/>
      <c r="G981" s="79" t="s">
        <v>1140</v>
      </c>
      <c r="H981" s="79"/>
      <c r="I981" s="17">
        <f>SUM(I980:I980)</f>
        <v>1.5</v>
      </c>
    </row>
    <row r="982" spans="1:9" ht="15" customHeight="1">
      <c r="A982" s="8"/>
      <c r="B982" s="8"/>
      <c r="C982" s="8"/>
      <c r="D982" s="8"/>
      <c r="E982" s="8"/>
      <c r="F982" s="8"/>
      <c r="G982" s="80" t="s">
        <v>1141</v>
      </c>
      <c r="H982" s="80"/>
      <c r="I982" s="4">
        <f>ROUND(SUM(I974,I978,I981),2)</f>
        <v>18.38</v>
      </c>
    </row>
    <row r="983" spans="1:9" ht="9.9499999999999993" customHeight="1">
      <c r="A983" s="8"/>
      <c r="B983" s="8"/>
      <c r="C983" s="8"/>
      <c r="D983" s="8"/>
      <c r="E983" s="8"/>
      <c r="F983" s="8"/>
      <c r="G983" s="83"/>
      <c r="H983" s="83"/>
      <c r="I983" s="83"/>
    </row>
    <row r="984" spans="1:9" ht="20.100000000000001" customHeight="1">
      <c r="A984" s="81" t="s">
        <v>1520</v>
      </c>
      <c r="B984" s="81"/>
      <c r="C984" s="81"/>
      <c r="D984" s="81"/>
      <c r="E984" s="81"/>
      <c r="F984" s="81"/>
      <c r="G984" s="81"/>
      <c r="H984" s="81"/>
      <c r="I984" s="81"/>
    </row>
    <row r="985" spans="1:9" ht="15" customHeight="1">
      <c r="A985" s="76" t="s">
        <v>1234</v>
      </c>
      <c r="B985" s="76"/>
      <c r="C985" s="77" t="s">
        <v>3</v>
      </c>
      <c r="D985" s="77"/>
      <c r="E985" s="77"/>
      <c r="F985" s="12" t="s">
        <v>4</v>
      </c>
      <c r="G985" s="12" t="s">
        <v>1121</v>
      </c>
      <c r="H985" s="12" t="s">
        <v>1122</v>
      </c>
      <c r="I985" s="12" t="s">
        <v>1123</v>
      </c>
    </row>
    <row r="986" spans="1:9" ht="21" customHeight="1">
      <c r="A986" s="13" t="s">
        <v>1521</v>
      </c>
      <c r="B986" s="14" t="s">
        <v>1522</v>
      </c>
      <c r="C986" s="78" t="s">
        <v>15</v>
      </c>
      <c r="D986" s="78"/>
      <c r="E986" s="78"/>
      <c r="F986" s="13" t="s">
        <v>103</v>
      </c>
      <c r="G986" s="15">
        <v>6.3810000000000002</v>
      </c>
      <c r="H986" s="16">
        <v>2.74</v>
      </c>
      <c r="I986" s="16">
        <f>TRUNC(TRUNC(G986,8)*H986,2)</f>
        <v>17.48</v>
      </c>
    </row>
    <row r="987" spans="1:9" ht="21" customHeight="1">
      <c r="A987" s="13" t="s">
        <v>1523</v>
      </c>
      <c r="B987" s="14" t="s">
        <v>1524</v>
      </c>
      <c r="C987" s="78" t="s">
        <v>15</v>
      </c>
      <c r="D987" s="78"/>
      <c r="E987" s="78"/>
      <c r="F987" s="13" t="s">
        <v>103</v>
      </c>
      <c r="G987" s="15">
        <v>7.2869999999999999</v>
      </c>
      <c r="H987" s="16">
        <v>17</v>
      </c>
      <c r="I987" s="16">
        <f>TRUNC(TRUNC(G987,8)*H987,2)</f>
        <v>123.87</v>
      </c>
    </row>
    <row r="988" spans="1:9" ht="15" customHeight="1">
      <c r="A988" s="13" t="s">
        <v>1525</v>
      </c>
      <c r="B988" s="14" t="s">
        <v>1526</v>
      </c>
      <c r="C988" s="78" t="s">
        <v>15</v>
      </c>
      <c r="D988" s="78"/>
      <c r="E988" s="78"/>
      <c r="F988" s="13" t="s">
        <v>68</v>
      </c>
      <c r="G988" s="15">
        <v>1</v>
      </c>
      <c r="H988" s="16">
        <v>293.33</v>
      </c>
      <c r="I988" s="16">
        <f>TRUNC(TRUNC(G988,8)*H988,2)</f>
        <v>293.33</v>
      </c>
    </row>
    <row r="989" spans="1:9" ht="15" customHeight="1">
      <c r="A989" s="8"/>
      <c r="B989" s="8"/>
      <c r="C989" s="8"/>
      <c r="D989" s="8"/>
      <c r="E989" s="8"/>
      <c r="F989" s="8"/>
      <c r="G989" s="79" t="s">
        <v>1249</v>
      </c>
      <c r="H989" s="79"/>
      <c r="I989" s="17">
        <f>SUM(I986:I988)</f>
        <v>434.67999999999995</v>
      </c>
    </row>
    <row r="990" spans="1:9" ht="15" customHeight="1">
      <c r="A990" s="76" t="s">
        <v>1218</v>
      </c>
      <c r="B990" s="76"/>
      <c r="C990" s="77" t="s">
        <v>3</v>
      </c>
      <c r="D990" s="77"/>
      <c r="E990" s="77"/>
      <c r="F990" s="12" t="s">
        <v>4</v>
      </c>
      <c r="G990" s="12" t="s">
        <v>1121</v>
      </c>
      <c r="H990" s="12" t="s">
        <v>1122</v>
      </c>
      <c r="I990" s="12" t="s">
        <v>1123</v>
      </c>
    </row>
    <row r="991" spans="1:9" ht="15" customHeight="1">
      <c r="A991" s="13" t="s">
        <v>1267</v>
      </c>
      <c r="B991" s="14" t="s">
        <v>1268</v>
      </c>
      <c r="C991" s="78" t="s">
        <v>15</v>
      </c>
      <c r="D991" s="78"/>
      <c r="E991" s="78"/>
      <c r="F991" s="13" t="s">
        <v>1221</v>
      </c>
      <c r="G991" s="15">
        <v>0.76100000000000001</v>
      </c>
      <c r="H991" s="16">
        <v>22.72</v>
      </c>
      <c r="I991" s="16">
        <f>TRUNC(TRUNC(G991,8)*H991,2)</f>
        <v>17.28</v>
      </c>
    </row>
    <row r="992" spans="1:9" ht="15" customHeight="1">
      <c r="A992" s="13" t="s">
        <v>1527</v>
      </c>
      <c r="B992" s="14" t="s">
        <v>1528</v>
      </c>
      <c r="C992" s="78" t="s">
        <v>15</v>
      </c>
      <c r="D992" s="78"/>
      <c r="E992" s="78"/>
      <c r="F992" s="13" t="s">
        <v>1221</v>
      </c>
      <c r="G992" s="15">
        <v>0.78300000000000003</v>
      </c>
      <c r="H992" s="16">
        <v>23.45</v>
      </c>
      <c r="I992" s="16">
        <f>TRUNC(TRUNC(G992,8)*H992,2)</f>
        <v>18.36</v>
      </c>
    </row>
    <row r="993" spans="1:9" ht="18" customHeight="1">
      <c r="A993" s="8"/>
      <c r="B993" s="8"/>
      <c r="C993" s="8"/>
      <c r="D993" s="8"/>
      <c r="E993" s="8"/>
      <c r="F993" s="8"/>
      <c r="G993" s="79" t="s">
        <v>1224</v>
      </c>
      <c r="H993" s="79"/>
      <c r="I993" s="17">
        <f>SUM(I991:I992)</f>
        <v>35.64</v>
      </c>
    </row>
    <row r="994" spans="1:9" ht="15" customHeight="1">
      <c r="A994" s="8"/>
      <c r="B994" s="8"/>
      <c r="C994" s="8"/>
      <c r="D994" s="8"/>
      <c r="E994" s="8"/>
      <c r="F994" s="8"/>
      <c r="G994" s="80" t="s">
        <v>1141</v>
      </c>
      <c r="H994" s="80"/>
      <c r="I994" s="4">
        <f>ROUND(SUM(I989,I993),2)</f>
        <v>470.32</v>
      </c>
    </row>
    <row r="995" spans="1:9" ht="9.9499999999999993" customHeight="1">
      <c r="A995" s="8"/>
      <c r="B995" s="8"/>
      <c r="C995" s="8"/>
      <c r="D995" s="8"/>
      <c r="E995" s="8"/>
      <c r="F995" s="8"/>
      <c r="G995" s="83"/>
      <c r="H995" s="83"/>
      <c r="I995" s="83"/>
    </row>
    <row r="996" spans="1:9" ht="20.100000000000001" customHeight="1">
      <c r="A996" s="81" t="s">
        <v>1529</v>
      </c>
      <c r="B996" s="81"/>
      <c r="C996" s="81"/>
      <c r="D996" s="81"/>
      <c r="E996" s="81"/>
      <c r="F996" s="81"/>
      <c r="G996" s="81"/>
      <c r="H996" s="81"/>
      <c r="I996" s="81"/>
    </row>
    <row r="997" spans="1:9" ht="15" customHeight="1">
      <c r="A997" s="76" t="s">
        <v>1234</v>
      </c>
      <c r="B997" s="76"/>
      <c r="C997" s="77" t="s">
        <v>3</v>
      </c>
      <c r="D997" s="77"/>
      <c r="E997" s="77"/>
      <c r="F997" s="12" t="s">
        <v>4</v>
      </c>
      <c r="G997" s="12" t="s">
        <v>1121</v>
      </c>
      <c r="H997" s="12" t="s">
        <v>1122</v>
      </c>
      <c r="I997" s="12" t="s">
        <v>1123</v>
      </c>
    </row>
    <row r="998" spans="1:9" ht="15" customHeight="1">
      <c r="A998" s="13" t="s">
        <v>1530</v>
      </c>
      <c r="B998" s="14" t="s">
        <v>1531</v>
      </c>
      <c r="C998" s="78" t="s">
        <v>135</v>
      </c>
      <c r="D998" s="78"/>
      <c r="E998" s="78"/>
      <c r="F998" s="13" t="s">
        <v>335</v>
      </c>
      <c r="G998" s="15">
        <v>4</v>
      </c>
      <c r="H998" s="16">
        <v>12.3</v>
      </c>
      <c r="I998" s="16">
        <f>TRUNC(TRUNC(G998,8)*H998,2)</f>
        <v>49.2</v>
      </c>
    </row>
    <row r="999" spans="1:9" ht="21" customHeight="1">
      <c r="A999" s="13" t="s">
        <v>1532</v>
      </c>
      <c r="B999" s="14" t="s">
        <v>1533</v>
      </c>
      <c r="C999" s="78" t="s">
        <v>135</v>
      </c>
      <c r="D999" s="78"/>
      <c r="E999" s="78"/>
      <c r="F999" s="13" t="s">
        <v>335</v>
      </c>
      <c r="G999" s="15">
        <v>4</v>
      </c>
      <c r="H999" s="16">
        <v>15.05</v>
      </c>
      <c r="I999" s="16">
        <f>TRUNC(TRUNC(G999,8)*H999,2)</f>
        <v>60.2</v>
      </c>
    </row>
    <row r="1000" spans="1:9" ht="15" customHeight="1">
      <c r="A1000" s="13" t="s">
        <v>1534</v>
      </c>
      <c r="B1000" s="14" t="s">
        <v>1535</v>
      </c>
      <c r="C1000" s="78" t="s">
        <v>135</v>
      </c>
      <c r="D1000" s="78"/>
      <c r="E1000" s="78"/>
      <c r="F1000" s="13" t="s">
        <v>136</v>
      </c>
      <c r="G1000" s="15">
        <v>4</v>
      </c>
      <c r="H1000" s="16">
        <v>0.87</v>
      </c>
      <c r="I1000" s="16">
        <f>TRUNC(TRUNC(G1000,8)*H1000,2)</f>
        <v>3.48</v>
      </c>
    </row>
    <row r="1001" spans="1:9" ht="15" customHeight="1">
      <c r="A1001" s="13" t="s">
        <v>1536</v>
      </c>
      <c r="B1001" s="14" t="s">
        <v>1537</v>
      </c>
      <c r="C1001" s="78" t="s">
        <v>135</v>
      </c>
      <c r="D1001" s="78"/>
      <c r="E1001" s="78"/>
      <c r="F1001" s="13" t="s">
        <v>136</v>
      </c>
      <c r="G1001" s="15">
        <v>20</v>
      </c>
      <c r="H1001" s="16">
        <v>0.06</v>
      </c>
      <c r="I1001" s="16">
        <f>TRUNC(TRUNC(G1001,8)*H1001,2)</f>
        <v>1.2</v>
      </c>
    </row>
    <row r="1002" spans="1:9" ht="15" customHeight="1">
      <c r="A1002" s="13" t="s">
        <v>1538</v>
      </c>
      <c r="B1002" s="14" t="s">
        <v>1539</v>
      </c>
      <c r="C1002" s="78" t="s">
        <v>135</v>
      </c>
      <c r="D1002" s="78"/>
      <c r="E1002" s="78"/>
      <c r="F1002" s="13" t="s">
        <v>308</v>
      </c>
      <c r="G1002" s="15">
        <v>1.04</v>
      </c>
      <c r="H1002" s="16">
        <v>148.41</v>
      </c>
      <c r="I1002" s="16">
        <f>TRUNC(TRUNC(G1002,8)*H1002,2)</f>
        <v>154.34</v>
      </c>
    </row>
    <row r="1003" spans="1:9" ht="15" customHeight="1">
      <c r="A1003" s="8"/>
      <c r="B1003" s="8"/>
      <c r="C1003" s="8"/>
      <c r="D1003" s="8"/>
      <c r="E1003" s="8"/>
      <c r="F1003" s="8"/>
      <c r="G1003" s="79" t="s">
        <v>1249</v>
      </c>
      <c r="H1003" s="79"/>
      <c r="I1003" s="17">
        <f>SUM(I998:I1002)</f>
        <v>268.42</v>
      </c>
    </row>
    <row r="1004" spans="1:9" ht="15" customHeight="1">
      <c r="A1004" s="76" t="s">
        <v>1218</v>
      </c>
      <c r="B1004" s="76"/>
      <c r="C1004" s="77" t="s">
        <v>3</v>
      </c>
      <c r="D1004" s="77"/>
      <c r="E1004" s="77"/>
      <c r="F1004" s="12" t="s">
        <v>4</v>
      </c>
      <c r="G1004" s="12" t="s">
        <v>1121</v>
      </c>
      <c r="H1004" s="12" t="s">
        <v>1122</v>
      </c>
      <c r="I1004" s="12" t="s">
        <v>1123</v>
      </c>
    </row>
    <row r="1005" spans="1:9" ht="15" customHeight="1">
      <c r="A1005" s="13" t="s">
        <v>1540</v>
      </c>
      <c r="B1005" s="14" t="s">
        <v>1541</v>
      </c>
      <c r="C1005" s="78" t="s">
        <v>15</v>
      </c>
      <c r="D1005" s="78"/>
      <c r="E1005" s="78"/>
      <c r="F1005" s="13" t="s">
        <v>1221</v>
      </c>
      <c r="G1005" s="15">
        <v>1.2</v>
      </c>
      <c r="H1005" s="16">
        <v>30.71</v>
      </c>
      <c r="I1005" s="16">
        <f>TRUNC(TRUNC(G1005,8)*H1005,2)</f>
        <v>36.85</v>
      </c>
    </row>
    <row r="1006" spans="1:9" ht="15" customHeight="1">
      <c r="A1006" s="13" t="s">
        <v>1267</v>
      </c>
      <c r="B1006" s="14" t="s">
        <v>1268</v>
      </c>
      <c r="C1006" s="78" t="s">
        <v>15</v>
      </c>
      <c r="D1006" s="78"/>
      <c r="E1006" s="78"/>
      <c r="F1006" s="13" t="s">
        <v>1221</v>
      </c>
      <c r="G1006" s="15">
        <v>0.5</v>
      </c>
      <c r="H1006" s="16">
        <v>22.72</v>
      </c>
      <c r="I1006" s="16">
        <f>TRUNC(TRUNC(G1006,8)*H1006,2)</f>
        <v>11.36</v>
      </c>
    </row>
    <row r="1007" spans="1:9" ht="18" customHeight="1">
      <c r="A1007" s="8"/>
      <c r="B1007" s="8"/>
      <c r="C1007" s="8"/>
      <c r="D1007" s="8"/>
      <c r="E1007" s="8"/>
      <c r="F1007" s="8"/>
      <c r="G1007" s="79" t="s">
        <v>1224</v>
      </c>
      <c r="H1007" s="79"/>
      <c r="I1007" s="17">
        <f>SUM(I1005:I1006)</f>
        <v>48.21</v>
      </c>
    </row>
    <row r="1008" spans="1:9" ht="15" customHeight="1">
      <c r="A1008" s="8"/>
      <c r="B1008" s="8"/>
      <c r="C1008" s="8"/>
      <c r="D1008" s="8"/>
      <c r="E1008" s="8"/>
      <c r="F1008" s="8"/>
      <c r="G1008" s="80" t="s">
        <v>1141</v>
      </c>
      <c r="H1008" s="80"/>
      <c r="I1008" s="4">
        <f>ROUND(SUM(I1003,I1007),2)</f>
        <v>316.63</v>
      </c>
    </row>
    <row r="1009" spans="1:9" ht="9.9499999999999993" customHeight="1">
      <c r="A1009" s="8"/>
      <c r="B1009" s="8"/>
      <c r="C1009" s="8"/>
      <c r="D1009" s="8"/>
      <c r="E1009" s="8"/>
      <c r="F1009" s="8"/>
      <c r="G1009" s="83"/>
      <c r="H1009" s="83"/>
      <c r="I1009" s="83"/>
    </row>
    <row r="1010" spans="1:9" ht="20.100000000000001" customHeight="1">
      <c r="A1010" s="81" t="s">
        <v>1542</v>
      </c>
      <c r="B1010" s="81"/>
      <c r="C1010" s="81"/>
      <c r="D1010" s="81"/>
      <c r="E1010" s="81"/>
      <c r="F1010" s="81"/>
      <c r="G1010" s="81"/>
      <c r="H1010" s="81"/>
      <c r="I1010" s="81"/>
    </row>
    <row r="1011" spans="1:9" ht="15" customHeight="1">
      <c r="A1011" s="76" t="s">
        <v>1234</v>
      </c>
      <c r="B1011" s="76"/>
      <c r="C1011" s="77" t="s">
        <v>3</v>
      </c>
      <c r="D1011" s="77"/>
      <c r="E1011" s="77"/>
      <c r="F1011" s="12" t="s">
        <v>4</v>
      </c>
      <c r="G1011" s="12" t="s">
        <v>1121</v>
      </c>
      <c r="H1011" s="12" t="s">
        <v>1122</v>
      </c>
      <c r="I1011" s="12" t="s">
        <v>1123</v>
      </c>
    </row>
    <row r="1012" spans="1:9" ht="21" customHeight="1">
      <c r="A1012" s="13" t="s">
        <v>1543</v>
      </c>
      <c r="B1012" s="14" t="s">
        <v>1544</v>
      </c>
      <c r="C1012" s="78" t="s">
        <v>15</v>
      </c>
      <c r="D1012" s="78"/>
      <c r="E1012" s="78"/>
      <c r="F1012" s="13" t="s">
        <v>39</v>
      </c>
      <c r="G1012" s="15">
        <v>1</v>
      </c>
      <c r="H1012" s="16">
        <v>140.38999999999999</v>
      </c>
      <c r="I1012" s="16">
        <f>TRUNC(TRUNC(G1012,8)*H1012,2)</f>
        <v>140.38999999999999</v>
      </c>
    </row>
    <row r="1013" spans="1:9" ht="29.1" customHeight="1">
      <c r="A1013" s="13" t="s">
        <v>1545</v>
      </c>
      <c r="B1013" s="14" t="s">
        <v>1546</v>
      </c>
      <c r="C1013" s="78" t="s">
        <v>15</v>
      </c>
      <c r="D1013" s="78"/>
      <c r="E1013" s="78"/>
      <c r="F1013" s="13" t="s">
        <v>39</v>
      </c>
      <c r="G1013" s="15">
        <v>6</v>
      </c>
      <c r="H1013" s="16">
        <v>19.260000000000002</v>
      </c>
      <c r="I1013" s="16">
        <f>TRUNC(TRUNC(G1013,8)*H1013,2)</f>
        <v>115.56</v>
      </c>
    </row>
    <row r="1014" spans="1:9" ht="15" customHeight="1">
      <c r="A1014" s="8"/>
      <c r="B1014" s="8"/>
      <c r="C1014" s="8"/>
      <c r="D1014" s="8"/>
      <c r="E1014" s="8"/>
      <c r="F1014" s="8"/>
      <c r="G1014" s="79" t="s">
        <v>1249</v>
      </c>
      <c r="H1014" s="79"/>
      <c r="I1014" s="17">
        <f>SUM(I1012:I1013)</f>
        <v>255.95</v>
      </c>
    </row>
    <row r="1015" spans="1:9" ht="15" customHeight="1">
      <c r="A1015" s="76" t="s">
        <v>1218</v>
      </c>
      <c r="B1015" s="76"/>
      <c r="C1015" s="77" t="s">
        <v>3</v>
      </c>
      <c r="D1015" s="77"/>
      <c r="E1015" s="77"/>
      <c r="F1015" s="12" t="s">
        <v>4</v>
      </c>
      <c r="G1015" s="12" t="s">
        <v>1121</v>
      </c>
      <c r="H1015" s="12" t="s">
        <v>1122</v>
      </c>
      <c r="I1015" s="12" t="s">
        <v>1123</v>
      </c>
    </row>
    <row r="1016" spans="1:9" ht="21" customHeight="1">
      <c r="A1016" s="13" t="s">
        <v>1255</v>
      </c>
      <c r="B1016" s="14" t="s">
        <v>1256</v>
      </c>
      <c r="C1016" s="78" t="s">
        <v>15</v>
      </c>
      <c r="D1016" s="78"/>
      <c r="E1016" s="78"/>
      <c r="F1016" s="13" t="s">
        <v>1221</v>
      </c>
      <c r="G1016" s="15">
        <v>0.94850000000000001</v>
      </c>
      <c r="H1016" s="16">
        <v>30.2</v>
      </c>
      <c r="I1016" s="16">
        <f>TRUNC(TRUNC(G1016,8)*H1016,2)</f>
        <v>28.64</v>
      </c>
    </row>
    <row r="1017" spans="1:9" ht="15" customHeight="1">
      <c r="A1017" s="13" t="s">
        <v>1267</v>
      </c>
      <c r="B1017" s="14" t="s">
        <v>1268</v>
      </c>
      <c r="C1017" s="78" t="s">
        <v>15</v>
      </c>
      <c r="D1017" s="78"/>
      <c r="E1017" s="78"/>
      <c r="F1017" s="13" t="s">
        <v>1221</v>
      </c>
      <c r="G1017" s="15">
        <v>0.29880000000000001</v>
      </c>
      <c r="H1017" s="16">
        <v>22.72</v>
      </c>
      <c r="I1017" s="16">
        <f>TRUNC(TRUNC(G1017,8)*H1017,2)</f>
        <v>6.78</v>
      </c>
    </row>
    <row r="1018" spans="1:9" ht="18" customHeight="1">
      <c r="A1018" s="8"/>
      <c r="B1018" s="8"/>
      <c r="C1018" s="8"/>
      <c r="D1018" s="8"/>
      <c r="E1018" s="8"/>
      <c r="F1018" s="8"/>
      <c r="G1018" s="79" t="s">
        <v>1224</v>
      </c>
      <c r="H1018" s="79"/>
      <c r="I1018" s="17">
        <f>SUM(I1016:I1017)</f>
        <v>35.42</v>
      </c>
    </row>
    <row r="1019" spans="1:9" ht="15" customHeight="1">
      <c r="A1019" s="8"/>
      <c r="B1019" s="8"/>
      <c r="C1019" s="8"/>
      <c r="D1019" s="8"/>
      <c r="E1019" s="8"/>
      <c r="F1019" s="8"/>
      <c r="G1019" s="80" t="s">
        <v>1141</v>
      </c>
      <c r="H1019" s="80"/>
      <c r="I1019" s="4">
        <f>ROUND(SUM(I1014,I1018),2)</f>
        <v>291.37</v>
      </c>
    </row>
    <row r="1020" spans="1:9" ht="9.9499999999999993" customHeight="1">
      <c r="A1020" s="8"/>
      <c r="B1020" s="8"/>
      <c r="C1020" s="8"/>
      <c r="D1020" s="8"/>
      <c r="E1020" s="8"/>
      <c r="F1020" s="8"/>
      <c r="G1020" s="83"/>
      <c r="H1020" s="83"/>
      <c r="I1020" s="83"/>
    </row>
    <row r="1021" spans="1:9" ht="20.100000000000001" customHeight="1">
      <c r="A1021" s="81" t="s">
        <v>1547</v>
      </c>
      <c r="B1021" s="81"/>
      <c r="C1021" s="81"/>
      <c r="D1021" s="81"/>
      <c r="E1021" s="81"/>
      <c r="F1021" s="81"/>
      <c r="G1021" s="81"/>
      <c r="H1021" s="81"/>
      <c r="I1021" s="81"/>
    </row>
    <row r="1022" spans="1:9" ht="15" customHeight="1">
      <c r="A1022" s="76" t="s">
        <v>1211</v>
      </c>
      <c r="B1022" s="76"/>
      <c r="C1022" s="77" t="s">
        <v>3</v>
      </c>
      <c r="D1022" s="77"/>
      <c r="E1022" s="77"/>
      <c r="F1022" s="12" t="s">
        <v>4</v>
      </c>
      <c r="G1022" s="12" t="s">
        <v>1121</v>
      </c>
      <c r="H1022" s="12" t="s">
        <v>1122</v>
      </c>
      <c r="I1022" s="12" t="s">
        <v>1123</v>
      </c>
    </row>
    <row r="1023" spans="1:9" ht="29.1" customHeight="1">
      <c r="A1023" s="13" t="s">
        <v>1548</v>
      </c>
      <c r="B1023" s="14" t="s">
        <v>1549</v>
      </c>
      <c r="C1023" s="78" t="s">
        <v>15</v>
      </c>
      <c r="D1023" s="78"/>
      <c r="E1023" s="78"/>
      <c r="F1023" s="13" t="s">
        <v>1214</v>
      </c>
      <c r="G1023" s="15">
        <v>0.01</v>
      </c>
      <c r="H1023" s="16">
        <v>34.71</v>
      </c>
      <c r="I1023" s="16">
        <f>TRUNC(TRUNC(G1023,8)*H1023,2)</f>
        <v>0.34</v>
      </c>
    </row>
    <row r="1024" spans="1:9" ht="29.1" customHeight="1">
      <c r="A1024" s="13" t="s">
        <v>1550</v>
      </c>
      <c r="B1024" s="14" t="s">
        <v>1551</v>
      </c>
      <c r="C1024" s="78" t="s">
        <v>15</v>
      </c>
      <c r="D1024" s="78"/>
      <c r="E1024" s="78"/>
      <c r="F1024" s="13" t="s">
        <v>1184</v>
      </c>
      <c r="G1024" s="15">
        <v>8.0000000000000002E-3</v>
      </c>
      <c r="H1024" s="16">
        <v>35.9</v>
      </c>
      <c r="I1024" s="16">
        <f>TRUNC(TRUNC(G1024,8)*H1024,2)</f>
        <v>0.28000000000000003</v>
      </c>
    </row>
    <row r="1025" spans="1:9" ht="18" customHeight="1">
      <c r="A1025" s="8"/>
      <c r="B1025" s="8"/>
      <c r="C1025" s="8"/>
      <c r="D1025" s="8"/>
      <c r="E1025" s="8"/>
      <c r="F1025" s="8"/>
      <c r="G1025" s="79" t="s">
        <v>1217</v>
      </c>
      <c r="H1025" s="79"/>
      <c r="I1025" s="17">
        <f>SUM(I1023:I1024)</f>
        <v>0.62000000000000011</v>
      </c>
    </row>
    <row r="1026" spans="1:9" ht="15" customHeight="1">
      <c r="A1026" s="76" t="s">
        <v>1234</v>
      </c>
      <c r="B1026" s="76"/>
      <c r="C1026" s="77" t="s">
        <v>3</v>
      </c>
      <c r="D1026" s="77"/>
      <c r="E1026" s="77"/>
      <c r="F1026" s="12" t="s">
        <v>4</v>
      </c>
      <c r="G1026" s="12" t="s">
        <v>1121</v>
      </c>
      <c r="H1026" s="12" t="s">
        <v>1122</v>
      </c>
      <c r="I1026" s="12" t="s">
        <v>1123</v>
      </c>
    </row>
    <row r="1027" spans="1:9" ht="29.1" customHeight="1">
      <c r="A1027" s="13" t="s">
        <v>1552</v>
      </c>
      <c r="B1027" s="14" t="s">
        <v>1553</v>
      </c>
      <c r="C1027" s="78" t="s">
        <v>15</v>
      </c>
      <c r="D1027" s="78"/>
      <c r="E1027" s="78"/>
      <c r="F1027" s="13" t="s">
        <v>103</v>
      </c>
      <c r="G1027" s="15">
        <v>0.53300000000000003</v>
      </c>
      <c r="H1027" s="16">
        <v>13.31</v>
      </c>
      <c r="I1027" s="16">
        <f>TRUNC(TRUNC(G1027,8)*H1027,2)</f>
        <v>7.09</v>
      </c>
    </row>
    <row r="1028" spans="1:9" ht="15" customHeight="1">
      <c r="A1028" s="13" t="s">
        <v>1554</v>
      </c>
      <c r="B1028" s="14" t="s">
        <v>1555</v>
      </c>
      <c r="C1028" s="78" t="s">
        <v>15</v>
      </c>
      <c r="D1028" s="78"/>
      <c r="E1028" s="78"/>
      <c r="F1028" s="13" t="s">
        <v>176</v>
      </c>
      <c r="G1028" s="15">
        <v>0.24</v>
      </c>
      <c r="H1028" s="16">
        <v>16.32</v>
      </c>
      <c r="I1028" s="16">
        <f>TRUNC(TRUNC(G1028,8)*H1028,2)</f>
        <v>3.91</v>
      </c>
    </row>
    <row r="1029" spans="1:9" ht="29.1" customHeight="1">
      <c r="A1029" s="13" t="s">
        <v>1556</v>
      </c>
      <c r="B1029" s="14" t="s">
        <v>1557</v>
      </c>
      <c r="C1029" s="78" t="s">
        <v>15</v>
      </c>
      <c r="D1029" s="78"/>
      <c r="E1029" s="78"/>
      <c r="F1029" s="13" t="s">
        <v>103</v>
      </c>
      <c r="G1029" s="15">
        <v>0.215</v>
      </c>
      <c r="H1029" s="16">
        <v>28.15</v>
      </c>
      <c r="I1029" s="16">
        <f>TRUNC(TRUNC(G1029,8)*H1029,2)</f>
        <v>6.05</v>
      </c>
    </row>
    <row r="1030" spans="1:9" ht="29.1" customHeight="1">
      <c r="A1030" s="13" t="s">
        <v>1558</v>
      </c>
      <c r="B1030" s="14" t="s">
        <v>1559</v>
      </c>
      <c r="C1030" s="78" t="s">
        <v>15</v>
      </c>
      <c r="D1030" s="78"/>
      <c r="E1030" s="78"/>
      <c r="F1030" s="13" t="s">
        <v>103</v>
      </c>
      <c r="G1030" s="15">
        <v>0.34599999999999997</v>
      </c>
      <c r="H1030" s="16">
        <v>35.17</v>
      </c>
      <c r="I1030" s="16">
        <f>TRUNC(TRUNC(G1030,8)*H1030,2)</f>
        <v>12.16</v>
      </c>
    </row>
    <row r="1031" spans="1:9" ht="15" customHeight="1">
      <c r="A1031" s="8"/>
      <c r="B1031" s="8"/>
      <c r="C1031" s="8"/>
      <c r="D1031" s="8"/>
      <c r="E1031" s="8"/>
      <c r="F1031" s="8"/>
      <c r="G1031" s="79" t="s">
        <v>1249</v>
      </c>
      <c r="H1031" s="79"/>
      <c r="I1031" s="17">
        <f>SUM(I1027:I1030)</f>
        <v>29.21</v>
      </c>
    </row>
    <row r="1032" spans="1:9" ht="15" customHeight="1">
      <c r="A1032" s="76" t="s">
        <v>1218</v>
      </c>
      <c r="B1032" s="76"/>
      <c r="C1032" s="77" t="s">
        <v>3</v>
      </c>
      <c r="D1032" s="77"/>
      <c r="E1032" s="77"/>
      <c r="F1032" s="12" t="s">
        <v>4</v>
      </c>
      <c r="G1032" s="12" t="s">
        <v>1121</v>
      </c>
      <c r="H1032" s="12" t="s">
        <v>1122</v>
      </c>
      <c r="I1032" s="12" t="s">
        <v>1123</v>
      </c>
    </row>
    <row r="1033" spans="1:9" ht="21" customHeight="1">
      <c r="A1033" s="13" t="s">
        <v>1219</v>
      </c>
      <c r="B1033" s="14" t="s">
        <v>1220</v>
      </c>
      <c r="C1033" s="78" t="s">
        <v>15</v>
      </c>
      <c r="D1033" s="78"/>
      <c r="E1033" s="78"/>
      <c r="F1033" s="13" t="s">
        <v>1221</v>
      </c>
      <c r="G1033" s="15">
        <v>0.23499999999999999</v>
      </c>
      <c r="H1033" s="16">
        <v>23.23</v>
      </c>
      <c r="I1033" s="16">
        <f>TRUNC(TRUNC(G1033,8)*H1033,2)</f>
        <v>5.45</v>
      </c>
    </row>
    <row r="1034" spans="1:9" ht="21" customHeight="1">
      <c r="A1034" s="13" t="s">
        <v>1222</v>
      </c>
      <c r="B1034" s="14" t="s">
        <v>1223</v>
      </c>
      <c r="C1034" s="78" t="s">
        <v>15</v>
      </c>
      <c r="D1034" s="78"/>
      <c r="E1034" s="78"/>
      <c r="F1034" s="13" t="s">
        <v>1221</v>
      </c>
      <c r="G1034" s="15">
        <v>0.78600000000000003</v>
      </c>
      <c r="H1034" s="16">
        <v>30.49</v>
      </c>
      <c r="I1034" s="16">
        <f>TRUNC(TRUNC(G1034,8)*H1034,2)</f>
        <v>23.96</v>
      </c>
    </row>
    <row r="1035" spans="1:9" ht="18" customHeight="1">
      <c r="A1035" s="8"/>
      <c r="B1035" s="8"/>
      <c r="C1035" s="8"/>
      <c r="D1035" s="8"/>
      <c r="E1035" s="8"/>
      <c r="F1035" s="8"/>
      <c r="G1035" s="79" t="s">
        <v>1224</v>
      </c>
      <c r="H1035" s="79"/>
      <c r="I1035" s="17">
        <f>SUM(I1033:I1034)</f>
        <v>29.41</v>
      </c>
    </row>
    <row r="1036" spans="1:9" ht="15" customHeight="1">
      <c r="A1036" s="8"/>
      <c r="B1036" s="8"/>
      <c r="C1036" s="8"/>
      <c r="D1036" s="8"/>
      <c r="E1036" s="8"/>
      <c r="F1036" s="8"/>
      <c r="G1036" s="80" t="s">
        <v>1141</v>
      </c>
      <c r="H1036" s="80"/>
      <c r="I1036" s="4">
        <f>ROUND(SUM(I1025,I1031,I1035),2)</f>
        <v>59.24</v>
      </c>
    </row>
    <row r="1037" spans="1:9" ht="9.9499999999999993" customHeight="1">
      <c r="A1037" s="8"/>
      <c r="B1037" s="8"/>
      <c r="C1037" s="8"/>
      <c r="D1037" s="8"/>
      <c r="E1037" s="8"/>
      <c r="F1037" s="8"/>
      <c r="G1037" s="83"/>
      <c r="H1037" s="83"/>
      <c r="I1037" s="83"/>
    </row>
    <row r="1038" spans="1:9" ht="20.100000000000001" customHeight="1">
      <c r="A1038" s="81" t="s">
        <v>1560</v>
      </c>
      <c r="B1038" s="81"/>
      <c r="C1038" s="81"/>
      <c r="D1038" s="81"/>
      <c r="E1038" s="81"/>
      <c r="F1038" s="81"/>
      <c r="G1038" s="81"/>
      <c r="H1038" s="81"/>
      <c r="I1038" s="81"/>
    </row>
    <row r="1039" spans="1:9" ht="15" customHeight="1">
      <c r="A1039" s="76" t="s">
        <v>1211</v>
      </c>
      <c r="B1039" s="76"/>
      <c r="C1039" s="77" t="s">
        <v>3</v>
      </c>
      <c r="D1039" s="77"/>
      <c r="E1039" s="77"/>
      <c r="F1039" s="12" t="s">
        <v>4</v>
      </c>
      <c r="G1039" s="12" t="s">
        <v>1121</v>
      </c>
      <c r="H1039" s="12" t="s">
        <v>1122</v>
      </c>
      <c r="I1039" s="12" t="s">
        <v>1123</v>
      </c>
    </row>
    <row r="1040" spans="1:9" ht="29.1" customHeight="1">
      <c r="A1040" s="13" t="s">
        <v>1548</v>
      </c>
      <c r="B1040" s="14" t="s">
        <v>1549</v>
      </c>
      <c r="C1040" s="78" t="s">
        <v>15</v>
      </c>
      <c r="D1040" s="78"/>
      <c r="E1040" s="78"/>
      <c r="F1040" s="13" t="s">
        <v>1214</v>
      </c>
      <c r="G1040" s="15">
        <v>5.7099999999999998E-2</v>
      </c>
      <c r="H1040" s="16">
        <v>34.71</v>
      </c>
      <c r="I1040" s="16">
        <f>TRUNC(TRUNC(G1040,8)*H1040,2)</f>
        <v>1.98</v>
      </c>
    </row>
    <row r="1041" spans="1:9" ht="29.1" customHeight="1">
      <c r="A1041" s="13" t="s">
        <v>1550</v>
      </c>
      <c r="B1041" s="14" t="s">
        <v>1551</v>
      </c>
      <c r="C1041" s="78" t="s">
        <v>15</v>
      </c>
      <c r="D1041" s="78"/>
      <c r="E1041" s="78"/>
      <c r="F1041" s="13" t="s">
        <v>1184</v>
      </c>
      <c r="G1041" s="15">
        <v>4.1200000000000001E-2</v>
      </c>
      <c r="H1041" s="16">
        <v>35.9</v>
      </c>
      <c r="I1041" s="16">
        <f>TRUNC(TRUNC(G1041,8)*H1041,2)</f>
        <v>1.47</v>
      </c>
    </row>
    <row r="1042" spans="1:9" ht="18" customHeight="1">
      <c r="A1042" s="8"/>
      <c r="B1042" s="8"/>
      <c r="C1042" s="8"/>
      <c r="D1042" s="8"/>
      <c r="E1042" s="8"/>
      <c r="F1042" s="8"/>
      <c r="G1042" s="79" t="s">
        <v>1217</v>
      </c>
      <c r="H1042" s="79"/>
      <c r="I1042" s="17">
        <f>SUM(I1040:I1041)</f>
        <v>3.45</v>
      </c>
    </row>
    <row r="1043" spans="1:9" ht="15" customHeight="1">
      <c r="A1043" s="76" t="s">
        <v>1234</v>
      </c>
      <c r="B1043" s="76"/>
      <c r="C1043" s="77" t="s">
        <v>3</v>
      </c>
      <c r="D1043" s="77"/>
      <c r="E1043" s="77"/>
      <c r="F1043" s="12" t="s">
        <v>4</v>
      </c>
      <c r="G1043" s="12" t="s">
        <v>1121</v>
      </c>
      <c r="H1043" s="12" t="s">
        <v>1122</v>
      </c>
      <c r="I1043" s="12" t="s">
        <v>1123</v>
      </c>
    </row>
    <row r="1044" spans="1:9" ht="29.1" customHeight="1">
      <c r="A1044" s="13" t="s">
        <v>1552</v>
      </c>
      <c r="B1044" s="14" t="s">
        <v>1553</v>
      </c>
      <c r="C1044" s="78" t="s">
        <v>15</v>
      </c>
      <c r="D1044" s="78"/>
      <c r="E1044" s="78"/>
      <c r="F1044" s="13" t="s">
        <v>103</v>
      </c>
      <c r="G1044" s="15">
        <v>2.3359999999999999</v>
      </c>
      <c r="H1044" s="16">
        <v>13.31</v>
      </c>
      <c r="I1044" s="16">
        <f t="shared" ref="I1044:I1049" si="4">TRUNC(TRUNC(G1044,8)*H1044,2)</f>
        <v>31.09</v>
      </c>
    </row>
    <row r="1045" spans="1:9" ht="15" customHeight="1">
      <c r="A1045" s="13" t="s">
        <v>1561</v>
      </c>
      <c r="B1045" s="14" t="s">
        <v>1562</v>
      </c>
      <c r="C1045" s="78" t="s">
        <v>15</v>
      </c>
      <c r="D1045" s="78"/>
      <c r="E1045" s="78"/>
      <c r="F1045" s="13" t="s">
        <v>176</v>
      </c>
      <c r="G1045" s="15">
        <v>7.0000000000000007E-2</v>
      </c>
      <c r="H1045" s="16">
        <v>18.059999999999999</v>
      </c>
      <c r="I1045" s="16">
        <f t="shared" si="4"/>
        <v>1.26</v>
      </c>
    </row>
    <row r="1046" spans="1:9" ht="15" customHeight="1">
      <c r="A1046" s="13" t="s">
        <v>1563</v>
      </c>
      <c r="B1046" s="14" t="s">
        <v>1564</v>
      </c>
      <c r="C1046" s="78" t="s">
        <v>15</v>
      </c>
      <c r="D1046" s="78"/>
      <c r="E1046" s="78"/>
      <c r="F1046" s="13" t="s">
        <v>176</v>
      </c>
      <c r="G1046" s="15">
        <v>0.05</v>
      </c>
      <c r="H1046" s="16">
        <v>16.3</v>
      </c>
      <c r="I1046" s="16">
        <f t="shared" si="4"/>
        <v>0.81</v>
      </c>
    </row>
    <row r="1047" spans="1:9" ht="15" customHeight="1">
      <c r="A1047" s="13" t="s">
        <v>1565</v>
      </c>
      <c r="B1047" s="14" t="s">
        <v>1566</v>
      </c>
      <c r="C1047" s="78" t="s">
        <v>15</v>
      </c>
      <c r="D1047" s="78"/>
      <c r="E1047" s="78"/>
      <c r="F1047" s="13" t="s">
        <v>176</v>
      </c>
      <c r="G1047" s="15">
        <v>0.03</v>
      </c>
      <c r="H1047" s="16">
        <v>16.440000000000001</v>
      </c>
      <c r="I1047" s="16">
        <f t="shared" si="4"/>
        <v>0.49</v>
      </c>
    </row>
    <row r="1048" spans="1:9" ht="29.1" customHeight="1">
      <c r="A1048" s="13" t="s">
        <v>1567</v>
      </c>
      <c r="B1048" s="14" t="s">
        <v>1568</v>
      </c>
      <c r="C1048" s="78" t="s">
        <v>15</v>
      </c>
      <c r="D1048" s="78"/>
      <c r="E1048" s="78"/>
      <c r="F1048" s="13" t="s">
        <v>103</v>
      </c>
      <c r="G1048" s="15">
        <v>2.573</v>
      </c>
      <c r="H1048" s="16">
        <v>2.5299999999999998</v>
      </c>
      <c r="I1048" s="16">
        <f t="shared" si="4"/>
        <v>6.5</v>
      </c>
    </row>
    <row r="1049" spans="1:9" ht="29.1" customHeight="1">
      <c r="A1049" s="13" t="s">
        <v>1556</v>
      </c>
      <c r="B1049" s="14" t="s">
        <v>1557</v>
      </c>
      <c r="C1049" s="78" t="s">
        <v>15</v>
      </c>
      <c r="D1049" s="78"/>
      <c r="E1049" s="78"/>
      <c r="F1049" s="13" t="s">
        <v>103</v>
      </c>
      <c r="G1049" s="15">
        <v>0.73499999999999999</v>
      </c>
      <c r="H1049" s="16">
        <v>28.15</v>
      </c>
      <c r="I1049" s="16">
        <f t="shared" si="4"/>
        <v>20.69</v>
      </c>
    </row>
    <row r="1050" spans="1:9" ht="15" customHeight="1">
      <c r="A1050" s="8"/>
      <c r="B1050" s="8"/>
      <c r="C1050" s="8"/>
      <c r="D1050" s="8"/>
      <c r="E1050" s="8"/>
      <c r="F1050" s="8"/>
      <c r="G1050" s="79" t="s">
        <v>1249</v>
      </c>
      <c r="H1050" s="79"/>
      <c r="I1050" s="17">
        <f>SUM(I1044:I1049)</f>
        <v>60.84</v>
      </c>
    </row>
    <row r="1051" spans="1:9" ht="15" customHeight="1">
      <c r="A1051" s="76" t="s">
        <v>1218</v>
      </c>
      <c r="B1051" s="76"/>
      <c r="C1051" s="77" t="s">
        <v>3</v>
      </c>
      <c r="D1051" s="77"/>
      <c r="E1051" s="77"/>
      <c r="F1051" s="12" t="s">
        <v>4</v>
      </c>
      <c r="G1051" s="12" t="s">
        <v>1121</v>
      </c>
      <c r="H1051" s="12" t="s">
        <v>1122</v>
      </c>
      <c r="I1051" s="12" t="s">
        <v>1123</v>
      </c>
    </row>
    <row r="1052" spans="1:9" ht="21" customHeight="1">
      <c r="A1052" s="13" t="s">
        <v>1219</v>
      </c>
      <c r="B1052" s="14" t="s">
        <v>1220</v>
      </c>
      <c r="C1052" s="78" t="s">
        <v>15</v>
      </c>
      <c r="D1052" s="78"/>
      <c r="E1052" s="78"/>
      <c r="F1052" s="13" t="s">
        <v>1221</v>
      </c>
      <c r="G1052" s="15">
        <v>0.40200000000000002</v>
      </c>
      <c r="H1052" s="16">
        <v>23.23</v>
      </c>
      <c r="I1052" s="16">
        <f>TRUNC(TRUNC(G1052,8)*H1052,2)</f>
        <v>9.33</v>
      </c>
    </row>
    <row r="1053" spans="1:9" ht="21" customHeight="1">
      <c r="A1053" s="13" t="s">
        <v>1222</v>
      </c>
      <c r="B1053" s="14" t="s">
        <v>1223</v>
      </c>
      <c r="C1053" s="78" t="s">
        <v>15</v>
      </c>
      <c r="D1053" s="78"/>
      <c r="E1053" s="78"/>
      <c r="F1053" s="13" t="s">
        <v>1221</v>
      </c>
      <c r="G1053" s="15">
        <v>0.4</v>
      </c>
      <c r="H1053" s="16">
        <v>30.49</v>
      </c>
      <c r="I1053" s="16">
        <f>TRUNC(TRUNC(G1053,8)*H1053,2)</f>
        <v>12.19</v>
      </c>
    </row>
    <row r="1054" spans="1:9" ht="18" customHeight="1">
      <c r="A1054" s="8"/>
      <c r="B1054" s="8"/>
      <c r="C1054" s="8"/>
      <c r="D1054" s="8"/>
      <c r="E1054" s="8"/>
      <c r="F1054" s="8"/>
      <c r="G1054" s="79" t="s">
        <v>1224</v>
      </c>
      <c r="H1054" s="79"/>
      <c r="I1054" s="17">
        <f>SUM(I1052:I1053)</f>
        <v>21.52</v>
      </c>
    </row>
    <row r="1055" spans="1:9" ht="15" customHeight="1">
      <c r="A1055" s="8"/>
      <c r="B1055" s="8"/>
      <c r="C1055" s="8"/>
      <c r="D1055" s="8"/>
      <c r="E1055" s="8"/>
      <c r="F1055" s="8"/>
      <c r="G1055" s="80" t="s">
        <v>1141</v>
      </c>
      <c r="H1055" s="80"/>
      <c r="I1055" s="4">
        <f>ROUND(SUM(I1042,I1050,I1054),2)</f>
        <v>85.81</v>
      </c>
    </row>
    <row r="1056" spans="1:9" ht="9.9499999999999993" customHeight="1">
      <c r="A1056" s="8"/>
      <c r="B1056" s="8"/>
      <c r="C1056" s="8"/>
      <c r="D1056" s="8"/>
      <c r="E1056" s="8"/>
      <c r="F1056" s="8"/>
      <c r="G1056" s="83"/>
      <c r="H1056" s="83"/>
      <c r="I1056" s="83"/>
    </row>
    <row r="1057" spans="1:9" ht="20.100000000000001" customHeight="1">
      <c r="A1057" s="81" t="s">
        <v>1569</v>
      </c>
      <c r="B1057" s="81"/>
      <c r="C1057" s="81"/>
      <c r="D1057" s="81"/>
      <c r="E1057" s="81"/>
      <c r="F1057" s="81"/>
      <c r="G1057" s="81"/>
      <c r="H1057" s="81"/>
      <c r="I1057" s="81"/>
    </row>
    <row r="1058" spans="1:9" ht="15" customHeight="1">
      <c r="A1058" s="76" t="s">
        <v>1211</v>
      </c>
      <c r="B1058" s="76"/>
      <c r="C1058" s="77" t="s">
        <v>3</v>
      </c>
      <c r="D1058" s="77"/>
      <c r="E1058" s="77"/>
      <c r="F1058" s="12" t="s">
        <v>4</v>
      </c>
      <c r="G1058" s="12" t="s">
        <v>1121</v>
      </c>
      <c r="H1058" s="12" t="s">
        <v>1122</v>
      </c>
      <c r="I1058" s="12" t="s">
        <v>1123</v>
      </c>
    </row>
    <row r="1059" spans="1:9" ht="29.1" customHeight="1">
      <c r="A1059" s="13" t="s">
        <v>1548</v>
      </c>
      <c r="B1059" s="14" t="s">
        <v>1549</v>
      </c>
      <c r="C1059" s="78" t="s">
        <v>15</v>
      </c>
      <c r="D1059" s="78"/>
      <c r="E1059" s="78"/>
      <c r="F1059" s="13" t="s">
        <v>1214</v>
      </c>
      <c r="G1059" s="15">
        <v>5.16E-2</v>
      </c>
      <c r="H1059" s="16">
        <v>34.71</v>
      </c>
      <c r="I1059" s="16">
        <f>TRUNC(TRUNC(G1059,8)*H1059,2)</f>
        <v>1.79</v>
      </c>
    </row>
    <row r="1060" spans="1:9" ht="29.1" customHeight="1">
      <c r="A1060" s="13" t="s">
        <v>1550</v>
      </c>
      <c r="B1060" s="14" t="s">
        <v>1551</v>
      </c>
      <c r="C1060" s="78" t="s">
        <v>15</v>
      </c>
      <c r="D1060" s="78"/>
      <c r="E1060" s="78"/>
      <c r="F1060" s="13" t="s">
        <v>1184</v>
      </c>
      <c r="G1060" s="15">
        <v>3.7199999999999997E-2</v>
      </c>
      <c r="H1060" s="16">
        <v>35.9</v>
      </c>
      <c r="I1060" s="16">
        <f>TRUNC(TRUNC(G1060,8)*H1060,2)</f>
        <v>1.33</v>
      </c>
    </row>
    <row r="1061" spans="1:9" ht="18" customHeight="1">
      <c r="A1061" s="8"/>
      <c r="B1061" s="8"/>
      <c r="C1061" s="8"/>
      <c r="D1061" s="8"/>
      <c r="E1061" s="8"/>
      <c r="F1061" s="8"/>
      <c r="G1061" s="79" t="s">
        <v>1217</v>
      </c>
      <c r="H1061" s="79"/>
      <c r="I1061" s="17">
        <f>SUM(I1059:I1060)</f>
        <v>3.12</v>
      </c>
    </row>
    <row r="1062" spans="1:9" ht="15" customHeight="1">
      <c r="A1062" s="76" t="s">
        <v>1234</v>
      </c>
      <c r="B1062" s="76"/>
      <c r="C1062" s="77" t="s">
        <v>3</v>
      </c>
      <c r="D1062" s="77"/>
      <c r="E1062" s="77"/>
      <c r="F1062" s="12" t="s">
        <v>4</v>
      </c>
      <c r="G1062" s="12" t="s">
        <v>1121</v>
      </c>
      <c r="H1062" s="12" t="s">
        <v>1122</v>
      </c>
      <c r="I1062" s="12" t="s">
        <v>1123</v>
      </c>
    </row>
    <row r="1063" spans="1:9" ht="38.1" customHeight="1">
      <c r="A1063" s="13" t="s">
        <v>1570</v>
      </c>
      <c r="B1063" s="14" t="s">
        <v>1571</v>
      </c>
      <c r="C1063" s="78" t="s">
        <v>15</v>
      </c>
      <c r="D1063" s="78"/>
      <c r="E1063" s="78"/>
      <c r="F1063" s="13" t="s">
        <v>1572</v>
      </c>
      <c r="G1063" s="15">
        <v>2.75E-2</v>
      </c>
      <c r="H1063" s="16">
        <v>1205</v>
      </c>
      <c r="I1063" s="16">
        <f>TRUNC(TRUNC(G1063,8)*H1063,2)</f>
        <v>33.130000000000003</v>
      </c>
    </row>
    <row r="1064" spans="1:9" ht="15" customHeight="1">
      <c r="A1064" s="8"/>
      <c r="B1064" s="8"/>
      <c r="C1064" s="8"/>
      <c r="D1064" s="8"/>
      <c r="E1064" s="8"/>
      <c r="F1064" s="8"/>
      <c r="G1064" s="79" t="s">
        <v>1249</v>
      </c>
      <c r="H1064" s="79"/>
      <c r="I1064" s="17">
        <f>SUM(I1063:I1063)</f>
        <v>33.130000000000003</v>
      </c>
    </row>
    <row r="1065" spans="1:9" ht="15" customHeight="1">
      <c r="A1065" s="76" t="s">
        <v>1218</v>
      </c>
      <c r="B1065" s="76"/>
      <c r="C1065" s="77" t="s">
        <v>3</v>
      </c>
      <c r="D1065" s="77"/>
      <c r="E1065" s="77"/>
      <c r="F1065" s="12" t="s">
        <v>4</v>
      </c>
      <c r="G1065" s="12" t="s">
        <v>1121</v>
      </c>
      <c r="H1065" s="12" t="s">
        <v>1122</v>
      </c>
      <c r="I1065" s="12" t="s">
        <v>1123</v>
      </c>
    </row>
    <row r="1066" spans="1:9" ht="15" customHeight="1">
      <c r="A1066" s="13" t="s">
        <v>1267</v>
      </c>
      <c r="B1066" s="14" t="s">
        <v>1268</v>
      </c>
      <c r="C1066" s="78" t="s">
        <v>15</v>
      </c>
      <c r="D1066" s="78"/>
      <c r="E1066" s="78"/>
      <c r="F1066" s="13" t="s">
        <v>1221</v>
      </c>
      <c r="G1066" s="15">
        <v>0.39900000000000002</v>
      </c>
      <c r="H1066" s="16">
        <v>22.72</v>
      </c>
      <c r="I1066" s="16">
        <f>TRUNC(TRUNC(G1066,8)*H1066,2)</f>
        <v>9.06</v>
      </c>
    </row>
    <row r="1067" spans="1:9" ht="15" customHeight="1">
      <c r="A1067" s="13" t="s">
        <v>1573</v>
      </c>
      <c r="B1067" s="14" t="s">
        <v>1574</v>
      </c>
      <c r="C1067" s="78" t="s">
        <v>15</v>
      </c>
      <c r="D1067" s="78"/>
      <c r="E1067" s="78"/>
      <c r="F1067" s="13" t="s">
        <v>1221</v>
      </c>
      <c r="G1067" s="15">
        <v>0.13300000000000001</v>
      </c>
      <c r="H1067" s="16">
        <v>30.22</v>
      </c>
      <c r="I1067" s="16">
        <f>TRUNC(TRUNC(G1067,8)*H1067,2)</f>
        <v>4.01</v>
      </c>
    </row>
    <row r="1068" spans="1:9" ht="18" customHeight="1">
      <c r="A1068" s="8"/>
      <c r="B1068" s="8"/>
      <c r="C1068" s="8"/>
      <c r="D1068" s="8"/>
      <c r="E1068" s="8"/>
      <c r="F1068" s="8"/>
      <c r="G1068" s="79" t="s">
        <v>1224</v>
      </c>
      <c r="H1068" s="79"/>
      <c r="I1068" s="17">
        <f>SUM(I1066:I1067)</f>
        <v>13.07</v>
      </c>
    </row>
    <row r="1069" spans="1:9" ht="15" customHeight="1">
      <c r="A1069" s="8"/>
      <c r="B1069" s="8"/>
      <c r="C1069" s="8"/>
      <c r="D1069" s="8"/>
      <c r="E1069" s="8"/>
      <c r="F1069" s="8"/>
      <c r="G1069" s="80" t="s">
        <v>1141</v>
      </c>
      <c r="H1069" s="80"/>
      <c r="I1069" s="4">
        <f>ROUND(SUM(I1061,I1064,I1068),2)</f>
        <v>49.32</v>
      </c>
    </row>
    <row r="1070" spans="1:9" ht="9.9499999999999993" customHeight="1">
      <c r="A1070" s="8"/>
      <c r="B1070" s="8"/>
      <c r="C1070" s="8"/>
      <c r="D1070" s="8"/>
      <c r="E1070" s="8"/>
      <c r="F1070" s="8"/>
      <c r="G1070" s="83"/>
      <c r="H1070" s="83"/>
      <c r="I1070" s="83"/>
    </row>
    <row r="1071" spans="1:9" ht="20.100000000000001" customHeight="1">
      <c r="A1071" s="81" t="s">
        <v>1575</v>
      </c>
      <c r="B1071" s="81"/>
      <c r="C1071" s="81"/>
      <c r="D1071" s="81"/>
      <c r="E1071" s="81"/>
      <c r="F1071" s="81"/>
      <c r="G1071" s="81"/>
      <c r="H1071" s="81"/>
      <c r="I1071" s="81"/>
    </row>
    <row r="1072" spans="1:9" ht="15" customHeight="1">
      <c r="A1072" s="76" t="s">
        <v>1211</v>
      </c>
      <c r="B1072" s="76"/>
      <c r="C1072" s="77" t="s">
        <v>3</v>
      </c>
      <c r="D1072" s="77"/>
      <c r="E1072" s="77"/>
      <c r="F1072" s="12" t="s">
        <v>4</v>
      </c>
      <c r="G1072" s="12" t="s">
        <v>1121</v>
      </c>
      <c r="H1072" s="12" t="s">
        <v>1122</v>
      </c>
      <c r="I1072" s="12" t="s">
        <v>1123</v>
      </c>
    </row>
    <row r="1073" spans="1:9" ht="29.1" customHeight="1">
      <c r="A1073" s="13" t="s">
        <v>1548</v>
      </c>
      <c r="B1073" s="14" t="s">
        <v>1549</v>
      </c>
      <c r="C1073" s="78" t="s">
        <v>15</v>
      </c>
      <c r="D1073" s="78"/>
      <c r="E1073" s="78"/>
      <c r="F1073" s="13" t="s">
        <v>1214</v>
      </c>
      <c r="G1073" s="15">
        <v>8.6999999999999994E-3</v>
      </c>
      <c r="H1073" s="16">
        <v>34.71</v>
      </c>
      <c r="I1073" s="16">
        <f>TRUNC(TRUNC(G1073,8)*H1073,2)</f>
        <v>0.3</v>
      </c>
    </row>
    <row r="1074" spans="1:9" ht="29.1" customHeight="1">
      <c r="A1074" s="13" t="s">
        <v>1550</v>
      </c>
      <c r="B1074" s="14" t="s">
        <v>1551</v>
      </c>
      <c r="C1074" s="78" t="s">
        <v>15</v>
      </c>
      <c r="D1074" s="78"/>
      <c r="E1074" s="78"/>
      <c r="F1074" s="13" t="s">
        <v>1184</v>
      </c>
      <c r="G1074" s="15">
        <v>6.3E-3</v>
      </c>
      <c r="H1074" s="16">
        <v>35.9</v>
      </c>
      <c r="I1074" s="16">
        <f>TRUNC(TRUNC(G1074,8)*H1074,2)</f>
        <v>0.22</v>
      </c>
    </row>
    <row r="1075" spans="1:9" ht="18" customHeight="1">
      <c r="A1075" s="8"/>
      <c r="B1075" s="8"/>
      <c r="C1075" s="8"/>
      <c r="D1075" s="8"/>
      <c r="E1075" s="8"/>
      <c r="F1075" s="8"/>
      <c r="G1075" s="79" t="s">
        <v>1217</v>
      </c>
      <c r="H1075" s="79"/>
      <c r="I1075" s="17">
        <f>SUM(I1073:I1074)</f>
        <v>0.52</v>
      </c>
    </row>
    <row r="1076" spans="1:9" ht="15" customHeight="1">
      <c r="A1076" s="76" t="s">
        <v>1234</v>
      </c>
      <c r="B1076" s="76"/>
      <c r="C1076" s="77" t="s">
        <v>3</v>
      </c>
      <c r="D1076" s="77"/>
      <c r="E1076" s="77"/>
      <c r="F1076" s="12" t="s">
        <v>4</v>
      </c>
      <c r="G1076" s="12" t="s">
        <v>1121</v>
      </c>
      <c r="H1076" s="12" t="s">
        <v>1122</v>
      </c>
      <c r="I1076" s="12" t="s">
        <v>1123</v>
      </c>
    </row>
    <row r="1077" spans="1:9" ht="21" customHeight="1">
      <c r="A1077" s="13" t="s">
        <v>1576</v>
      </c>
      <c r="B1077" s="14" t="s">
        <v>1577</v>
      </c>
      <c r="C1077" s="78" t="s">
        <v>15</v>
      </c>
      <c r="D1077" s="78"/>
      <c r="E1077" s="78"/>
      <c r="F1077" s="13" t="s">
        <v>39</v>
      </c>
      <c r="G1077" s="15">
        <v>3</v>
      </c>
      <c r="H1077" s="16">
        <v>3.12</v>
      </c>
      <c r="I1077" s="16">
        <f>TRUNC(TRUNC(G1077,8)*H1077,2)</f>
        <v>9.36</v>
      </c>
    </row>
    <row r="1078" spans="1:9" ht="15" customHeight="1">
      <c r="A1078" s="8"/>
      <c r="B1078" s="8"/>
      <c r="C1078" s="8"/>
      <c r="D1078" s="8"/>
      <c r="E1078" s="8"/>
      <c r="F1078" s="8"/>
      <c r="G1078" s="79" t="s">
        <v>1249</v>
      </c>
      <c r="H1078" s="79"/>
      <c r="I1078" s="17">
        <f>SUM(I1077:I1077)</f>
        <v>9.36</v>
      </c>
    </row>
    <row r="1079" spans="1:9" ht="15" customHeight="1">
      <c r="A1079" s="76" t="s">
        <v>1218</v>
      </c>
      <c r="B1079" s="76"/>
      <c r="C1079" s="77" t="s">
        <v>3</v>
      </c>
      <c r="D1079" s="77"/>
      <c r="E1079" s="77"/>
      <c r="F1079" s="12" t="s">
        <v>4</v>
      </c>
      <c r="G1079" s="12" t="s">
        <v>1121</v>
      </c>
      <c r="H1079" s="12" t="s">
        <v>1122</v>
      </c>
      <c r="I1079" s="12" t="s">
        <v>1123</v>
      </c>
    </row>
    <row r="1080" spans="1:9" ht="15" customHeight="1">
      <c r="A1080" s="13" t="s">
        <v>1267</v>
      </c>
      <c r="B1080" s="14" t="s">
        <v>1268</v>
      </c>
      <c r="C1080" s="78" t="s">
        <v>15</v>
      </c>
      <c r="D1080" s="78"/>
      <c r="E1080" s="78"/>
      <c r="F1080" s="13" t="s">
        <v>1221</v>
      </c>
      <c r="G1080" s="15">
        <v>0.20899999999999999</v>
      </c>
      <c r="H1080" s="16">
        <v>22.72</v>
      </c>
      <c r="I1080" s="16">
        <f>TRUNC(TRUNC(G1080,8)*H1080,2)</f>
        <v>4.74</v>
      </c>
    </row>
    <row r="1081" spans="1:9" ht="15" customHeight="1">
      <c r="A1081" s="13" t="s">
        <v>1573</v>
      </c>
      <c r="B1081" s="14" t="s">
        <v>1574</v>
      </c>
      <c r="C1081" s="78" t="s">
        <v>15</v>
      </c>
      <c r="D1081" s="78"/>
      <c r="E1081" s="78"/>
      <c r="F1081" s="13" t="s">
        <v>1221</v>
      </c>
      <c r="G1081" s="15">
        <v>0.16400000000000001</v>
      </c>
      <c r="H1081" s="16">
        <v>30.22</v>
      </c>
      <c r="I1081" s="16">
        <f>TRUNC(TRUNC(G1081,8)*H1081,2)</f>
        <v>4.95</v>
      </c>
    </row>
    <row r="1082" spans="1:9" ht="18" customHeight="1">
      <c r="A1082" s="8"/>
      <c r="B1082" s="8"/>
      <c r="C1082" s="8"/>
      <c r="D1082" s="8"/>
      <c r="E1082" s="8"/>
      <c r="F1082" s="8"/>
      <c r="G1082" s="79" t="s">
        <v>1224</v>
      </c>
      <c r="H1082" s="79"/>
      <c r="I1082" s="17">
        <f>SUM(I1080:I1081)</f>
        <v>9.6900000000000013</v>
      </c>
    </row>
    <row r="1083" spans="1:9" ht="15" customHeight="1">
      <c r="A1083" s="76" t="s">
        <v>1137</v>
      </c>
      <c r="B1083" s="76"/>
      <c r="C1083" s="77" t="s">
        <v>3</v>
      </c>
      <c r="D1083" s="77"/>
      <c r="E1083" s="77"/>
      <c r="F1083" s="12" t="s">
        <v>4</v>
      </c>
      <c r="G1083" s="12" t="s">
        <v>1121</v>
      </c>
      <c r="H1083" s="12" t="s">
        <v>1122</v>
      </c>
      <c r="I1083" s="12" t="s">
        <v>1123</v>
      </c>
    </row>
    <row r="1084" spans="1:9" ht="45.95" customHeight="1">
      <c r="A1084" s="13" t="s">
        <v>1578</v>
      </c>
      <c r="B1084" s="14" t="s">
        <v>1579</v>
      </c>
      <c r="C1084" s="78" t="s">
        <v>15</v>
      </c>
      <c r="D1084" s="78"/>
      <c r="E1084" s="78"/>
      <c r="F1084" s="13" t="s">
        <v>82</v>
      </c>
      <c r="G1084" s="15">
        <v>1.17E-2</v>
      </c>
      <c r="H1084" s="16">
        <v>757.91</v>
      </c>
      <c r="I1084" s="16">
        <f>TRUNC(TRUNC(G1084,8)*H1084,2)</f>
        <v>8.86</v>
      </c>
    </row>
    <row r="1085" spans="1:9" ht="15" customHeight="1">
      <c r="A1085" s="8"/>
      <c r="B1085" s="8"/>
      <c r="C1085" s="8"/>
      <c r="D1085" s="8"/>
      <c r="E1085" s="8"/>
      <c r="F1085" s="8"/>
      <c r="G1085" s="79" t="s">
        <v>1140</v>
      </c>
      <c r="H1085" s="79"/>
      <c r="I1085" s="17">
        <f>SUM(I1084:I1084)</f>
        <v>8.86</v>
      </c>
    </row>
    <row r="1086" spans="1:9" ht="15" customHeight="1">
      <c r="A1086" s="8"/>
      <c r="B1086" s="8"/>
      <c r="C1086" s="8"/>
      <c r="D1086" s="8"/>
      <c r="E1086" s="8"/>
      <c r="F1086" s="8"/>
      <c r="G1086" s="80" t="s">
        <v>1141</v>
      </c>
      <c r="H1086" s="80"/>
      <c r="I1086" s="4">
        <f>ROUND(SUM(I1075,I1078,I1082,I1085),2)</f>
        <v>28.43</v>
      </c>
    </row>
    <row r="1087" spans="1:9" ht="9.9499999999999993" customHeight="1">
      <c r="A1087" s="8"/>
      <c r="B1087" s="8"/>
      <c r="C1087" s="8"/>
      <c r="D1087" s="8"/>
      <c r="E1087" s="8"/>
      <c r="F1087" s="8"/>
      <c r="G1087" s="83"/>
      <c r="H1087" s="83"/>
      <c r="I1087" s="83"/>
    </row>
    <row r="1088" spans="1:9" ht="20.100000000000001" customHeight="1">
      <c r="A1088" s="81" t="s">
        <v>1580</v>
      </c>
      <c r="B1088" s="81"/>
      <c r="C1088" s="81"/>
      <c r="D1088" s="81"/>
      <c r="E1088" s="81"/>
      <c r="F1088" s="81"/>
      <c r="G1088" s="81"/>
      <c r="H1088" s="81"/>
      <c r="I1088" s="81"/>
    </row>
    <row r="1089" spans="1:9" ht="15" customHeight="1">
      <c r="A1089" s="76" t="s">
        <v>1211</v>
      </c>
      <c r="B1089" s="76"/>
      <c r="C1089" s="77" t="s">
        <v>3</v>
      </c>
      <c r="D1089" s="77"/>
      <c r="E1089" s="77"/>
      <c r="F1089" s="12" t="s">
        <v>4</v>
      </c>
      <c r="G1089" s="12" t="s">
        <v>1121</v>
      </c>
      <c r="H1089" s="12" t="s">
        <v>1122</v>
      </c>
      <c r="I1089" s="12" t="s">
        <v>1123</v>
      </c>
    </row>
    <row r="1090" spans="1:9" ht="29.1" customHeight="1">
      <c r="A1090" s="13" t="s">
        <v>1548</v>
      </c>
      <c r="B1090" s="14" t="s">
        <v>1549</v>
      </c>
      <c r="C1090" s="78" t="s">
        <v>15</v>
      </c>
      <c r="D1090" s="78"/>
      <c r="E1090" s="78"/>
      <c r="F1090" s="13" t="s">
        <v>1214</v>
      </c>
      <c r="G1090" s="15">
        <v>1.83E-2</v>
      </c>
      <c r="H1090" s="16">
        <v>34.71</v>
      </c>
      <c r="I1090" s="16">
        <f>TRUNC(TRUNC(G1090,8)*H1090,2)</f>
        <v>0.63</v>
      </c>
    </row>
    <row r="1091" spans="1:9" ht="29.1" customHeight="1">
      <c r="A1091" s="13" t="s">
        <v>1550</v>
      </c>
      <c r="B1091" s="14" t="s">
        <v>1551</v>
      </c>
      <c r="C1091" s="78" t="s">
        <v>15</v>
      </c>
      <c r="D1091" s="78"/>
      <c r="E1091" s="78"/>
      <c r="F1091" s="13" t="s">
        <v>1184</v>
      </c>
      <c r="G1091" s="15">
        <v>1.32E-2</v>
      </c>
      <c r="H1091" s="16">
        <v>35.9</v>
      </c>
      <c r="I1091" s="16">
        <f>TRUNC(TRUNC(G1091,8)*H1091,2)</f>
        <v>0.47</v>
      </c>
    </row>
    <row r="1092" spans="1:9" ht="18" customHeight="1">
      <c r="A1092" s="8"/>
      <c r="B1092" s="8"/>
      <c r="C1092" s="8"/>
      <c r="D1092" s="8"/>
      <c r="E1092" s="8"/>
      <c r="F1092" s="8"/>
      <c r="G1092" s="79" t="s">
        <v>1217</v>
      </c>
      <c r="H1092" s="79"/>
      <c r="I1092" s="17">
        <f>SUM(I1090:I1091)</f>
        <v>1.1000000000000001</v>
      </c>
    </row>
    <row r="1093" spans="1:9" ht="15" customHeight="1">
      <c r="A1093" s="76" t="s">
        <v>1234</v>
      </c>
      <c r="B1093" s="76"/>
      <c r="C1093" s="77" t="s">
        <v>3</v>
      </c>
      <c r="D1093" s="77"/>
      <c r="E1093" s="77"/>
      <c r="F1093" s="12" t="s">
        <v>4</v>
      </c>
      <c r="G1093" s="12" t="s">
        <v>1121</v>
      </c>
      <c r="H1093" s="12" t="s">
        <v>1122</v>
      </c>
      <c r="I1093" s="12" t="s">
        <v>1123</v>
      </c>
    </row>
    <row r="1094" spans="1:9" ht="21" customHeight="1">
      <c r="A1094" s="13" t="s">
        <v>1581</v>
      </c>
      <c r="B1094" s="14" t="s">
        <v>1582</v>
      </c>
      <c r="C1094" s="78" t="s">
        <v>15</v>
      </c>
      <c r="D1094" s="78"/>
      <c r="E1094" s="78"/>
      <c r="F1094" s="13" t="s">
        <v>103</v>
      </c>
      <c r="G1094" s="15">
        <v>1.05</v>
      </c>
      <c r="H1094" s="16">
        <v>88.05</v>
      </c>
      <c r="I1094" s="16">
        <f>TRUNC(TRUNC(G1094,8)*H1094,2)</f>
        <v>92.45</v>
      </c>
    </row>
    <row r="1095" spans="1:9" ht="15" customHeight="1">
      <c r="A1095" s="13" t="s">
        <v>1243</v>
      </c>
      <c r="B1095" s="14" t="s">
        <v>1244</v>
      </c>
      <c r="C1095" s="78" t="s">
        <v>15</v>
      </c>
      <c r="D1095" s="78"/>
      <c r="E1095" s="78"/>
      <c r="F1095" s="13" t="s">
        <v>176</v>
      </c>
      <c r="G1095" s="15">
        <v>2.5000000000000001E-2</v>
      </c>
      <c r="H1095" s="16">
        <v>16.04</v>
      </c>
      <c r="I1095" s="16">
        <f>TRUNC(TRUNC(G1095,8)*H1095,2)</f>
        <v>0.4</v>
      </c>
    </row>
    <row r="1096" spans="1:9" ht="21" customHeight="1">
      <c r="A1096" s="13" t="s">
        <v>1583</v>
      </c>
      <c r="B1096" s="14" t="s">
        <v>1584</v>
      </c>
      <c r="C1096" s="78" t="s">
        <v>15</v>
      </c>
      <c r="D1096" s="78"/>
      <c r="E1096" s="78"/>
      <c r="F1096" s="13" t="s">
        <v>176</v>
      </c>
      <c r="G1096" s="15">
        <v>4.8999999999999998E-3</v>
      </c>
      <c r="H1096" s="16">
        <v>92.43</v>
      </c>
      <c r="I1096" s="16">
        <f>TRUNC(TRUNC(G1096,8)*H1096,2)</f>
        <v>0.45</v>
      </c>
    </row>
    <row r="1097" spans="1:9" ht="21" customHeight="1">
      <c r="A1097" s="13" t="s">
        <v>1499</v>
      </c>
      <c r="B1097" s="14" t="s">
        <v>1500</v>
      </c>
      <c r="C1097" s="78" t="s">
        <v>15</v>
      </c>
      <c r="D1097" s="78"/>
      <c r="E1097" s="78"/>
      <c r="F1097" s="13" t="s">
        <v>1501</v>
      </c>
      <c r="G1097" s="15">
        <v>0.161</v>
      </c>
      <c r="H1097" s="16">
        <v>33.47</v>
      </c>
      <c r="I1097" s="16">
        <f>TRUNC(TRUNC(G1097,8)*H1097,2)</f>
        <v>5.38</v>
      </c>
    </row>
    <row r="1098" spans="1:9" ht="15" customHeight="1">
      <c r="A1098" s="13" t="s">
        <v>1585</v>
      </c>
      <c r="B1098" s="14" t="s">
        <v>1586</v>
      </c>
      <c r="C1098" s="78" t="s">
        <v>15</v>
      </c>
      <c r="D1098" s="78"/>
      <c r="E1098" s="78"/>
      <c r="F1098" s="13" t="s">
        <v>176</v>
      </c>
      <c r="G1098" s="15">
        <v>0.18</v>
      </c>
      <c r="H1098" s="16">
        <v>162.59</v>
      </c>
      <c r="I1098" s="16">
        <f>TRUNC(TRUNC(G1098,8)*H1098,2)</f>
        <v>29.26</v>
      </c>
    </row>
    <row r="1099" spans="1:9" ht="15" customHeight="1">
      <c r="A1099" s="8"/>
      <c r="B1099" s="8"/>
      <c r="C1099" s="8"/>
      <c r="D1099" s="8"/>
      <c r="E1099" s="8"/>
      <c r="F1099" s="8"/>
      <c r="G1099" s="79" t="s">
        <v>1249</v>
      </c>
      <c r="H1099" s="79"/>
      <c r="I1099" s="17">
        <f>SUM(I1094:I1098)</f>
        <v>127.94000000000001</v>
      </c>
    </row>
    <row r="1100" spans="1:9" ht="15" customHeight="1">
      <c r="A1100" s="76" t="s">
        <v>1218</v>
      </c>
      <c r="B1100" s="76"/>
      <c r="C1100" s="77" t="s">
        <v>3</v>
      </c>
      <c r="D1100" s="77"/>
      <c r="E1100" s="77"/>
      <c r="F1100" s="12" t="s">
        <v>4</v>
      </c>
      <c r="G1100" s="12" t="s">
        <v>1121</v>
      </c>
      <c r="H1100" s="12" t="s">
        <v>1122</v>
      </c>
      <c r="I1100" s="12" t="s">
        <v>1123</v>
      </c>
    </row>
    <row r="1101" spans="1:9" ht="15" customHeight="1">
      <c r="A1101" s="13" t="s">
        <v>1267</v>
      </c>
      <c r="B1101" s="14" t="s">
        <v>1268</v>
      </c>
      <c r="C1101" s="78" t="s">
        <v>15</v>
      </c>
      <c r="D1101" s="78"/>
      <c r="E1101" s="78"/>
      <c r="F1101" s="13" t="s">
        <v>1221</v>
      </c>
      <c r="G1101" s="15">
        <v>0.63300000000000001</v>
      </c>
      <c r="H1101" s="16">
        <v>22.72</v>
      </c>
      <c r="I1101" s="16">
        <f>TRUNC(TRUNC(G1101,8)*H1101,2)</f>
        <v>14.38</v>
      </c>
    </row>
    <row r="1102" spans="1:9" ht="15" customHeight="1">
      <c r="A1102" s="13" t="s">
        <v>1573</v>
      </c>
      <c r="B1102" s="14" t="s">
        <v>1574</v>
      </c>
      <c r="C1102" s="78" t="s">
        <v>15</v>
      </c>
      <c r="D1102" s="78"/>
      <c r="E1102" s="78"/>
      <c r="F1102" s="13" t="s">
        <v>1221</v>
      </c>
      <c r="G1102" s="15">
        <v>0.53900000000000003</v>
      </c>
      <c r="H1102" s="16">
        <v>30.22</v>
      </c>
      <c r="I1102" s="16">
        <f>TRUNC(TRUNC(G1102,8)*H1102,2)</f>
        <v>16.28</v>
      </c>
    </row>
    <row r="1103" spans="1:9" ht="18" customHeight="1">
      <c r="A1103" s="8"/>
      <c r="B1103" s="8"/>
      <c r="C1103" s="8"/>
      <c r="D1103" s="8"/>
      <c r="E1103" s="8"/>
      <c r="F1103" s="8"/>
      <c r="G1103" s="79" t="s">
        <v>1224</v>
      </c>
      <c r="H1103" s="79"/>
      <c r="I1103" s="17">
        <f>SUM(I1101:I1102)</f>
        <v>30.660000000000004</v>
      </c>
    </row>
    <row r="1104" spans="1:9" ht="15" customHeight="1">
      <c r="A1104" s="8"/>
      <c r="B1104" s="8"/>
      <c r="C1104" s="8"/>
      <c r="D1104" s="8"/>
      <c r="E1104" s="8"/>
      <c r="F1104" s="8"/>
      <c r="G1104" s="80" t="s">
        <v>1141</v>
      </c>
      <c r="H1104" s="80"/>
      <c r="I1104" s="4">
        <f>ROUND(SUM(I1092,I1099,I1103),2)</f>
        <v>159.69999999999999</v>
      </c>
    </row>
    <row r="1105" spans="1:9" ht="9.9499999999999993" customHeight="1">
      <c r="A1105" s="8"/>
      <c r="B1105" s="8"/>
      <c r="C1105" s="8"/>
      <c r="D1105" s="8"/>
      <c r="E1105" s="8"/>
      <c r="F1105" s="8"/>
      <c r="G1105" s="83"/>
      <c r="H1105" s="83"/>
      <c r="I1105" s="83"/>
    </row>
    <row r="1106" spans="1:9" ht="20.100000000000001" customHeight="1">
      <c r="A1106" s="81" t="s">
        <v>1587</v>
      </c>
      <c r="B1106" s="81"/>
      <c r="C1106" s="81"/>
      <c r="D1106" s="81"/>
      <c r="E1106" s="81"/>
      <c r="F1106" s="81"/>
      <c r="G1106" s="81"/>
      <c r="H1106" s="81"/>
      <c r="I1106" s="81"/>
    </row>
    <row r="1107" spans="1:9" ht="15" customHeight="1">
      <c r="A1107" s="76" t="s">
        <v>1234</v>
      </c>
      <c r="B1107" s="76"/>
      <c r="C1107" s="77" t="s">
        <v>3</v>
      </c>
      <c r="D1107" s="77"/>
      <c r="E1107" s="77"/>
      <c r="F1107" s="12" t="s">
        <v>4</v>
      </c>
      <c r="G1107" s="12" t="s">
        <v>1121</v>
      </c>
      <c r="H1107" s="12" t="s">
        <v>1122</v>
      </c>
      <c r="I1107" s="12" t="s">
        <v>1123</v>
      </c>
    </row>
    <row r="1108" spans="1:9" ht="15" customHeight="1">
      <c r="A1108" s="13" t="s">
        <v>1588</v>
      </c>
      <c r="B1108" s="14" t="s">
        <v>1589</v>
      </c>
      <c r="C1108" s="78" t="s">
        <v>135</v>
      </c>
      <c r="D1108" s="78"/>
      <c r="E1108" s="78"/>
      <c r="F1108" s="13" t="s">
        <v>335</v>
      </c>
      <c r="G1108" s="15">
        <v>1.05</v>
      </c>
      <c r="H1108" s="16">
        <v>34.479999999999997</v>
      </c>
      <c r="I1108" s="16">
        <f>TRUNC(TRUNC(G1108,8)*H1108,2)</f>
        <v>36.200000000000003</v>
      </c>
    </row>
    <row r="1109" spans="1:9" ht="15" customHeight="1">
      <c r="A1109" s="8"/>
      <c r="B1109" s="8"/>
      <c r="C1109" s="8"/>
      <c r="D1109" s="8"/>
      <c r="E1109" s="8"/>
      <c r="F1109" s="8"/>
      <c r="G1109" s="79" t="s">
        <v>1249</v>
      </c>
      <c r="H1109" s="79"/>
      <c r="I1109" s="17">
        <f>SUM(I1108:I1108)</f>
        <v>36.200000000000003</v>
      </c>
    </row>
    <row r="1110" spans="1:9" ht="15" customHeight="1">
      <c r="A1110" s="76" t="s">
        <v>1218</v>
      </c>
      <c r="B1110" s="76"/>
      <c r="C1110" s="77" t="s">
        <v>3</v>
      </c>
      <c r="D1110" s="77"/>
      <c r="E1110" s="77"/>
      <c r="F1110" s="12" t="s">
        <v>4</v>
      </c>
      <c r="G1110" s="12" t="s">
        <v>1121</v>
      </c>
      <c r="H1110" s="12" t="s">
        <v>1122</v>
      </c>
      <c r="I1110" s="12" t="s">
        <v>1123</v>
      </c>
    </row>
    <row r="1111" spans="1:9" ht="15" customHeight="1">
      <c r="A1111" s="13" t="s">
        <v>1328</v>
      </c>
      <c r="B1111" s="14" t="s">
        <v>1329</v>
      </c>
      <c r="C1111" s="78" t="s">
        <v>15</v>
      </c>
      <c r="D1111" s="78"/>
      <c r="E1111" s="78"/>
      <c r="F1111" s="13" t="s">
        <v>1221</v>
      </c>
      <c r="G1111" s="15">
        <v>0.19439999999999999</v>
      </c>
      <c r="H1111" s="16">
        <v>31.3</v>
      </c>
      <c r="I1111" s="16">
        <f>TRUNC(TRUNC(G1111,8)*H1111,2)</f>
        <v>6.08</v>
      </c>
    </row>
    <row r="1112" spans="1:9" ht="15" customHeight="1">
      <c r="A1112" s="13" t="s">
        <v>1267</v>
      </c>
      <c r="B1112" s="14" t="s">
        <v>1268</v>
      </c>
      <c r="C1112" s="78" t="s">
        <v>15</v>
      </c>
      <c r="D1112" s="78"/>
      <c r="E1112" s="78"/>
      <c r="F1112" s="13" t="s">
        <v>1221</v>
      </c>
      <c r="G1112" s="15">
        <v>0.19439999999999999</v>
      </c>
      <c r="H1112" s="16">
        <v>22.72</v>
      </c>
      <c r="I1112" s="16">
        <f>TRUNC(TRUNC(G1112,8)*H1112,2)</f>
        <v>4.41</v>
      </c>
    </row>
    <row r="1113" spans="1:9" ht="18" customHeight="1">
      <c r="A1113" s="8"/>
      <c r="B1113" s="8"/>
      <c r="C1113" s="8"/>
      <c r="D1113" s="8"/>
      <c r="E1113" s="8"/>
      <c r="F1113" s="8"/>
      <c r="G1113" s="79" t="s">
        <v>1224</v>
      </c>
      <c r="H1113" s="79"/>
      <c r="I1113" s="17">
        <f>SUM(I1111:I1112)</f>
        <v>10.49</v>
      </c>
    </row>
    <row r="1114" spans="1:9" ht="15" customHeight="1">
      <c r="A1114" s="76" t="s">
        <v>1137</v>
      </c>
      <c r="B1114" s="76"/>
      <c r="C1114" s="77" t="s">
        <v>3</v>
      </c>
      <c r="D1114" s="77"/>
      <c r="E1114" s="77"/>
      <c r="F1114" s="12" t="s">
        <v>4</v>
      </c>
      <c r="G1114" s="12" t="s">
        <v>1121</v>
      </c>
      <c r="H1114" s="12" t="s">
        <v>1122</v>
      </c>
      <c r="I1114" s="12" t="s">
        <v>1123</v>
      </c>
    </row>
    <row r="1115" spans="1:9" ht="38.1" customHeight="1">
      <c r="A1115" s="13" t="s">
        <v>1590</v>
      </c>
      <c r="B1115" s="14" t="s">
        <v>1591</v>
      </c>
      <c r="C1115" s="78" t="s">
        <v>135</v>
      </c>
      <c r="D1115" s="78"/>
      <c r="E1115" s="78"/>
      <c r="F1115" s="13" t="s">
        <v>335</v>
      </c>
      <c r="G1115" s="15">
        <v>1</v>
      </c>
      <c r="H1115" s="16">
        <v>4.04</v>
      </c>
      <c r="I1115" s="16">
        <f>TRUNC(TRUNC(G1115,8)*H1115,2)</f>
        <v>4.04</v>
      </c>
    </row>
    <row r="1116" spans="1:9" ht="15" customHeight="1">
      <c r="A1116" s="8"/>
      <c r="B1116" s="8"/>
      <c r="C1116" s="8"/>
      <c r="D1116" s="8"/>
      <c r="E1116" s="8"/>
      <c r="F1116" s="8"/>
      <c r="G1116" s="79" t="s">
        <v>1140</v>
      </c>
      <c r="H1116" s="79"/>
      <c r="I1116" s="17">
        <f>SUM(I1115:I1115)</f>
        <v>4.04</v>
      </c>
    </row>
    <row r="1117" spans="1:9" ht="15" customHeight="1">
      <c r="A1117" s="8"/>
      <c r="B1117" s="8"/>
      <c r="C1117" s="8"/>
      <c r="D1117" s="8"/>
      <c r="E1117" s="8"/>
      <c r="F1117" s="8"/>
      <c r="G1117" s="80" t="s">
        <v>1141</v>
      </c>
      <c r="H1117" s="80"/>
      <c r="I1117" s="4">
        <f>ROUND(SUM(I1109,I1113,I1116),2)</f>
        <v>50.73</v>
      </c>
    </row>
    <row r="1118" spans="1:9" ht="9.9499999999999993" customHeight="1">
      <c r="A1118" s="8"/>
      <c r="B1118" s="8"/>
      <c r="C1118" s="8"/>
      <c r="D1118" s="8"/>
      <c r="E1118" s="8"/>
      <c r="F1118" s="8"/>
      <c r="G1118" s="83"/>
      <c r="H1118" s="83"/>
      <c r="I1118" s="83"/>
    </row>
    <row r="1119" spans="1:9" ht="20.100000000000001" customHeight="1">
      <c r="A1119" s="81" t="s">
        <v>1592</v>
      </c>
      <c r="B1119" s="81"/>
      <c r="C1119" s="81"/>
      <c r="D1119" s="81"/>
      <c r="E1119" s="81"/>
      <c r="F1119" s="81"/>
      <c r="G1119" s="81"/>
      <c r="H1119" s="81"/>
      <c r="I1119" s="81"/>
    </row>
    <row r="1120" spans="1:9" ht="15" customHeight="1">
      <c r="A1120" s="76" t="s">
        <v>1234</v>
      </c>
      <c r="B1120" s="76"/>
      <c r="C1120" s="77" t="s">
        <v>3</v>
      </c>
      <c r="D1120" s="77"/>
      <c r="E1120" s="77"/>
      <c r="F1120" s="12" t="s">
        <v>4</v>
      </c>
      <c r="G1120" s="12" t="s">
        <v>1121</v>
      </c>
      <c r="H1120" s="12" t="s">
        <v>1122</v>
      </c>
      <c r="I1120" s="12" t="s">
        <v>1123</v>
      </c>
    </row>
    <row r="1121" spans="1:9" ht="21" customHeight="1">
      <c r="A1121" s="13" t="s">
        <v>1593</v>
      </c>
      <c r="B1121" s="14" t="s">
        <v>1594</v>
      </c>
      <c r="C1121" s="78" t="s">
        <v>15</v>
      </c>
      <c r="D1121" s="78"/>
      <c r="E1121" s="78"/>
      <c r="F1121" s="13" t="s">
        <v>103</v>
      </c>
      <c r="G1121" s="15">
        <v>1.05</v>
      </c>
      <c r="H1121" s="16">
        <v>7.44</v>
      </c>
      <c r="I1121" s="16">
        <f>TRUNC(TRUNC(G1121,8)*H1121,2)</f>
        <v>7.81</v>
      </c>
    </row>
    <row r="1122" spans="1:9" ht="15" customHeight="1">
      <c r="A1122" s="8"/>
      <c r="B1122" s="8"/>
      <c r="C1122" s="8"/>
      <c r="D1122" s="8"/>
      <c r="E1122" s="8"/>
      <c r="F1122" s="8"/>
      <c r="G1122" s="79" t="s">
        <v>1249</v>
      </c>
      <c r="H1122" s="79"/>
      <c r="I1122" s="17">
        <f>SUM(I1121:I1121)</f>
        <v>7.81</v>
      </c>
    </row>
    <row r="1123" spans="1:9" ht="15" customHeight="1">
      <c r="A1123" s="76" t="s">
        <v>1218</v>
      </c>
      <c r="B1123" s="76"/>
      <c r="C1123" s="77" t="s">
        <v>3</v>
      </c>
      <c r="D1123" s="77"/>
      <c r="E1123" s="77"/>
      <c r="F1123" s="12" t="s">
        <v>4</v>
      </c>
      <c r="G1123" s="12" t="s">
        <v>1121</v>
      </c>
      <c r="H1123" s="12" t="s">
        <v>1122</v>
      </c>
      <c r="I1123" s="12" t="s">
        <v>1123</v>
      </c>
    </row>
    <row r="1124" spans="1:9" ht="15" customHeight="1">
      <c r="A1124" s="13" t="s">
        <v>1328</v>
      </c>
      <c r="B1124" s="14" t="s">
        <v>1329</v>
      </c>
      <c r="C1124" s="78" t="s">
        <v>15</v>
      </c>
      <c r="D1124" s="78"/>
      <c r="E1124" s="78"/>
      <c r="F1124" s="13" t="s">
        <v>1221</v>
      </c>
      <c r="G1124" s="15">
        <v>8.2400000000000001E-2</v>
      </c>
      <c r="H1124" s="16">
        <v>31.3</v>
      </c>
      <c r="I1124" s="16">
        <f>TRUNC(TRUNC(G1124,8)*H1124,2)</f>
        <v>2.57</v>
      </c>
    </row>
    <row r="1125" spans="1:9" ht="15" customHeight="1">
      <c r="A1125" s="13" t="s">
        <v>1267</v>
      </c>
      <c r="B1125" s="14" t="s">
        <v>1268</v>
      </c>
      <c r="C1125" s="78" t="s">
        <v>15</v>
      </c>
      <c r="D1125" s="78"/>
      <c r="E1125" s="78"/>
      <c r="F1125" s="13" t="s">
        <v>1221</v>
      </c>
      <c r="G1125" s="15">
        <v>8.2400000000000001E-2</v>
      </c>
      <c r="H1125" s="16">
        <v>22.72</v>
      </c>
      <c r="I1125" s="16">
        <f>TRUNC(TRUNC(G1125,8)*H1125,2)</f>
        <v>1.87</v>
      </c>
    </row>
    <row r="1126" spans="1:9" ht="18" customHeight="1">
      <c r="A1126" s="8"/>
      <c r="B1126" s="8"/>
      <c r="C1126" s="8"/>
      <c r="D1126" s="8"/>
      <c r="E1126" s="8"/>
      <c r="F1126" s="8"/>
      <c r="G1126" s="79" t="s">
        <v>1224</v>
      </c>
      <c r="H1126" s="79"/>
      <c r="I1126" s="17">
        <f>SUM(I1124:I1125)</f>
        <v>4.4399999999999995</v>
      </c>
    </row>
    <row r="1127" spans="1:9" ht="15" customHeight="1">
      <c r="A1127" s="76" t="s">
        <v>1137</v>
      </c>
      <c r="B1127" s="76"/>
      <c r="C1127" s="77" t="s">
        <v>3</v>
      </c>
      <c r="D1127" s="77"/>
      <c r="E1127" s="77"/>
      <c r="F1127" s="12" t="s">
        <v>4</v>
      </c>
      <c r="G1127" s="12" t="s">
        <v>1121</v>
      </c>
      <c r="H1127" s="12" t="s">
        <v>1122</v>
      </c>
      <c r="I1127" s="12" t="s">
        <v>1123</v>
      </c>
    </row>
    <row r="1128" spans="1:9" ht="38.1" customHeight="1">
      <c r="A1128" s="13" t="s">
        <v>1595</v>
      </c>
      <c r="B1128" s="14" t="s">
        <v>1596</v>
      </c>
      <c r="C1128" s="78" t="s">
        <v>135</v>
      </c>
      <c r="D1128" s="78"/>
      <c r="E1128" s="78"/>
      <c r="F1128" s="13" t="s">
        <v>335</v>
      </c>
      <c r="G1128" s="15">
        <v>1</v>
      </c>
      <c r="H1128" s="16">
        <v>10.86</v>
      </c>
      <c r="I1128" s="16">
        <f>TRUNC(TRUNC(G1128,8)*H1128,2)</f>
        <v>10.86</v>
      </c>
    </row>
    <row r="1129" spans="1:9" ht="15" customHeight="1">
      <c r="A1129" s="8"/>
      <c r="B1129" s="8"/>
      <c r="C1129" s="8"/>
      <c r="D1129" s="8"/>
      <c r="E1129" s="8"/>
      <c r="F1129" s="8"/>
      <c r="G1129" s="79" t="s">
        <v>1140</v>
      </c>
      <c r="H1129" s="79"/>
      <c r="I1129" s="17">
        <f>SUM(I1128:I1128)</f>
        <v>10.86</v>
      </c>
    </row>
    <row r="1130" spans="1:9" ht="15" customHeight="1">
      <c r="A1130" s="8"/>
      <c r="B1130" s="8"/>
      <c r="C1130" s="8"/>
      <c r="D1130" s="8"/>
      <c r="E1130" s="8"/>
      <c r="F1130" s="8"/>
      <c r="G1130" s="80" t="s">
        <v>1141</v>
      </c>
      <c r="H1130" s="80"/>
      <c r="I1130" s="4">
        <f>ROUND(SUM(I1122,I1126,I1129),2)</f>
        <v>23.11</v>
      </c>
    </row>
    <row r="1131" spans="1:9" ht="9.9499999999999993" customHeight="1">
      <c r="A1131" s="8"/>
      <c r="B1131" s="8"/>
      <c r="C1131" s="8"/>
      <c r="D1131" s="8"/>
      <c r="E1131" s="8"/>
      <c r="F1131" s="8"/>
      <c r="G1131" s="83"/>
      <c r="H1131" s="83"/>
      <c r="I1131" s="83"/>
    </row>
    <row r="1132" spans="1:9" ht="20.100000000000001" customHeight="1">
      <c r="A1132" s="81" t="s">
        <v>1597</v>
      </c>
      <c r="B1132" s="81"/>
      <c r="C1132" s="81"/>
      <c r="D1132" s="81"/>
      <c r="E1132" s="81"/>
      <c r="F1132" s="81"/>
      <c r="G1132" s="81"/>
      <c r="H1132" s="81"/>
      <c r="I1132" s="81"/>
    </row>
    <row r="1133" spans="1:9" ht="15" customHeight="1">
      <c r="A1133" s="76" t="s">
        <v>1234</v>
      </c>
      <c r="B1133" s="76"/>
      <c r="C1133" s="77" t="s">
        <v>3</v>
      </c>
      <c r="D1133" s="77"/>
      <c r="E1133" s="77"/>
      <c r="F1133" s="12" t="s">
        <v>4</v>
      </c>
      <c r="G1133" s="12" t="s">
        <v>1121</v>
      </c>
      <c r="H1133" s="12" t="s">
        <v>1122</v>
      </c>
      <c r="I1133" s="12" t="s">
        <v>1123</v>
      </c>
    </row>
    <row r="1134" spans="1:9" ht="21" customHeight="1">
      <c r="A1134" s="13" t="s">
        <v>1593</v>
      </c>
      <c r="B1134" s="14" t="s">
        <v>1594</v>
      </c>
      <c r="C1134" s="78" t="s">
        <v>15</v>
      </c>
      <c r="D1134" s="78"/>
      <c r="E1134" s="78"/>
      <c r="F1134" s="13" t="s">
        <v>103</v>
      </c>
      <c r="G1134" s="15">
        <v>1.05</v>
      </c>
      <c r="H1134" s="16">
        <v>7.44</v>
      </c>
      <c r="I1134" s="16">
        <f>TRUNC(TRUNC(G1134,8)*H1134,2)</f>
        <v>7.81</v>
      </c>
    </row>
    <row r="1135" spans="1:9" ht="15" customHeight="1">
      <c r="A1135" s="8"/>
      <c r="B1135" s="8"/>
      <c r="C1135" s="8"/>
      <c r="D1135" s="8"/>
      <c r="E1135" s="8"/>
      <c r="F1135" s="8"/>
      <c r="G1135" s="79" t="s">
        <v>1249</v>
      </c>
      <c r="H1135" s="79"/>
      <c r="I1135" s="17">
        <f>SUM(I1134:I1134)</f>
        <v>7.81</v>
      </c>
    </row>
    <row r="1136" spans="1:9" ht="15" customHeight="1">
      <c r="A1136" s="76" t="s">
        <v>1218</v>
      </c>
      <c r="B1136" s="76"/>
      <c r="C1136" s="77" t="s">
        <v>3</v>
      </c>
      <c r="D1136" s="77"/>
      <c r="E1136" s="77"/>
      <c r="F1136" s="12" t="s">
        <v>4</v>
      </c>
      <c r="G1136" s="12" t="s">
        <v>1121</v>
      </c>
      <c r="H1136" s="12" t="s">
        <v>1122</v>
      </c>
      <c r="I1136" s="12" t="s">
        <v>1123</v>
      </c>
    </row>
    <row r="1137" spans="1:9" ht="15" customHeight="1">
      <c r="A1137" s="13" t="s">
        <v>1328</v>
      </c>
      <c r="B1137" s="14" t="s">
        <v>1329</v>
      </c>
      <c r="C1137" s="78" t="s">
        <v>15</v>
      </c>
      <c r="D1137" s="78"/>
      <c r="E1137" s="78"/>
      <c r="F1137" s="13" t="s">
        <v>1221</v>
      </c>
      <c r="G1137" s="15">
        <v>0.19439999999999999</v>
      </c>
      <c r="H1137" s="16">
        <v>31.3</v>
      </c>
      <c r="I1137" s="16">
        <f>TRUNC(TRUNC(G1137,8)*H1137,2)</f>
        <v>6.08</v>
      </c>
    </row>
    <row r="1138" spans="1:9" ht="15" customHeight="1">
      <c r="A1138" s="13" t="s">
        <v>1267</v>
      </c>
      <c r="B1138" s="14" t="s">
        <v>1268</v>
      </c>
      <c r="C1138" s="78" t="s">
        <v>15</v>
      </c>
      <c r="D1138" s="78"/>
      <c r="E1138" s="78"/>
      <c r="F1138" s="13" t="s">
        <v>1221</v>
      </c>
      <c r="G1138" s="15">
        <v>0.19439999999999999</v>
      </c>
      <c r="H1138" s="16">
        <v>22.72</v>
      </c>
      <c r="I1138" s="16">
        <f>TRUNC(TRUNC(G1138,8)*H1138,2)</f>
        <v>4.41</v>
      </c>
    </row>
    <row r="1139" spans="1:9" ht="18" customHeight="1">
      <c r="A1139" s="8"/>
      <c r="B1139" s="8"/>
      <c r="C1139" s="8"/>
      <c r="D1139" s="8"/>
      <c r="E1139" s="8"/>
      <c r="F1139" s="8"/>
      <c r="G1139" s="79" t="s">
        <v>1224</v>
      </c>
      <c r="H1139" s="79"/>
      <c r="I1139" s="17">
        <f>SUM(I1137:I1138)</f>
        <v>10.49</v>
      </c>
    </row>
    <row r="1140" spans="1:9" ht="15" customHeight="1">
      <c r="A1140" s="76" t="s">
        <v>1137</v>
      </c>
      <c r="B1140" s="76"/>
      <c r="C1140" s="77" t="s">
        <v>3</v>
      </c>
      <c r="D1140" s="77"/>
      <c r="E1140" s="77"/>
      <c r="F1140" s="12" t="s">
        <v>4</v>
      </c>
      <c r="G1140" s="12" t="s">
        <v>1121</v>
      </c>
      <c r="H1140" s="12" t="s">
        <v>1122</v>
      </c>
      <c r="I1140" s="12" t="s">
        <v>1123</v>
      </c>
    </row>
    <row r="1141" spans="1:9" ht="38.1" customHeight="1">
      <c r="A1141" s="13" t="s">
        <v>1590</v>
      </c>
      <c r="B1141" s="14" t="s">
        <v>1591</v>
      </c>
      <c r="C1141" s="78" t="s">
        <v>135</v>
      </c>
      <c r="D1141" s="78"/>
      <c r="E1141" s="78"/>
      <c r="F1141" s="13" t="s">
        <v>335</v>
      </c>
      <c r="G1141" s="15">
        <v>1</v>
      </c>
      <c r="H1141" s="16">
        <v>4.04</v>
      </c>
      <c r="I1141" s="16">
        <f>TRUNC(TRUNC(G1141,8)*H1141,2)</f>
        <v>4.04</v>
      </c>
    </row>
    <row r="1142" spans="1:9" ht="15" customHeight="1">
      <c r="A1142" s="8"/>
      <c r="B1142" s="8"/>
      <c r="C1142" s="8"/>
      <c r="D1142" s="8"/>
      <c r="E1142" s="8"/>
      <c r="F1142" s="8"/>
      <c r="G1142" s="79" t="s">
        <v>1140</v>
      </c>
      <c r="H1142" s="79"/>
      <c r="I1142" s="17">
        <f>SUM(I1141:I1141)</f>
        <v>4.04</v>
      </c>
    </row>
    <row r="1143" spans="1:9" ht="15" customHeight="1">
      <c r="A1143" s="8"/>
      <c r="B1143" s="8"/>
      <c r="C1143" s="8"/>
      <c r="D1143" s="8"/>
      <c r="E1143" s="8"/>
      <c r="F1143" s="8"/>
      <c r="G1143" s="80" t="s">
        <v>1141</v>
      </c>
      <c r="H1143" s="80"/>
      <c r="I1143" s="4">
        <f>ROUND(SUM(I1135,I1139,I1142),2)</f>
        <v>22.34</v>
      </c>
    </row>
    <row r="1144" spans="1:9" ht="9.9499999999999993" customHeight="1">
      <c r="A1144" s="8"/>
      <c r="B1144" s="8"/>
      <c r="C1144" s="8"/>
      <c r="D1144" s="8"/>
      <c r="E1144" s="8"/>
      <c r="F1144" s="8"/>
      <c r="G1144" s="83"/>
      <c r="H1144" s="83"/>
      <c r="I1144" s="83"/>
    </row>
    <row r="1145" spans="1:9" ht="20.100000000000001" customHeight="1">
      <c r="A1145" s="81" t="s">
        <v>1598</v>
      </c>
      <c r="B1145" s="81"/>
      <c r="C1145" s="81"/>
      <c r="D1145" s="81"/>
      <c r="E1145" s="81"/>
      <c r="F1145" s="81"/>
      <c r="G1145" s="81"/>
      <c r="H1145" s="81"/>
      <c r="I1145" s="81"/>
    </row>
    <row r="1146" spans="1:9" ht="15" customHeight="1">
      <c r="A1146" s="76" t="s">
        <v>1234</v>
      </c>
      <c r="B1146" s="76"/>
      <c r="C1146" s="77" t="s">
        <v>3</v>
      </c>
      <c r="D1146" s="77"/>
      <c r="E1146" s="77"/>
      <c r="F1146" s="12" t="s">
        <v>4</v>
      </c>
      <c r="G1146" s="12" t="s">
        <v>1121</v>
      </c>
      <c r="H1146" s="12" t="s">
        <v>1122</v>
      </c>
      <c r="I1146" s="12" t="s">
        <v>1123</v>
      </c>
    </row>
    <row r="1147" spans="1:9" ht="21" customHeight="1">
      <c r="A1147" s="13" t="s">
        <v>1599</v>
      </c>
      <c r="B1147" s="14" t="s">
        <v>1600</v>
      </c>
      <c r="C1147" s="78" t="s">
        <v>15</v>
      </c>
      <c r="D1147" s="78"/>
      <c r="E1147" s="78"/>
      <c r="F1147" s="13" t="s">
        <v>39</v>
      </c>
      <c r="G1147" s="15">
        <v>1</v>
      </c>
      <c r="H1147" s="16">
        <v>31.91</v>
      </c>
      <c r="I1147" s="16">
        <f>TRUNC(TRUNC(G1147,8)*H1147,2)</f>
        <v>31.91</v>
      </c>
    </row>
    <row r="1148" spans="1:9" ht="15" customHeight="1">
      <c r="A1148" s="8"/>
      <c r="B1148" s="8"/>
      <c r="C1148" s="8"/>
      <c r="D1148" s="8"/>
      <c r="E1148" s="8"/>
      <c r="F1148" s="8"/>
      <c r="G1148" s="79" t="s">
        <v>1249</v>
      </c>
      <c r="H1148" s="79"/>
      <c r="I1148" s="17">
        <f>SUM(I1147:I1147)</f>
        <v>31.91</v>
      </c>
    </row>
    <row r="1149" spans="1:9" ht="15" customHeight="1">
      <c r="A1149" s="8"/>
      <c r="B1149" s="8"/>
      <c r="C1149" s="8"/>
      <c r="D1149" s="8"/>
      <c r="E1149" s="8"/>
      <c r="F1149" s="8"/>
      <c r="G1149" s="80" t="s">
        <v>1141</v>
      </c>
      <c r="H1149" s="80"/>
      <c r="I1149" s="4">
        <f>ROUND(SUM(I1148),2)</f>
        <v>31.91</v>
      </c>
    </row>
    <row r="1150" spans="1:9" ht="9.9499999999999993" customHeight="1">
      <c r="A1150" s="8"/>
      <c r="B1150" s="8"/>
      <c r="C1150" s="8"/>
      <c r="D1150" s="8"/>
      <c r="E1150" s="8"/>
      <c r="F1150" s="8"/>
      <c r="G1150" s="83"/>
      <c r="H1150" s="83"/>
      <c r="I1150" s="83"/>
    </row>
    <row r="1151" spans="1:9" ht="20.100000000000001" customHeight="1">
      <c r="A1151" s="81" t="s">
        <v>1601</v>
      </c>
      <c r="B1151" s="81"/>
      <c r="C1151" s="81"/>
      <c r="D1151" s="81"/>
      <c r="E1151" s="81"/>
      <c r="F1151" s="81"/>
      <c r="G1151" s="81"/>
      <c r="H1151" s="81"/>
      <c r="I1151" s="81"/>
    </row>
    <row r="1152" spans="1:9" ht="15" customHeight="1">
      <c r="A1152" s="76" t="s">
        <v>1234</v>
      </c>
      <c r="B1152" s="76"/>
      <c r="C1152" s="77" t="s">
        <v>3</v>
      </c>
      <c r="D1152" s="77"/>
      <c r="E1152" s="77"/>
      <c r="F1152" s="12" t="s">
        <v>4</v>
      </c>
      <c r="G1152" s="12" t="s">
        <v>1121</v>
      </c>
      <c r="H1152" s="12" t="s">
        <v>1122</v>
      </c>
      <c r="I1152" s="12" t="s">
        <v>1123</v>
      </c>
    </row>
    <row r="1153" spans="1:9" ht="15" customHeight="1">
      <c r="A1153" s="13" t="s">
        <v>1602</v>
      </c>
      <c r="B1153" s="14" t="s">
        <v>1603</v>
      </c>
      <c r="C1153" s="78" t="s">
        <v>15</v>
      </c>
      <c r="D1153" s="78"/>
      <c r="E1153" s="78"/>
      <c r="F1153" s="13" t="s">
        <v>39</v>
      </c>
      <c r="G1153" s="15">
        <v>1</v>
      </c>
      <c r="H1153" s="16">
        <v>7.41</v>
      </c>
      <c r="I1153" s="16">
        <f>TRUNC(TRUNC(G1153,8)*H1153,2)</f>
        <v>7.41</v>
      </c>
    </row>
    <row r="1154" spans="1:9" ht="15" customHeight="1">
      <c r="A1154" s="8"/>
      <c r="B1154" s="8"/>
      <c r="C1154" s="8"/>
      <c r="D1154" s="8"/>
      <c r="E1154" s="8"/>
      <c r="F1154" s="8"/>
      <c r="G1154" s="79" t="s">
        <v>1249</v>
      </c>
      <c r="H1154" s="79"/>
      <c r="I1154" s="17">
        <f>SUM(I1153:I1153)</f>
        <v>7.41</v>
      </c>
    </row>
    <row r="1155" spans="1:9" ht="15" customHeight="1">
      <c r="A1155" s="76" t="s">
        <v>1218</v>
      </c>
      <c r="B1155" s="76"/>
      <c r="C1155" s="77" t="s">
        <v>3</v>
      </c>
      <c r="D1155" s="77"/>
      <c r="E1155" s="77"/>
      <c r="F1155" s="12" t="s">
        <v>4</v>
      </c>
      <c r="G1155" s="12" t="s">
        <v>1121</v>
      </c>
      <c r="H1155" s="12" t="s">
        <v>1122</v>
      </c>
      <c r="I1155" s="12" t="s">
        <v>1123</v>
      </c>
    </row>
    <row r="1156" spans="1:9" ht="15" customHeight="1">
      <c r="A1156" s="13" t="s">
        <v>1328</v>
      </c>
      <c r="B1156" s="14" t="s">
        <v>1329</v>
      </c>
      <c r="C1156" s="78" t="s">
        <v>15</v>
      </c>
      <c r="D1156" s="78"/>
      <c r="E1156" s="78"/>
      <c r="F1156" s="13" t="s">
        <v>1221</v>
      </c>
      <c r="G1156" s="15">
        <v>0.1057</v>
      </c>
      <c r="H1156" s="16">
        <v>31.3</v>
      </c>
      <c r="I1156" s="16">
        <f>TRUNC(TRUNC(G1156,8)*H1156,2)</f>
        <v>3.3</v>
      </c>
    </row>
    <row r="1157" spans="1:9" ht="15" customHeight="1">
      <c r="A1157" s="13" t="s">
        <v>1267</v>
      </c>
      <c r="B1157" s="14" t="s">
        <v>1268</v>
      </c>
      <c r="C1157" s="78" t="s">
        <v>15</v>
      </c>
      <c r="D1157" s="78"/>
      <c r="E1157" s="78"/>
      <c r="F1157" s="13" t="s">
        <v>1221</v>
      </c>
      <c r="G1157" s="15">
        <v>0.1057</v>
      </c>
      <c r="H1157" s="16">
        <v>22.72</v>
      </c>
      <c r="I1157" s="16">
        <f>TRUNC(TRUNC(G1157,8)*H1157,2)</f>
        <v>2.4</v>
      </c>
    </row>
    <row r="1158" spans="1:9" ht="18" customHeight="1">
      <c r="A1158" s="8"/>
      <c r="B1158" s="8"/>
      <c r="C1158" s="8"/>
      <c r="D1158" s="8"/>
      <c r="E1158" s="8"/>
      <c r="F1158" s="8"/>
      <c r="G1158" s="79" t="s">
        <v>1224</v>
      </c>
      <c r="H1158" s="79"/>
      <c r="I1158" s="17">
        <f>SUM(I1156:I1157)</f>
        <v>5.6999999999999993</v>
      </c>
    </row>
    <row r="1159" spans="1:9" ht="15" customHeight="1">
      <c r="A1159" s="8"/>
      <c r="B1159" s="8"/>
      <c r="C1159" s="8"/>
      <c r="D1159" s="8"/>
      <c r="E1159" s="8"/>
      <c r="F1159" s="8"/>
      <c r="G1159" s="80" t="s">
        <v>1141</v>
      </c>
      <c r="H1159" s="80"/>
      <c r="I1159" s="4">
        <f>ROUND(SUM(I1154,I1158),2)</f>
        <v>13.11</v>
      </c>
    </row>
    <row r="1160" spans="1:9" ht="9.9499999999999993" customHeight="1">
      <c r="A1160" s="8"/>
      <c r="B1160" s="8"/>
      <c r="C1160" s="8"/>
      <c r="D1160" s="8"/>
      <c r="E1160" s="8"/>
      <c r="F1160" s="8"/>
      <c r="G1160" s="83"/>
      <c r="H1160" s="83"/>
      <c r="I1160" s="83"/>
    </row>
    <row r="1161" spans="1:9" ht="20.100000000000001" customHeight="1">
      <c r="A1161" s="81" t="s">
        <v>1604</v>
      </c>
      <c r="B1161" s="81"/>
      <c r="C1161" s="81"/>
      <c r="D1161" s="81"/>
      <c r="E1161" s="81"/>
      <c r="F1161" s="81"/>
      <c r="G1161" s="81"/>
      <c r="H1161" s="81"/>
      <c r="I1161" s="81"/>
    </row>
    <row r="1162" spans="1:9" ht="15" customHeight="1">
      <c r="A1162" s="76" t="s">
        <v>1234</v>
      </c>
      <c r="B1162" s="76"/>
      <c r="C1162" s="77" t="s">
        <v>3</v>
      </c>
      <c r="D1162" s="77"/>
      <c r="E1162" s="77"/>
      <c r="F1162" s="12" t="s">
        <v>4</v>
      </c>
      <c r="G1162" s="12" t="s">
        <v>1121</v>
      </c>
      <c r="H1162" s="12" t="s">
        <v>1122</v>
      </c>
      <c r="I1162" s="12" t="s">
        <v>1123</v>
      </c>
    </row>
    <row r="1163" spans="1:9" ht="21" customHeight="1">
      <c r="A1163" s="13" t="s">
        <v>1605</v>
      </c>
      <c r="B1163" s="14" t="s">
        <v>1606</v>
      </c>
      <c r="C1163" s="78" t="s">
        <v>15</v>
      </c>
      <c r="D1163" s="78"/>
      <c r="E1163" s="78"/>
      <c r="F1163" s="13" t="s">
        <v>39</v>
      </c>
      <c r="G1163" s="15">
        <v>1</v>
      </c>
      <c r="H1163" s="16">
        <v>1.37</v>
      </c>
      <c r="I1163" s="16">
        <f>TRUNC(TRUNC(G1163,8)*H1163,2)</f>
        <v>1.37</v>
      </c>
    </row>
    <row r="1164" spans="1:9" ht="15" customHeight="1">
      <c r="A1164" s="8"/>
      <c r="B1164" s="8"/>
      <c r="C1164" s="8"/>
      <c r="D1164" s="8"/>
      <c r="E1164" s="8"/>
      <c r="F1164" s="8"/>
      <c r="G1164" s="79" t="s">
        <v>1249</v>
      </c>
      <c r="H1164" s="79"/>
      <c r="I1164" s="17">
        <f>SUM(I1163:I1163)</f>
        <v>1.37</v>
      </c>
    </row>
    <row r="1165" spans="1:9" ht="15" customHeight="1">
      <c r="A1165" s="76" t="s">
        <v>1218</v>
      </c>
      <c r="B1165" s="76"/>
      <c r="C1165" s="77" t="s">
        <v>3</v>
      </c>
      <c r="D1165" s="77"/>
      <c r="E1165" s="77"/>
      <c r="F1165" s="12" t="s">
        <v>4</v>
      </c>
      <c r="G1165" s="12" t="s">
        <v>1121</v>
      </c>
      <c r="H1165" s="12" t="s">
        <v>1122</v>
      </c>
      <c r="I1165" s="12" t="s">
        <v>1123</v>
      </c>
    </row>
    <row r="1166" spans="1:9" ht="15" customHeight="1">
      <c r="A1166" s="13" t="s">
        <v>1328</v>
      </c>
      <c r="B1166" s="14" t="s">
        <v>1329</v>
      </c>
      <c r="C1166" s="78" t="s">
        <v>15</v>
      </c>
      <c r="D1166" s="78"/>
      <c r="E1166" s="78"/>
      <c r="F1166" s="13" t="s">
        <v>1221</v>
      </c>
      <c r="G1166" s="15">
        <v>0.1827</v>
      </c>
      <c r="H1166" s="16">
        <v>31.3</v>
      </c>
      <c r="I1166" s="16">
        <f>TRUNC(TRUNC(G1166,8)*H1166,2)</f>
        <v>5.71</v>
      </c>
    </row>
    <row r="1167" spans="1:9" ht="15" customHeight="1">
      <c r="A1167" s="13" t="s">
        <v>1267</v>
      </c>
      <c r="B1167" s="14" t="s">
        <v>1268</v>
      </c>
      <c r="C1167" s="78" t="s">
        <v>15</v>
      </c>
      <c r="D1167" s="78"/>
      <c r="E1167" s="78"/>
      <c r="F1167" s="13" t="s">
        <v>1221</v>
      </c>
      <c r="G1167" s="15">
        <v>0.1827</v>
      </c>
      <c r="H1167" s="16">
        <v>22.72</v>
      </c>
      <c r="I1167" s="16">
        <f>TRUNC(TRUNC(G1167,8)*H1167,2)</f>
        <v>4.1500000000000004</v>
      </c>
    </row>
    <row r="1168" spans="1:9" ht="18" customHeight="1">
      <c r="A1168" s="8"/>
      <c r="B1168" s="8"/>
      <c r="C1168" s="8"/>
      <c r="D1168" s="8"/>
      <c r="E1168" s="8"/>
      <c r="F1168" s="8"/>
      <c r="G1168" s="79" t="s">
        <v>1224</v>
      </c>
      <c r="H1168" s="79"/>
      <c r="I1168" s="17">
        <f>SUM(I1166:I1167)</f>
        <v>9.86</v>
      </c>
    </row>
    <row r="1169" spans="1:9" ht="15" customHeight="1">
      <c r="A1169" s="8"/>
      <c r="B1169" s="8"/>
      <c r="C1169" s="8"/>
      <c r="D1169" s="8"/>
      <c r="E1169" s="8"/>
      <c r="F1169" s="8"/>
      <c r="G1169" s="80" t="s">
        <v>1141</v>
      </c>
      <c r="H1169" s="80"/>
      <c r="I1169" s="4">
        <f>ROUND(SUM(I1164,I1168),2)</f>
        <v>11.23</v>
      </c>
    </row>
    <row r="1170" spans="1:9" ht="9.9499999999999993" customHeight="1">
      <c r="A1170" s="8"/>
      <c r="B1170" s="8"/>
      <c r="C1170" s="8"/>
      <c r="D1170" s="8"/>
      <c r="E1170" s="8"/>
      <c r="F1170" s="8"/>
      <c r="G1170" s="83"/>
      <c r="H1170" s="83"/>
      <c r="I1170" s="83"/>
    </row>
    <row r="1171" spans="1:9" ht="20.100000000000001" customHeight="1">
      <c r="A1171" s="81" t="s">
        <v>1607</v>
      </c>
      <c r="B1171" s="81"/>
      <c r="C1171" s="81"/>
      <c r="D1171" s="81"/>
      <c r="E1171" s="81"/>
      <c r="F1171" s="81"/>
      <c r="G1171" s="81"/>
      <c r="H1171" s="81"/>
      <c r="I1171" s="81"/>
    </row>
    <row r="1172" spans="1:9" ht="15" customHeight="1">
      <c r="A1172" s="76" t="s">
        <v>1234</v>
      </c>
      <c r="B1172" s="76"/>
      <c r="C1172" s="77" t="s">
        <v>3</v>
      </c>
      <c r="D1172" s="77"/>
      <c r="E1172" s="77"/>
      <c r="F1172" s="12" t="s">
        <v>4</v>
      </c>
      <c r="G1172" s="12" t="s">
        <v>1121</v>
      </c>
      <c r="H1172" s="12" t="s">
        <v>1122</v>
      </c>
      <c r="I1172" s="12" t="s">
        <v>1123</v>
      </c>
    </row>
    <row r="1173" spans="1:9" ht="21" customHeight="1">
      <c r="A1173" s="13" t="s">
        <v>1608</v>
      </c>
      <c r="B1173" s="14" t="s">
        <v>1609</v>
      </c>
      <c r="C1173" s="78" t="s">
        <v>135</v>
      </c>
      <c r="D1173" s="78"/>
      <c r="E1173" s="78"/>
      <c r="F1173" s="13" t="s">
        <v>136</v>
      </c>
      <c r="G1173" s="15">
        <v>1</v>
      </c>
      <c r="H1173" s="16">
        <v>4.59</v>
      </c>
      <c r="I1173" s="16">
        <f>TRUNC(TRUNC(G1173,8)*H1173,2)</f>
        <v>4.59</v>
      </c>
    </row>
    <row r="1174" spans="1:9" ht="15" customHeight="1">
      <c r="A1174" s="8"/>
      <c r="B1174" s="8"/>
      <c r="C1174" s="8"/>
      <c r="D1174" s="8"/>
      <c r="E1174" s="8"/>
      <c r="F1174" s="8"/>
      <c r="G1174" s="79" t="s">
        <v>1249</v>
      </c>
      <c r="H1174" s="79"/>
      <c r="I1174" s="17">
        <f>SUM(I1173:I1173)</f>
        <v>4.59</v>
      </c>
    </row>
    <row r="1175" spans="1:9" ht="15" customHeight="1">
      <c r="A1175" s="76" t="s">
        <v>1218</v>
      </c>
      <c r="B1175" s="76"/>
      <c r="C1175" s="77" t="s">
        <v>3</v>
      </c>
      <c r="D1175" s="77"/>
      <c r="E1175" s="77"/>
      <c r="F1175" s="12" t="s">
        <v>4</v>
      </c>
      <c r="G1175" s="12" t="s">
        <v>1121</v>
      </c>
      <c r="H1175" s="12" t="s">
        <v>1122</v>
      </c>
      <c r="I1175" s="12" t="s">
        <v>1123</v>
      </c>
    </row>
    <row r="1176" spans="1:9" ht="15" customHeight="1">
      <c r="A1176" s="13" t="s">
        <v>1328</v>
      </c>
      <c r="B1176" s="14" t="s">
        <v>1329</v>
      </c>
      <c r="C1176" s="78" t="s">
        <v>15</v>
      </c>
      <c r="D1176" s="78"/>
      <c r="E1176" s="78"/>
      <c r="F1176" s="13" t="s">
        <v>1221</v>
      </c>
      <c r="G1176" s="15">
        <v>0.20330000000000001</v>
      </c>
      <c r="H1176" s="16">
        <v>31.3</v>
      </c>
      <c r="I1176" s="16">
        <f>TRUNC(TRUNC(G1176,8)*H1176,2)</f>
        <v>6.36</v>
      </c>
    </row>
    <row r="1177" spans="1:9" ht="15" customHeight="1">
      <c r="A1177" s="13" t="s">
        <v>1267</v>
      </c>
      <c r="B1177" s="14" t="s">
        <v>1268</v>
      </c>
      <c r="C1177" s="78" t="s">
        <v>15</v>
      </c>
      <c r="D1177" s="78"/>
      <c r="E1177" s="78"/>
      <c r="F1177" s="13" t="s">
        <v>1221</v>
      </c>
      <c r="G1177" s="15">
        <v>0.20330000000000001</v>
      </c>
      <c r="H1177" s="16">
        <v>22.72</v>
      </c>
      <c r="I1177" s="16">
        <f>TRUNC(TRUNC(G1177,8)*H1177,2)</f>
        <v>4.6100000000000003</v>
      </c>
    </row>
    <row r="1178" spans="1:9" ht="18" customHeight="1">
      <c r="A1178" s="8"/>
      <c r="B1178" s="8"/>
      <c r="C1178" s="8"/>
      <c r="D1178" s="8"/>
      <c r="E1178" s="8"/>
      <c r="F1178" s="8"/>
      <c r="G1178" s="79" t="s">
        <v>1224</v>
      </c>
      <c r="H1178" s="79"/>
      <c r="I1178" s="17">
        <f>SUM(I1176:I1177)</f>
        <v>10.97</v>
      </c>
    </row>
    <row r="1179" spans="1:9" ht="15" customHeight="1">
      <c r="A1179" s="8"/>
      <c r="B1179" s="8"/>
      <c r="C1179" s="8"/>
      <c r="D1179" s="8"/>
      <c r="E1179" s="8"/>
      <c r="F1179" s="8"/>
      <c r="G1179" s="80" t="s">
        <v>1141</v>
      </c>
      <c r="H1179" s="80"/>
      <c r="I1179" s="4">
        <f>ROUND(SUM(I1174,I1178),2)</f>
        <v>15.56</v>
      </c>
    </row>
    <row r="1180" spans="1:9" ht="9.9499999999999993" customHeight="1">
      <c r="A1180" s="8"/>
      <c r="B1180" s="8"/>
      <c r="C1180" s="8"/>
      <c r="D1180" s="8"/>
      <c r="E1180" s="8"/>
      <c r="F1180" s="8"/>
      <c r="G1180" s="83"/>
      <c r="H1180" s="83"/>
      <c r="I1180" s="83"/>
    </row>
    <row r="1181" spans="1:9" ht="20.100000000000001" customHeight="1">
      <c r="A1181" s="81" t="s">
        <v>1610</v>
      </c>
      <c r="B1181" s="81"/>
      <c r="C1181" s="81"/>
      <c r="D1181" s="81"/>
      <c r="E1181" s="81"/>
      <c r="F1181" s="81"/>
      <c r="G1181" s="81"/>
      <c r="H1181" s="81"/>
      <c r="I1181" s="81"/>
    </row>
    <row r="1182" spans="1:9" ht="15" customHeight="1">
      <c r="A1182" s="76" t="s">
        <v>1234</v>
      </c>
      <c r="B1182" s="76"/>
      <c r="C1182" s="77" t="s">
        <v>3</v>
      </c>
      <c r="D1182" s="77"/>
      <c r="E1182" s="77"/>
      <c r="F1182" s="12" t="s">
        <v>4</v>
      </c>
      <c r="G1182" s="12" t="s">
        <v>1121</v>
      </c>
      <c r="H1182" s="12" t="s">
        <v>1122</v>
      </c>
      <c r="I1182" s="12" t="s">
        <v>1123</v>
      </c>
    </row>
    <row r="1183" spans="1:9" ht="29.1" customHeight="1">
      <c r="A1183" s="13" t="s">
        <v>1611</v>
      </c>
      <c r="B1183" s="14" t="s">
        <v>1612</v>
      </c>
      <c r="C1183" s="78" t="s">
        <v>15</v>
      </c>
      <c r="D1183" s="78"/>
      <c r="E1183" s="78"/>
      <c r="F1183" s="13" t="s">
        <v>39</v>
      </c>
      <c r="G1183" s="15">
        <v>1.25</v>
      </c>
      <c r="H1183" s="16">
        <v>3.76</v>
      </c>
      <c r="I1183" s="16">
        <f>TRUNC(TRUNC(G1183,8)*H1183,2)</f>
        <v>4.7</v>
      </c>
    </row>
    <row r="1184" spans="1:9" ht="29.1" customHeight="1">
      <c r="A1184" s="13" t="s">
        <v>1613</v>
      </c>
      <c r="B1184" s="14" t="s">
        <v>1614</v>
      </c>
      <c r="C1184" s="78" t="s">
        <v>15</v>
      </c>
      <c r="D1184" s="78"/>
      <c r="E1184" s="78"/>
      <c r="F1184" s="13" t="s">
        <v>39</v>
      </c>
      <c r="G1184" s="15">
        <v>1.3125</v>
      </c>
      <c r="H1184" s="16">
        <v>0.73</v>
      </c>
      <c r="I1184" s="16">
        <f>TRUNC(TRUNC(G1184,8)*H1184,2)</f>
        <v>0.95</v>
      </c>
    </row>
    <row r="1185" spans="1:9" ht="15" customHeight="1">
      <c r="A1185" s="8"/>
      <c r="B1185" s="8"/>
      <c r="C1185" s="8"/>
      <c r="D1185" s="8"/>
      <c r="E1185" s="8"/>
      <c r="F1185" s="8"/>
      <c r="G1185" s="79" t="s">
        <v>1249</v>
      </c>
      <c r="H1185" s="79"/>
      <c r="I1185" s="17">
        <f>SUM(I1183:I1184)</f>
        <v>5.65</v>
      </c>
    </row>
    <row r="1186" spans="1:9" ht="15" customHeight="1">
      <c r="A1186" s="76" t="s">
        <v>1218</v>
      </c>
      <c r="B1186" s="76"/>
      <c r="C1186" s="77" t="s">
        <v>3</v>
      </c>
      <c r="D1186" s="77"/>
      <c r="E1186" s="77"/>
      <c r="F1186" s="12" t="s">
        <v>4</v>
      </c>
      <c r="G1186" s="12" t="s">
        <v>1121</v>
      </c>
      <c r="H1186" s="12" t="s">
        <v>1122</v>
      </c>
      <c r="I1186" s="12" t="s">
        <v>1123</v>
      </c>
    </row>
    <row r="1187" spans="1:9" ht="21" customHeight="1">
      <c r="A1187" s="13" t="s">
        <v>1326</v>
      </c>
      <c r="B1187" s="14" t="s">
        <v>1327</v>
      </c>
      <c r="C1187" s="78" t="s">
        <v>15</v>
      </c>
      <c r="D1187" s="78"/>
      <c r="E1187" s="78"/>
      <c r="F1187" s="13" t="s">
        <v>1221</v>
      </c>
      <c r="G1187" s="15">
        <v>4.4200000000000003E-2</v>
      </c>
      <c r="H1187" s="16">
        <v>23.8</v>
      </c>
      <c r="I1187" s="16">
        <f>TRUNC(TRUNC(G1187,8)*H1187,2)</f>
        <v>1.05</v>
      </c>
    </row>
    <row r="1188" spans="1:9" ht="15" customHeight="1">
      <c r="A1188" s="13" t="s">
        <v>1328</v>
      </c>
      <c r="B1188" s="14" t="s">
        <v>1329</v>
      </c>
      <c r="C1188" s="78" t="s">
        <v>15</v>
      </c>
      <c r="D1188" s="78"/>
      <c r="E1188" s="78"/>
      <c r="F1188" s="13" t="s">
        <v>1221</v>
      </c>
      <c r="G1188" s="15">
        <v>0.1946</v>
      </c>
      <c r="H1188" s="16">
        <v>31.3</v>
      </c>
      <c r="I1188" s="16">
        <f>TRUNC(TRUNC(G1188,8)*H1188,2)</f>
        <v>6.09</v>
      </c>
    </row>
    <row r="1189" spans="1:9" ht="18" customHeight="1">
      <c r="A1189" s="8"/>
      <c r="B1189" s="8"/>
      <c r="C1189" s="8"/>
      <c r="D1189" s="8"/>
      <c r="E1189" s="8"/>
      <c r="F1189" s="8"/>
      <c r="G1189" s="79" t="s">
        <v>1224</v>
      </c>
      <c r="H1189" s="79"/>
      <c r="I1189" s="17">
        <f>SUM(I1187:I1188)</f>
        <v>7.14</v>
      </c>
    </row>
    <row r="1190" spans="1:9" ht="15" customHeight="1">
      <c r="A1190" s="8"/>
      <c r="B1190" s="8"/>
      <c r="C1190" s="8"/>
      <c r="D1190" s="8"/>
      <c r="E1190" s="8"/>
      <c r="F1190" s="8"/>
      <c r="G1190" s="80" t="s">
        <v>1141</v>
      </c>
      <c r="H1190" s="80"/>
      <c r="I1190" s="4">
        <f>ROUND(SUM(I1185,I1189),2)</f>
        <v>12.79</v>
      </c>
    </row>
    <row r="1191" spans="1:9" ht="9.9499999999999993" customHeight="1">
      <c r="A1191" s="8"/>
      <c r="B1191" s="8"/>
      <c r="C1191" s="8"/>
      <c r="D1191" s="8"/>
      <c r="E1191" s="8"/>
      <c r="F1191" s="8"/>
      <c r="G1191" s="83"/>
      <c r="H1191" s="83"/>
      <c r="I1191" s="83"/>
    </row>
    <row r="1192" spans="1:9" ht="20.100000000000001" customHeight="1">
      <c r="A1192" s="81" t="s">
        <v>1615</v>
      </c>
      <c r="B1192" s="81"/>
      <c r="C1192" s="81"/>
      <c r="D1192" s="81"/>
      <c r="E1192" s="81"/>
      <c r="F1192" s="81"/>
      <c r="G1192" s="81"/>
      <c r="H1192" s="81"/>
      <c r="I1192" s="81"/>
    </row>
    <row r="1193" spans="1:9" ht="15" customHeight="1">
      <c r="A1193" s="76" t="s">
        <v>1234</v>
      </c>
      <c r="B1193" s="76"/>
      <c r="C1193" s="77" t="s">
        <v>3</v>
      </c>
      <c r="D1193" s="77"/>
      <c r="E1193" s="77"/>
      <c r="F1193" s="12" t="s">
        <v>4</v>
      </c>
      <c r="G1193" s="12" t="s">
        <v>1121</v>
      </c>
      <c r="H1193" s="12" t="s">
        <v>1122</v>
      </c>
      <c r="I1193" s="12" t="s">
        <v>1123</v>
      </c>
    </row>
    <row r="1194" spans="1:9" ht="29.1" customHeight="1">
      <c r="A1194" s="13" t="s">
        <v>1616</v>
      </c>
      <c r="B1194" s="14" t="s">
        <v>1617</v>
      </c>
      <c r="C1194" s="78" t="s">
        <v>15</v>
      </c>
      <c r="D1194" s="78"/>
      <c r="E1194" s="78"/>
      <c r="F1194" s="13" t="s">
        <v>39</v>
      </c>
      <c r="G1194" s="15">
        <v>2</v>
      </c>
      <c r="H1194" s="16">
        <v>0.2</v>
      </c>
      <c r="I1194" s="16">
        <f>TRUNC(TRUNC(G1194,8)*H1194,2)</f>
        <v>0.4</v>
      </c>
    </row>
    <row r="1195" spans="1:9" ht="21" customHeight="1">
      <c r="A1195" s="13" t="s">
        <v>1618</v>
      </c>
      <c r="B1195" s="14" t="s">
        <v>1619</v>
      </c>
      <c r="C1195" s="78" t="s">
        <v>15</v>
      </c>
      <c r="D1195" s="78"/>
      <c r="E1195" s="78"/>
      <c r="F1195" s="13" t="s">
        <v>39</v>
      </c>
      <c r="G1195" s="15">
        <v>1</v>
      </c>
      <c r="H1195" s="16">
        <v>24.01</v>
      </c>
      <c r="I1195" s="16">
        <f>TRUNC(TRUNC(G1195,8)*H1195,2)</f>
        <v>24.01</v>
      </c>
    </row>
    <row r="1196" spans="1:9" ht="15" customHeight="1">
      <c r="A1196" s="8"/>
      <c r="B1196" s="8"/>
      <c r="C1196" s="8"/>
      <c r="D1196" s="8"/>
      <c r="E1196" s="8"/>
      <c r="F1196" s="8"/>
      <c r="G1196" s="79" t="s">
        <v>1249</v>
      </c>
      <c r="H1196" s="79"/>
      <c r="I1196" s="17">
        <f>SUM(I1194:I1195)</f>
        <v>24.41</v>
      </c>
    </row>
    <row r="1197" spans="1:9" ht="15" customHeight="1">
      <c r="A1197" s="76" t="s">
        <v>1218</v>
      </c>
      <c r="B1197" s="76"/>
      <c r="C1197" s="77" t="s">
        <v>3</v>
      </c>
      <c r="D1197" s="77"/>
      <c r="E1197" s="77"/>
      <c r="F1197" s="12" t="s">
        <v>4</v>
      </c>
      <c r="G1197" s="12" t="s">
        <v>1121</v>
      </c>
      <c r="H1197" s="12" t="s">
        <v>1122</v>
      </c>
      <c r="I1197" s="12" t="s">
        <v>1123</v>
      </c>
    </row>
    <row r="1198" spans="1:9" ht="21" customHeight="1">
      <c r="A1198" s="13" t="s">
        <v>1326</v>
      </c>
      <c r="B1198" s="14" t="s">
        <v>1327</v>
      </c>
      <c r="C1198" s="78" t="s">
        <v>15</v>
      </c>
      <c r="D1198" s="78"/>
      <c r="E1198" s="78"/>
      <c r="F1198" s="13" t="s">
        <v>1221</v>
      </c>
      <c r="G1198" s="15">
        <v>0.52539999999999998</v>
      </c>
      <c r="H1198" s="16">
        <v>23.8</v>
      </c>
      <c r="I1198" s="16">
        <f>TRUNC(TRUNC(G1198,8)*H1198,2)</f>
        <v>12.5</v>
      </c>
    </row>
    <row r="1199" spans="1:9" ht="15" customHeight="1">
      <c r="A1199" s="13" t="s">
        <v>1328</v>
      </c>
      <c r="B1199" s="14" t="s">
        <v>1329</v>
      </c>
      <c r="C1199" s="78" t="s">
        <v>15</v>
      </c>
      <c r="D1199" s="78"/>
      <c r="E1199" s="78"/>
      <c r="F1199" s="13" t="s">
        <v>1221</v>
      </c>
      <c r="G1199" s="15">
        <v>0.52539999999999998</v>
      </c>
      <c r="H1199" s="16">
        <v>31.3</v>
      </c>
      <c r="I1199" s="16">
        <f>TRUNC(TRUNC(G1199,8)*H1199,2)</f>
        <v>16.440000000000001</v>
      </c>
    </row>
    <row r="1200" spans="1:9" ht="18" customHeight="1">
      <c r="A1200" s="8"/>
      <c r="B1200" s="8"/>
      <c r="C1200" s="8"/>
      <c r="D1200" s="8"/>
      <c r="E1200" s="8"/>
      <c r="F1200" s="8"/>
      <c r="G1200" s="79" t="s">
        <v>1224</v>
      </c>
      <c r="H1200" s="79"/>
      <c r="I1200" s="17">
        <f>SUM(I1198:I1199)</f>
        <v>28.94</v>
      </c>
    </row>
    <row r="1201" spans="1:9" ht="15" customHeight="1">
      <c r="A1201" s="8"/>
      <c r="B1201" s="8"/>
      <c r="C1201" s="8"/>
      <c r="D1201" s="8"/>
      <c r="E1201" s="8"/>
      <c r="F1201" s="8"/>
      <c r="G1201" s="80" t="s">
        <v>1141</v>
      </c>
      <c r="H1201" s="80"/>
      <c r="I1201" s="4">
        <f>ROUND(SUM(I1196,I1200),2)</f>
        <v>53.35</v>
      </c>
    </row>
    <row r="1202" spans="1:9" ht="9.9499999999999993" customHeight="1">
      <c r="A1202" s="8"/>
      <c r="B1202" s="8"/>
      <c r="C1202" s="8"/>
      <c r="D1202" s="8"/>
      <c r="E1202" s="8"/>
      <c r="F1202" s="8"/>
      <c r="G1202" s="83"/>
      <c r="H1202" s="83"/>
      <c r="I1202" s="83"/>
    </row>
    <row r="1203" spans="1:9" ht="20.100000000000001" customHeight="1">
      <c r="A1203" s="81" t="s">
        <v>1620</v>
      </c>
      <c r="B1203" s="81"/>
      <c r="C1203" s="81"/>
      <c r="D1203" s="81"/>
      <c r="E1203" s="81"/>
      <c r="F1203" s="81"/>
      <c r="G1203" s="81"/>
      <c r="H1203" s="81"/>
      <c r="I1203" s="81"/>
    </row>
    <row r="1204" spans="1:9" ht="15" customHeight="1">
      <c r="A1204" s="76" t="s">
        <v>1234</v>
      </c>
      <c r="B1204" s="76"/>
      <c r="C1204" s="77" t="s">
        <v>3</v>
      </c>
      <c r="D1204" s="77"/>
      <c r="E1204" s="77"/>
      <c r="F1204" s="12" t="s">
        <v>4</v>
      </c>
      <c r="G1204" s="12" t="s">
        <v>1121</v>
      </c>
      <c r="H1204" s="12" t="s">
        <v>1122</v>
      </c>
      <c r="I1204" s="12" t="s">
        <v>1123</v>
      </c>
    </row>
    <row r="1205" spans="1:9" ht="29.1" customHeight="1">
      <c r="A1205" s="13" t="s">
        <v>1616</v>
      </c>
      <c r="B1205" s="14" t="s">
        <v>1617</v>
      </c>
      <c r="C1205" s="78" t="s">
        <v>15</v>
      </c>
      <c r="D1205" s="78"/>
      <c r="E1205" s="78"/>
      <c r="F1205" s="13" t="s">
        <v>39</v>
      </c>
      <c r="G1205" s="15">
        <v>2</v>
      </c>
      <c r="H1205" s="16">
        <v>0.2</v>
      </c>
      <c r="I1205" s="16">
        <f>TRUNC(TRUNC(G1205,8)*H1205,2)</f>
        <v>0.4</v>
      </c>
    </row>
    <row r="1206" spans="1:9" ht="21" customHeight="1">
      <c r="A1206" s="13" t="s">
        <v>1621</v>
      </c>
      <c r="B1206" s="14" t="s">
        <v>1622</v>
      </c>
      <c r="C1206" s="78" t="s">
        <v>15</v>
      </c>
      <c r="D1206" s="78"/>
      <c r="E1206" s="78"/>
      <c r="F1206" s="13" t="s">
        <v>39</v>
      </c>
      <c r="G1206" s="15">
        <v>1</v>
      </c>
      <c r="H1206" s="16">
        <v>25.09</v>
      </c>
      <c r="I1206" s="16">
        <f>TRUNC(TRUNC(G1206,8)*H1206,2)</f>
        <v>25.09</v>
      </c>
    </row>
    <row r="1207" spans="1:9" ht="15" customHeight="1">
      <c r="A1207" s="8"/>
      <c r="B1207" s="8"/>
      <c r="C1207" s="8"/>
      <c r="D1207" s="8"/>
      <c r="E1207" s="8"/>
      <c r="F1207" s="8"/>
      <c r="G1207" s="79" t="s">
        <v>1249</v>
      </c>
      <c r="H1207" s="79"/>
      <c r="I1207" s="17">
        <f>SUM(I1205:I1206)</f>
        <v>25.49</v>
      </c>
    </row>
    <row r="1208" spans="1:9" ht="15" customHeight="1">
      <c r="A1208" s="76" t="s">
        <v>1218</v>
      </c>
      <c r="B1208" s="76"/>
      <c r="C1208" s="77" t="s">
        <v>3</v>
      </c>
      <c r="D1208" s="77"/>
      <c r="E1208" s="77"/>
      <c r="F1208" s="12" t="s">
        <v>4</v>
      </c>
      <c r="G1208" s="12" t="s">
        <v>1121</v>
      </c>
      <c r="H1208" s="12" t="s">
        <v>1122</v>
      </c>
      <c r="I1208" s="12" t="s">
        <v>1123</v>
      </c>
    </row>
    <row r="1209" spans="1:9" ht="21" customHeight="1">
      <c r="A1209" s="13" t="s">
        <v>1326</v>
      </c>
      <c r="B1209" s="14" t="s">
        <v>1327</v>
      </c>
      <c r="C1209" s="78" t="s">
        <v>15</v>
      </c>
      <c r="D1209" s="78"/>
      <c r="E1209" s="78"/>
      <c r="F1209" s="13" t="s">
        <v>1221</v>
      </c>
      <c r="G1209" s="15">
        <v>0.45779999999999998</v>
      </c>
      <c r="H1209" s="16">
        <v>23.8</v>
      </c>
      <c r="I1209" s="16">
        <f>TRUNC(TRUNC(G1209,8)*H1209,2)</f>
        <v>10.89</v>
      </c>
    </row>
    <row r="1210" spans="1:9" ht="15" customHeight="1">
      <c r="A1210" s="13" t="s">
        <v>1328</v>
      </c>
      <c r="B1210" s="14" t="s">
        <v>1329</v>
      </c>
      <c r="C1210" s="78" t="s">
        <v>15</v>
      </c>
      <c r="D1210" s="78"/>
      <c r="E1210" s="78"/>
      <c r="F1210" s="13" t="s">
        <v>1221</v>
      </c>
      <c r="G1210" s="15">
        <v>0.45779999999999998</v>
      </c>
      <c r="H1210" s="16">
        <v>31.3</v>
      </c>
      <c r="I1210" s="16">
        <f>TRUNC(TRUNC(G1210,8)*H1210,2)</f>
        <v>14.32</v>
      </c>
    </row>
    <row r="1211" spans="1:9" ht="18" customHeight="1">
      <c r="A1211" s="8"/>
      <c r="B1211" s="8"/>
      <c r="C1211" s="8"/>
      <c r="D1211" s="8"/>
      <c r="E1211" s="8"/>
      <c r="F1211" s="8"/>
      <c r="G1211" s="79" t="s">
        <v>1224</v>
      </c>
      <c r="H1211" s="79"/>
      <c r="I1211" s="17">
        <f>SUM(I1209:I1210)</f>
        <v>25.21</v>
      </c>
    </row>
    <row r="1212" spans="1:9" ht="15" customHeight="1">
      <c r="A1212" s="8"/>
      <c r="B1212" s="8"/>
      <c r="C1212" s="8"/>
      <c r="D1212" s="8"/>
      <c r="E1212" s="8"/>
      <c r="F1212" s="8"/>
      <c r="G1212" s="80" t="s">
        <v>1141</v>
      </c>
      <c r="H1212" s="80"/>
      <c r="I1212" s="4">
        <f>ROUND(SUM(I1207,I1211),2)</f>
        <v>50.7</v>
      </c>
    </row>
    <row r="1213" spans="1:9" ht="9.9499999999999993" customHeight="1">
      <c r="A1213" s="8"/>
      <c r="B1213" s="8"/>
      <c r="C1213" s="8"/>
      <c r="D1213" s="8"/>
      <c r="E1213" s="8"/>
      <c r="F1213" s="8"/>
      <c r="G1213" s="83"/>
      <c r="H1213" s="83"/>
      <c r="I1213" s="83"/>
    </row>
    <row r="1214" spans="1:9" ht="20.100000000000001" customHeight="1">
      <c r="A1214" s="81" t="s">
        <v>1623</v>
      </c>
      <c r="B1214" s="81"/>
      <c r="C1214" s="81"/>
      <c r="D1214" s="81"/>
      <c r="E1214" s="81"/>
      <c r="F1214" s="81"/>
      <c r="G1214" s="81"/>
      <c r="H1214" s="81"/>
      <c r="I1214" s="81"/>
    </row>
    <row r="1215" spans="1:9" ht="15" customHeight="1">
      <c r="A1215" s="76" t="s">
        <v>1234</v>
      </c>
      <c r="B1215" s="76"/>
      <c r="C1215" s="77" t="s">
        <v>3</v>
      </c>
      <c r="D1215" s="77"/>
      <c r="E1215" s="77"/>
      <c r="F1215" s="12" t="s">
        <v>4</v>
      </c>
      <c r="G1215" s="12" t="s">
        <v>1121</v>
      </c>
      <c r="H1215" s="12" t="s">
        <v>1122</v>
      </c>
      <c r="I1215" s="12" t="s">
        <v>1123</v>
      </c>
    </row>
    <row r="1216" spans="1:9" ht="21" customHeight="1">
      <c r="A1216" s="13" t="s">
        <v>1624</v>
      </c>
      <c r="B1216" s="14" t="s">
        <v>1625</v>
      </c>
      <c r="C1216" s="78" t="s">
        <v>135</v>
      </c>
      <c r="D1216" s="78"/>
      <c r="E1216" s="78"/>
      <c r="F1216" s="13" t="s">
        <v>136</v>
      </c>
      <c r="G1216" s="15">
        <v>1</v>
      </c>
      <c r="H1216" s="16">
        <v>18.5</v>
      </c>
      <c r="I1216" s="16">
        <f>TRUNC(TRUNC(G1216,8)*H1216,2)</f>
        <v>18.5</v>
      </c>
    </row>
    <row r="1217" spans="1:9" ht="15" customHeight="1">
      <c r="A1217" s="8"/>
      <c r="B1217" s="8"/>
      <c r="C1217" s="8"/>
      <c r="D1217" s="8"/>
      <c r="E1217" s="8"/>
      <c r="F1217" s="8"/>
      <c r="G1217" s="79" t="s">
        <v>1249</v>
      </c>
      <c r="H1217" s="79"/>
      <c r="I1217" s="17">
        <f>SUM(I1216:I1216)</f>
        <v>18.5</v>
      </c>
    </row>
    <row r="1218" spans="1:9" ht="15" customHeight="1">
      <c r="A1218" s="76" t="s">
        <v>1218</v>
      </c>
      <c r="B1218" s="76"/>
      <c r="C1218" s="77" t="s">
        <v>3</v>
      </c>
      <c r="D1218" s="77"/>
      <c r="E1218" s="77"/>
      <c r="F1218" s="12" t="s">
        <v>4</v>
      </c>
      <c r="G1218" s="12" t="s">
        <v>1121</v>
      </c>
      <c r="H1218" s="12" t="s">
        <v>1122</v>
      </c>
      <c r="I1218" s="12" t="s">
        <v>1123</v>
      </c>
    </row>
    <row r="1219" spans="1:9" ht="15" customHeight="1">
      <c r="A1219" s="13" t="s">
        <v>1328</v>
      </c>
      <c r="B1219" s="14" t="s">
        <v>1329</v>
      </c>
      <c r="C1219" s="78" t="s">
        <v>15</v>
      </c>
      <c r="D1219" s="78"/>
      <c r="E1219" s="78"/>
      <c r="F1219" s="13" t="s">
        <v>1221</v>
      </c>
      <c r="G1219" s="15">
        <v>0.35</v>
      </c>
      <c r="H1219" s="16">
        <v>31.3</v>
      </c>
      <c r="I1219" s="16">
        <f>TRUNC(TRUNC(G1219,8)*H1219,2)</f>
        <v>10.95</v>
      </c>
    </row>
    <row r="1220" spans="1:9" ht="15" customHeight="1">
      <c r="A1220" s="13" t="s">
        <v>1267</v>
      </c>
      <c r="B1220" s="14" t="s">
        <v>1268</v>
      </c>
      <c r="C1220" s="78" t="s">
        <v>15</v>
      </c>
      <c r="D1220" s="78"/>
      <c r="E1220" s="78"/>
      <c r="F1220" s="13" t="s">
        <v>1221</v>
      </c>
      <c r="G1220" s="15">
        <v>0.35</v>
      </c>
      <c r="H1220" s="16">
        <v>22.72</v>
      </c>
      <c r="I1220" s="16">
        <f>TRUNC(TRUNC(G1220,8)*H1220,2)</f>
        <v>7.95</v>
      </c>
    </row>
    <row r="1221" spans="1:9" ht="18" customHeight="1">
      <c r="A1221" s="8"/>
      <c r="B1221" s="8"/>
      <c r="C1221" s="8"/>
      <c r="D1221" s="8"/>
      <c r="E1221" s="8"/>
      <c r="F1221" s="8"/>
      <c r="G1221" s="79" t="s">
        <v>1224</v>
      </c>
      <c r="H1221" s="79"/>
      <c r="I1221" s="17">
        <f>SUM(I1219:I1220)</f>
        <v>18.899999999999999</v>
      </c>
    </row>
    <row r="1222" spans="1:9" ht="15" customHeight="1">
      <c r="A1222" s="8"/>
      <c r="B1222" s="8"/>
      <c r="C1222" s="8"/>
      <c r="D1222" s="8"/>
      <c r="E1222" s="8"/>
      <c r="F1222" s="8"/>
      <c r="G1222" s="80" t="s">
        <v>1141</v>
      </c>
      <c r="H1222" s="80"/>
      <c r="I1222" s="4">
        <f>ROUND(SUM(I1217,I1221),2)</f>
        <v>37.4</v>
      </c>
    </row>
    <row r="1223" spans="1:9" ht="9.9499999999999993" customHeight="1">
      <c r="A1223" s="8"/>
      <c r="B1223" s="8"/>
      <c r="C1223" s="8"/>
      <c r="D1223" s="8"/>
      <c r="E1223" s="8"/>
      <c r="F1223" s="8"/>
      <c r="G1223" s="83"/>
      <c r="H1223" s="83"/>
      <c r="I1223" s="83"/>
    </row>
    <row r="1224" spans="1:9" ht="20.100000000000001" customHeight="1">
      <c r="A1224" s="81" t="s">
        <v>1626</v>
      </c>
      <c r="B1224" s="81"/>
      <c r="C1224" s="81"/>
      <c r="D1224" s="81"/>
      <c r="E1224" s="81"/>
      <c r="F1224" s="81"/>
      <c r="G1224" s="81"/>
      <c r="H1224" s="81"/>
      <c r="I1224" s="81"/>
    </row>
    <row r="1225" spans="1:9" ht="15" customHeight="1">
      <c r="A1225" s="76" t="s">
        <v>1234</v>
      </c>
      <c r="B1225" s="76"/>
      <c r="C1225" s="77" t="s">
        <v>3</v>
      </c>
      <c r="D1225" s="77"/>
      <c r="E1225" s="77"/>
      <c r="F1225" s="12" t="s">
        <v>4</v>
      </c>
      <c r="G1225" s="12" t="s">
        <v>1121</v>
      </c>
      <c r="H1225" s="12" t="s">
        <v>1122</v>
      </c>
      <c r="I1225" s="12" t="s">
        <v>1123</v>
      </c>
    </row>
    <row r="1226" spans="1:9" ht="21" customHeight="1">
      <c r="A1226" s="13" t="s">
        <v>1627</v>
      </c>
      <c r="B1226" s="14" t="s">
        <v>371</v>
      </c>
      <c r="C1226" s="78" t="s">
        <v>1337</v>
      </c>
      <c r="D1226" s="78"/>
      <c r="E1226" s="78"/>
      <c r="F1226" s="13" t="s">
        <v>39</v>
      </c>
      <c r="G1226" s="15">
        <v>1</v>
      </c>
      <c r="H1226" s="16">
        <v>5.16</v>
      </c>
      <c r="I1226" s="16">
        <f>ROUND(ROUND(G1226,8)*H1226,2)</f>
        <v>5.16</v>
      </c>
    </row>
    <row r="1227" spans="1:9" ht="15" customHeight="1">
      <c r="A1227" s="8"/>
      <c r="B1227" s="8"/>
      <c r="C1227" s="8"/>
      <c r="D1227" s="8"/>
      <c r="E1227" s="8"/>
      <c r="F1227" s="8"/>
      <c r="G1227" s="79" t="s">
        <v>1249</v>
      </c>
      <c r="H1227" s="79"/>
      <c r="I1227" s="17">
        <f>SUM(I1226:I1226)</f>
        <v>5.16</v>
      </c>
    </row>
    <row r="1228" spans="1:9" ht="15" customHeight="1">
      <c r="A1228" s="76" t="s">
        <v>1218</v>
      </c>
      <c r="B1228" s="76"/>
      <c r="C1228" s="77" t="s">
        <v>3</v>
      </c>
      <c r="D1228" s="77"/>
      <c r="E1228" s="77"/>
      <c r="F1228" s="12" t="s">
        <v>4</v>
      </c>
      <c r="G1228" s="12" t="s">
        <v>1121</v>
      </c>
      <c r="H1228" s="12" t="s">
        <v>1122</v>
      </c>
      <c r="I1228" s="12" t="s">
        <v>1123</v>
      </c>
    </row>
    <row r="1229" spans="1:9" ht="21" customHeight="1">
      <c r="A1229" s="13" t="s">
        <v>1326</v>
      </c>
      <c r="B1229" s="14" t="s">
        <v>1327</v>
      </c>
      <c r="C1229" s="78" t="s">
        <v>15</v>
      </c>
      <c r="D1229" s="78"/>
      <c r="E1229" s="78"/>
      <c r="F1229" s="13" t="s">
        <v>1221</v>
      </c>
      <c r="G1229" s="15">
        <v>0.34599999999999997</v>
      </c>
      <c r="H1229" s="16">
        <v>23.8</v>
      </c>
      <c r="I1229" s="16">
        <f>ROUND(ROUND(G1229,8)*H1229,2)</f>
        <v>8.23</v>
      </c>
    </row>
    <row r="1230" spans="1:9" ht="15" customHeight="1">
      <c r="A1230" s="13" t="s">
        <v>1328</v>
      </c>
      <c r="B1230" s="14" t="s">
        <v>1329</v>
      </c>
      <c r="C1230" s="78" t="s">
        <v>15</v>
      </c>
      <c r="D1230" s="78"/>
      <c r="E1230" s="78"/>
      <c r="F1230" s="13" t="s">
        <v>1221</v>
      </c>
      <c r="G1230" s="15">
        <v>0.34599999999999997</v>
      </c>
      <c r="H1230" s="16">
        <v>31.3</v>
      </c>
      <c r="I1230" s="16">
        <f>ROUND(ROUND(G1230,8)*H1230,2)</f>
        <v>10.83</v>
      </c>
    </row>
    <row r="1231" spans="1:9" ht="18" customHeight="1">
      <c r="A1231" s="8"/>
      <c r="B1231" s="8"/>
      <c r="C1231" s="8"/>
      <c r="D1231" s="8"/>
      <c r="E1231" s="8"/>
      <c r="F1231" s="8"/>
      <c r="G1231" s="79" t="s">
        <v>1224</v>
      </c>
      <c r="H1231" s="79"/>
      <c r="I1231" s="17">
        <f>SUM(I1229:I1230)</f>
        <v>19.060000000000002</v>
      </c>
    </row>
    <row r="1232" spans="1:9" ht="15" customHeight="1">
      <c r="A1232" s="82" t="s">
        <v>1628</v>
      </c>
      <c r="B1232" s="82"/>
      <c r="C1232" s="82"/>
      <c r="D1232" s="8"/>
      <c r="E1232" s="8"/>
      <c r="F1232" s="8"/>
      <c r="G1232" s="80" t="s">
        <v>1141</v>
      </c>
      <c r="H1232" s="80"/>
      <c r="I1232" s="4">
        <v>24.22</v>
      </c>
    </row>
    <row r="1233" spans="1:9" ht="9" customHeight="1">
      <c r="A1233" s="82"/>
      <c r="B1233" s="82"/>
      <c r="C1233" s="82"/>
      <c r="D1233" s="8"/>
      <c r="E1233" s="8"/>
      <c r="F1233" s="8"/>
      <c r="G1233" s="8"/>
      <c r="H1233" s="8"/>
      <c r="I1233" s="8"/>
    </row>
    <row r="1234" spans="1:9" ht="9.9499999999999993" customHeight="1">
      <c r="A1234" s="8"/>
      <c r="B1234" s="8"/>
      <c r="C1234" s="8"/>
      <c r="D1234" s="8"/>
      <c r="E1234" s="8"/>
      <c r="F1234" s="8"/>
      <c r="G1234" s="83"/>
      <c r="H1234" s="83"/>
      <c r="I1234" s="83"/>
    </row>
    <row r="1235" spans="1:9" ht="20.100000000000001" customHeight="1">
      <c r="A1235" s="81" t="s">
        <v>1629</v>
      </c>
      <c r="B1235" s="81"/>
      <c r="C1235" s="81"/>
      <c r="D1235" s="81"/>
      <c r="E1235" s="81"/>
      <c r="F1235" s="81"/>
      <c r="G1235" s="81"/>
      <c r="H1235" s="81"/>
      <c r="I1235" s="81"/>
    </row>
    <row r="1236" spans="1:9" ht="15" customHeight="1">
      <c r="A1236" s="76" t="s">
        <v>1234</v>
      </c>
      <c r="B1236" s="76"/>
      <c r="C1236" s="77" t="s">
        <v>3</v>
      </c>
      <c r="D1236" s="77"/>
      <c r="E1236" s="77"/>
      <c r="F1236" s="12" t="s">
        <v>4</v>
      </c>
      <c r="G1236" s="12" t="s">
        <v>1121</v>
      </c>
      <c r="H1236" s="12" t="s">
        <v>1122</v>
      </c>
      <c r="I1236" s="12" t="s">
        <v>1123</v>
      </c>
    </row>
    <row r="1237" spans="1:9" ht="29.1" customHeight="1">
      <c r="A1237" s="13" t="s">
        <v>1630</v>
      </c>
      <c r="B1237" s="14" t="s">
        <v>1631</v>
      </c>
      <c r="C1237" s="78" t="s">
        <v>15</v>
      </c>
      <c r="D1237" s="78"/>
      <c r="E1237" s="78"/>
      <c r="F1237" s="13" t="s">
        <v>39</v>
      </c>
      <c r="G1237" s="15">
        <v>1</v>
      </c>
      <c r="H1237" s="16">
        <v>37.950000000000003</v>
      </c>
      <c r="I1237" s="16">
        <f>TRUNC(TRUNC(G1237,8)*H1237,2)</f>
        <v>37.950000000000003</v>
      </c>
    </row>
    <row r="1238" spans="1:9" ht="15" customHeight="1">
      <c r="A1238" s="8"/>
      <c r="B1238" s="8"/>
      <c r="C1238" s="8"/>
      <c r="D1238" s="8"/>
      <c r="E1238" s="8"/>
      <c r="F1238" s="8"/>
      <c r="G1238" s="79" t="s">
        <v>1249</v>
      </c>
      <c r="H1238" s="79"/>
      <c r="I1238" s="17">
        <f>SUM(I1237:I1237)</f>
        <v>37.950000000000003</v>
      </c>
    </row>
    <row r="1239" spans="1:9" ht="15" customHeight="1">
      <c r="A1239" s="76" t="s">
        <v>1218</v>
      </c>
      <c r="B1239" s="76"/>
      <c r="C1239" s="77" t="s">
        <v>3</v>
      </c>
      <c r="D1239" s="77"/>
      <c r="E1239" s="77"/>
      <c r="F1239" s="12" t="s">
        <v>4</v>
      </c>
      <c r="G1239" s="12" t="s">
        <v>1121</v>
      </c>
      <c r="H1239" s="12" t="s">
        <v>1122</v>
      </c>
      <c r="I1239" s="12" t="s">
        <v>1123</v>
      </c>
    </row>
    <row r="1240" spans="1:9" ht="15" customHeight="1">
      <c r="A1240" s="13" t="s">
        <v>1265</v>
      </c>
      <c r="B1240" s="14" t="s">
        <v>1266</v>
      </c>
      <c r="C1240" s="78" t="s">
        <v>15</v>
      </c>
      <c r="D1240" s="78"/>
      <c r="E1240" s="78"/>
      <c r="F1240" s="13" t="s">
        <v>1221</v>
      </c>
      <c r="G1240" s="15">
        <v>0.1384</v>
      </c>
      <c r="H1240" s="16">
        <v>30.92</v>
      </c>
      <c r="I1240" s="16">
        <f>TRUNC(TRUNC(G1240,8)*H1240,2)</f>
        <v>4.2699999999999996</v>
      </c>
    </row>
    <row r="1241" spans="1:9" ht="15" customHeight="1">
      <c r="A1241" s="13" t="s">
        <v>1267</v>
      </c>
      <c r="B1241" s="14" t="s">
        <v>1268</v>
      </c>
      <c r="C1241" s="78" t="s">
        <v>15</v>
      </c>
      <c r="D1241" s="78"/>
      <c r="E1241" s="78"/>
      <c r="F1241" s="13" t="s">
        <v>1221</v>
      </c>
      <c r="G1241" s="15">
        <v>0.10879999999999999</v>
      </c>
      <c r="H1241" s="16">
        <v>22.72</v>
      </c>
      <c r="I1241" s="16">
        <f>TRUNC(TRUNC(G1241,8)*H1241,2)</f>
        <v>2.4700000000000002</v>
      </c>
    </row>
    <row r="1242" spans="1:9" ht="18" customHeight="1">
      <c r="A1242" s="8"/>
      <c r="B1242" s="8"/>
      <c r="C1242" s="8"/>
      <c r="D1242" s="8"/>
      <c r="E1242" s="8"/>
      <c r="F1242" s="8"/>
      <c r="G1242" s="79" t="s">
        <v>1224</v>
      </c>
      <c r="H1242" s="79"/>
      <c r="I1242" s="17">
        <f>SUM(I1240:I1241)</f>
        <v>6.74</v>
      </c>
    </row>
    <row r="1243" spans="1:9" ht="15" customHeight="1">
      <c r="A1243" s="76" t="s">
        <v>1137</v>
      </c>
      <c r="B1243" s="76"/>
      <c r="C1243" s="77" t="s">
        <v>3</v>
      </c>
      <c r="D1243" s="77"/>
      <c r="E1243" s="77"/>
      <c r="F1243" s="12" t="s">
        <v>4</v>
      </c>
      <c r="G1243" s="12" t="s">
        <v>1121</v>
      </c>
      <c r="H1243" s="12" t="s">
        <v>1122</v>
      </c>
      <c r="I1243" s="12" t="s">
        <v>1123</v>
      </c>
    </row>
    <row r="1244" spans="1:9" ht="29.1" customHeight="1">
      <c r="A1244" s="13" t="s">
        <v>1632</v>
      </c>
      <c r="B1244" s="14" t="s">
        <v>1633</v>
      </c>
      <c r="C1244" s="78" t="s">
        <v>15</v>
      </c>
      <c r="D1244" s="78"/>
      <c r="E1244" s="78"/>
      <c r="F1244" s="13" t="s">
        <v>82</v>
      </c>
      <c r="G1244" s="15">
        <v>1.41E-2</v>
      </c>
      <c r="H1244" s="16">
        <v>291.08999999999997</v>
      </c>
      <c r="I1244" s="16">
        <f>TRUNC(TRUNC(G1244,8)*H1244,2)</f>
        <v>4.0999999999999996</v>
      </c>
    </row>
    <row r="1245" spans="1:9" ht="15" customHeight="1">
      <c r="A1245" s="8"/>
      <c r="B1245" s="8"/>
      <c r="C1245" s="8"/>
      <c r="D1245" s="8"/>
      <c r="E1245" s="8"/>
      <c r="F1245" s="8"/>
      <c r="G1245" s="79" t="s">
        <v>1140</v>
      </c>
      <c r="H1245" s="79"/>
      <c r="I1245" s="17">
        <f>SUM(I1244:I1244)</f>
        <v>4.0999999999999996</v>
      </c>
    </row>
    <row r="1246" spans="1:9" ht="15" customHeight="1">
      <c r="A1246" s="8"/>
      <c r="B1246" s="8"/>
      <c r="C1246" s="8"/>
      <c r="D1246" s="8"/>
      <c r="E1246" s="8"/>
      <c r="F1246" s="8"/>
      <c r="G1246" s="80" t="s">
        <v>1141</v>
      </c>
      <c r="H1246" s="80"/>
      <c r="I1246" s="4">
        <f>ROUND(SUM(I1238,I1242,I1245),2)</f>
        <v>48.79</v>
      </c>
    </row>
    <row r="1247" spans="1:9" ht="9.9499999999999993" customHeight="1">
      <c r="A1247" s="8"/>
      <c r="B1247" s="8"/>
      <c r="C1247" s="8"/>
      <c r="D1247" s="8"/>
      <c r="E1247" s="8"/>
      <c r="F1247" s="8"/>
      <c r="G1247" s="83"/>
      <c r="H1247" s="83"/>
      <c r="I1247" s="83"/>
    </row>
    <row r="1248" spans="1:9" ht="20.100000000000001" customHeight="1">
      <c r="A1248" s="81" t="s">
        <v>1634</v>
      </c>
      <c r="B1248" s="81"/>
      <c r="C1248" s="81"/>
      <c r="D1248" s="81"/>
      <c r="E1248" s="81"/>
      <c r="F1248" s="81"/>
      <c r="G1248" s="81"/>
      <c r="H1248" s="81"/>
      <c r="I1248" s="81"/>
    </row>
    <row r="1249" spans="1:9" ht="15" customHeight="1">
      <c r="A1249" s="76" t="s">
        <v>1234</v>
      </c>
      <c r="B1249" s="76"/>
      <c r="C1249" s="77" t="s">
        <v>3</v>
      </c>
      <c r="D1249" s="77"/>
      <c r="E1249" s="77"/>
      <c r="F1249" s="12" t="s">
        <v>4</v>
      </c>
      <c r="G1249" s="12" t="s">
        <v>1121</v>
      </c>
      <c r="H1249" s="12" t="s">
        <v>1122</v>
      </c>
      <c r="I1249" s="12" t="s">
        <v>1123</v>
      </c>
    </row>
    <row r="1250" spans="1:9" ht="29.1" customHeight="1">
      <c r="A1250" s="13" t="s">
        <v>1635</v>
      </c>
      <c r="B1250" s="14" t="s">
        <v>1636</v>
      </c>
      <c r="C1250" s="78" t="s">
        <v>135</v>
      </c>
      <c r="D1250" s="78"/>
      <c r="E1250" s="78"/>
      <c r="F1250" s="13" t="s">
        <v>136</v>
      </c>
      <c r="G1250" s="15">
        <v>1</v>
      </c>
      <c r="H1250" s="16">
        <v>349.06</v>
      </c>
      <c r="I1250" s="16">
        <f>TRUNC(TRUNC(G1250,8)*H1250,2)</f>
        <v>349.06</v>
      </c>
    </row>
    <row r="1251" spans="1:9" ht="15" customHeight="1">
      <c r="A1251" s="8"/>
      <c r="B1251" s="8"/>
      <c r="C1251" s="8"/>
      <c r="D1251" s="8"/>
      <c r="E1251" s="8"/>
      <c r="F1251" s="8"/>
      <c r="G1251" s="79" t="s">
        <v>1249</v>
      </c>
      <c r="H1251" s="79"/>
      <c r="I1251" s="17">
        <f>SUM(I1250:I1250)</f>
        <v>349.06</v>
      </c>
    </row>
    <row r="1252" spans="1:9" ht="15" customHeight="1">
      <c r="A1252" s="76" t="s">
        <v>1218</v>
      </c>
      <c r="B1252" s="76"/>
      <c r="C1252" s="77" t="s">
        <v>3</v>
      </c>
      <c r="D1252" s="77"/>
      <c r="E1252" s="77"/>
      <c r="F1252" s="12" t="s">
        <v>4</v>
      </c>
      <c r="G1252" s="12" t="s">
        <v>1121</v>
      </c>
      <c r="H1252" s="12" t="s">
        <v>1122</v>
      </c>
      <c r="I1252" s="12" t="s">
        <v>1123</v>
      </c>
    </row>
    <row r="1253" spans="1:9" ht="15" customHeight="1">
      <c r="A1253" s="13" t="s">
        <v>1328</v>
      </c>
      <c r="B1253" s="14" t="s">
        <v>1329</v>
      </c>
      <c r="C1253" s="78" t="s">
        <v>15</v>
      </c>
      <c r="D1253" s="78"/>
      <c r="E1253" s="78"/>
      <c r="F1253" s="13" t="s">
        <v>1221</v>
      </c>
      <c r="G1253" s="15">
        <v>0.3</v>
      </c>
      <c r="H1253" s="16">
        <v>31.3</v>
      </c>
      <c r="I1253" s="16">
        <f>TRUNC(TRUNC(G1253,8)*H1253,2)</f>
        <v>9.39</v>
      </c>
    </row>
    <row r="1254" spans="1:9" ht="15" customHeight="1">
      <c r="A1254" s="13" t="s">
        <v>1267</v>
      </c>
      <c r="B1254" s="14" t="s">
        <v>1268</v>
      </c>
      <c r="C1254" s="78" t="s">
        <v>15</v>
      </c>
      <c r="D1254" s="78"/>
      <c r="E1254" s="78"/>
      <c r="F1254" s="13" t="s">
        <v>1221</v>
      </c>
      <c r="G1254" s="15">
        <v>0.3</v>
      </c>
      <c r="H1254" s="16">
        <v>22.72</v>
      </c>
      <c r="I1254" s="16">
        <f>TRUNC(TRUNC(G1254,8)*H1254,2)</f>
        <v>6.81</v>
      </c>
    </row>
    <row r="1255" spans="1:9" ht="18" customHeight="1">
      <c r="A1255" s="8"/>
      <c r="B1255" s="8"/>
      <c r="C1255" s="8"/>
      <c r="D1255" s="8"/>
      <c r="E1255" s="8"/>
      <c r="F1255" s="8"/>
      <c r="G1255" s="79" t="s">
        <v>1224</v>
      </c>
      <c r="H1255" s="79"/>
      <c r="I1255" s="17">
        <f>SUM(I1253:I1254)</f>
        <v>16.2</v>
      </c>
    </row>
    <row r="1256" spans="1:9" ht="15" customHeight="1">
      <c r="A1256" s="8"/>
      <c r="B1256" s="8"/>
      <c r="C1256" s="8"/>
      <c r="D1256" s="8"/>
      <c r="E1256" s="8"/>
      <c r="F1256" s="8"/>
      <c r="G1256" s="80" t="s">
        <v>1141</v>
      </c>
      <c r="H1256" s="80"/>
      <c r="I1256" s="4">
        <f>ROUND(SUM(I1251,I1255),2)</f>
        <v>365.26</v>
      </c>
    </row>
    <row r="1257" spans="1:9" ht="9.9499999999999993" customHeight="1">
      <c r="A1257" s="8"/>
      <c r="B1257" s="8"/>
      <c r="C1257" s="8"/>
      <c r="D1257" s="8"/>
      <c r="E1257" s="8"/>
      <c r="F1257" s="8"/>
      <c r="G1257" s="83"/>
      <c r="H1257" s="83"/>
      <c r="I1257" s="83"/>
    </row>
    <row r="1258" spans="1:9" ht="20.100000000000001" customHeight="1">
      <c r="A1258" s="81" t="s">
        <v>1637</v>
      </c>
      <c r="B1258" s="81"/>
      <c r="C1258" s="81"/>
      <c r="D1258" s="81"/>
      <c r="E1258" s="81"/>
      <c r="F1258" s="81"/>
      <c r="G1258" s="81"/>
      <c r="H1258" s="81"/>
      <c r="I1258" s="81"/>
    </row>
    <row r="1259" spans="1:9" ht="15" customHeight="1">
      <c r="A1259" s="76" t="s">
        <v>1234</v>
      </c>
      <c r="B1259" s="76"/>
      <c r="C1259" s="77" t="s">
        <v>3</v>
      </c>
      <c r="D1259" s="77"/>
      <c r="E1259" s="77"/>
      <c r="F1259" s="12" t="s">
        <v>4</v>
      </c>
      <c r="G1259" s="12" t="s">
        <v>1121</v>
      </c>
      <c r="H1259" s="12" t="s">
        <v>1122</v>
      </c>
      <c r="I1259" s="12" t="s">
        <v>1123</v>
      </c>
    </row>
    <row r="1260" spans="1:9" ht="29.1" customHeight="1">
      <c r="A1260" s="13" t="s">
        <v>1638</v>
      </c>
      <c r="B1260" s="14" t="s">
        <v>1639</v>
      </c>
      <c r="C1260" s="78" t="s">
        <v>15</v>
      </c>
      <c r="D1260" s="78"/>
      <c r="E1260" s="78"/>
      <c r="F1260" s="13" t="s">
        <v>39</v>
      </c>
      <c r="G1260" s="15">
        <v>1</v>
      </c>
      <c r="H1260" s="16">
        <v>103.35</v>
      </c>
      <c r="I1260" s="16">
        <f>TRUNC(TRUNC(G1260,8)*H1260,2)</f>
        <v>103.35</v>
      </c>
    </row>
    <row r="1261" spans="1:9" ht="15" customHeight="1">
      <c r="A1261" s="8"/>
      <c r="B1261" s="8"/>
      <c r="C1261" s="8"/>
      <c r="D1261" s="8"/>
      <c r="E1261" s="8"/>
      <c r="F1261" s="8"/>
      <c r="G1261" s="79" t="s">
        <v>1249</v>
      </c>
      <c r="H1261" s="79"/>
      <c r="I1261" s="17">
        <f>SUM(I1260:I1260)</f>
        <v>103.35</v>
      </c>
    </row>
    <row r="1262" spans="1:9" ht="15" customHeight="1">
      <c r="A1262" s="76" t="s">
        <v>1218</v>
      </c>
      <c r="B1262" s="76"/>
      <c r="C1262" s="77" t="s">
        <v>3</v>
      </c>
      <c r="D1262" s="77"/>
      <c r="E1262" s="77"/>
      <c r="F1262" s="12" t="s">
        <v>4</v>
      </c>
      <c r="G1262" s="12" t="s">
        <v>1121</v>
      </c>
      <c r="H1262" s="12" t="s">
        <v>1122</v>
      </c>
      <c r="I1262" s="12" t="s">
        <v>1123</v>
      </c>
    </row>
    <row r="1263" spans="1:9" ht="21" customHeight="1">
      <c r="A1263" s="13" t="s">
        <v>1326</v>
      </c>
      <c r="B1263" s="14" t="s">
        <v>1327</v>
      </c>
      <c r="C1263" s="78" t="s">
        <v>15</v>
      </c>
      <c r="D1263" s="78"/>
      <c r="E1263" s="78"/>
      <c r="F1263" s="13" t="s">
        <v>1221</v>
      </c>
      <c r="G1263" s="15">
        <v>0.38819999999999999</v>
      </c>
      <c r="H1263" s="16">
        <v>23.8</v>
      </c>
      <c r="I1263" s="16">
        <f>TRUNC(TRUNC(G1263,8)*H1263,2)</f>
        <v>9.23</v>
      </c>
    </row>
    <row r="1264" spans="1:9" ht="15" customHeight="1">
      <c r="A1264" s="13" t="s">
        <v>1328</v>
      </c>
      <c r="B1264" s="14" t="s">
        <v>1329</v>
      </c>
      <c r="C1264" s="78" t="s">
        <v>15</v>
      </c>
      <c r="D1264" s="78"/>
      <c r="E1264" s="78"/>
      <c r="F1264" s="13" t="s">
        <v>1221</v>
      </c>
      <c r="G1264" s="15">
        <v>0.38819999999999999</v>
      </c>
      <c r="H1264" s="16">
        <v>31.3</v>
      </c>
      <c r="I1264" s="16">
        <f>TRUNC(TRUNC(G1264,8)*H1264,2)</f>
        <v>12.15</v>
      </c>
    </row>
    <row r="1265" spans="1:9" ht="18" customHeight="1">
      <c r="A1265" s="8"/>
      <c r="B1265" s="8"/>
      <c r="C1265" s="8"/>
      <c r="D1265" s="8"/>
      <c r="E1265" s="8"/>
      <c r="F1265" s="8"/>
      <c r="G1265" s="79" t="s">
        <v>1224</v>
      </c>
      <c r="H1265" s="79"/>
      <c r="I1265" s="17">
        <f>SUM(I1263:I1264)</f>
        <v>21.380000000000003</v>
      </c>
    </row>
    <row r="1266" spans="1:9" ht="15" customHeight="1">
      <c r="A1266" s="8"/>
      <c r="B1266" s="8"/>
      <c r="C1266" s="8"/>
      <c r="D1266" s="8"/>
      <c r="E1266" s="8"/>
      <c r="F1266" s="8"/>
      <c r="G1266" s="80" t="s">
        <v>1141</v>
      </c>
      <c r="H1266" s="80"/>
      <c r="I1266" s="4">
        <f>ROUND(SUM(I1261,I1265),2)</f>
        <v>124.73</v>
      </c>
    </row>
    <row r="1267" spans="1:9" ht="9.9499999999999993" customHeight="1">
      <c r="A1267" s="8"/>
      <c r="B1267" s="8"/>
      <c r="C1267" s="8"/>
      <c r="D1267" s="8"/>
      <c r="E1267" s="8"/>
      <c r="F1267" s="8"/>
      <c r="G1267" s="83"/>
      <c r="H1267" s="83"/>
      <c r="I1267" s="83"/>
    </row>
    <row r="1268" spans="1:9" ht="20.100000000000001" customHeight="1">
      <c r="A1268" s="81" t="s">
        <v>1640</v>
      </c>
      <c r="B1268" s="81"/>
      <c r="C1268" s="81"/>
      <c r="D1268" s="81"/>
      <c r="E1268" s="81"/>
      <c r="F1268" s="81"/>
      <c r="G1268" s="81"/>
      <c r="H1268" s="81"/>
      <c r="I1268" s="81"/>
    </row>
    <row r="1269" spans="1:9" ht="15" customHeight="1">
      <c r="A1269" s="76" t="s">
        <v>1234</v>
      </c>
      <c r="B1269" s="76"/>
      <c r="C1269" s="77" t="s">
        <v>3</v>
      </c>
      <c r="D1269" s="77"/>
      <c r="E1269" s="77"/>
      <c r="F1269" s="12" t="s">
        <v>4</v>
      </c>
      <c r="G1269" s="12" t="s">
        <v>1121</v>
      </c>
      <c r="H1269" s="12" t="s">
        <v>1122</v>
      </c>
      <c r="I1269" s="12" t="s">
        <v>1123</v>
      </c>
    </row>
    <row r="1270" spans="1:9" ht="29.1" customHeight="1">
      <c r="A1270" s="13" t="s">
        <v>1641</v>
      </c>
      <c r="B1270" s="14" t="s">
        <v>383</v>
      </c>
      <c r="C1270" s="78" t="s">
        <v>15</v>
      </c>
      <c r="D1270" s="78"/>
      <c r="E1270" s="78"/>
      <c r="F1270" s="13" t="s">
        <v>39</v>
      </c>
      <c r="G1270" s="15">
        <v>1</v>
      </c>
      <c r="H1270" s="16">
        <v>249.14</v>
      </c>
      <c r="I1270" s="16">
        <f>ROUND(ROUND(G1270,8)*H1270,2)</f>
        <v>249.14</v>
      </c>
    </row>
    <row r="1271" spans="1:9" ht="15" customHeight="1">
      <c r="A1271" s="8"/>
      <c r="B1271" s="8"/>
      <c r="C1271" s="8"/>
      <c r="D1271" s="8"/>
      <c r="E1271" s="8"/>
      <c r="F1271" s="8"/>
      <c r="G1271" s="79" t="s">
        <v>1249</v>
      </c>
      <c r="H1271" s="79"/>
      <c r="I1271" s="17">
        <f>SUM(I1270:I1270)</f>
        <v>249.14</v>
      </c>
    </row>
    <row r="1272" spans="1:9" ht="15" customHeight="1">
      <c r="A1272" s="76" t="s">
        <v>1218</v>
      </c>
      <c r="B1272" s="76"/>
      <c r="C1272" s="77" t="s">
        <v>3</v>
      </c>
      <c r="D1272" s="77"/>
      <c r="E1272" s="77"/>
      <c r="F1272" s="12" t="s">
        <v>4</v>
      </c>
      <c r="G1272" s="12" t="s">
        <v>1121</v>
      </c>
      <c r="H1272" s="12" t="s">
        <v>1122</v>
      </c>
      <c r="I1272" s="12" t="s">
        <v>1123</v>
      </c>
    </row>
    <row r="1273" spans="1:9" ht="21" customHeight="1">
      <c r="A1273" s="13" t="s">
        <v>1326</v>
      </c>
      <c r="B1273" s="14" t="s">
        <v>1327</v>
      </c>
      <c r="C1273" s="78" t="s">
        <v>15</v>
      </c>
      <c r="D1273" s="78"/>
      <c r="E1273" s="78"/>
      <c r="F1273" s="13" t="s">
        <v>1221</v>
      </c>
      <c r="G1273" s="15">
        <v>0.48110000000000003</v>
      </c>
      <c r="H1273" s="16">
        <v>23.8</v>
      </c>
      <c r="I1273" s="16">
        <f>ROUND(ROUND(G1273,8)*H1273,2)</f>
        <v>11.45</v>
      </c>
    </row>
    <row r="1274" spans="1:9" ht="15" customHeight="1">
      <c r="A1274" s="13" t="s">
        <v>1328</v>
      </c>
      <c r="B1274" s="14" t="s">
        <v>1329</v>
      </c>
      <c r="C1274" s="78" t="s">
        <v>15</v>
      </c>
      <c r="D1274" s="78"/>
      <c r="E1274" s="78"/>
      <c r="F1274" s="13" t="s">
        <v>1221</v>
      </c>
      <c r="G1274" s="15">
        <v>0.48110000000000003</v>
      </c>
      <c r="H1274" s="16">
        <v>31.3</v>
      </c>
      <c r="I1274" s="16">
        <f>ROUND(ROUND(G1274,8)*H1274,2)</f>
        <v>15.06</v>
      </c>
    </row>
    <row r="1275" spans="1:9" ht="18" customHeight="1">
      <c r="A1275" s="8"/>
      <c r="B1275" s="8"/>
      <c r="C1275" s="8"/>
      <c r="D1275" s="8"/>
      <c r="E1275" s="8"/>
      <c r="F1275" s="8"/>
      <c r="G1275" s="79" t="s">
        <v>1224</v>
      </c>
      <c r="H1275" s="79"/>
      <c r="I1275" s="17">
        <f>SUM(I1273:I1274)</f>
        <v>26.509999999999998</v>
      </c>
    </row>
    <row r="1276" spans="1:9" ht="15" customHeight="1">
      <c r="A1276" s="82" t="s">
        <v>1642</v>
      </c>
      <c r="B1276" s="82"/>
      <c r="C1276" s="82"/>
      <c r="D1276" s="8"/>
      <c r="E1276" s="8"/>
      <c r="F1276" s="8"/>
      <c r="G1276" s="80" t="s">
        <v>1141</v>
      </c>
      <c r="H1276" s="80"/>
      <c r="I1276" s="4">
        <v>275.64999999999998</v>
      </c>
    </row>
    <row r="1277" spans="1:9" ht="2.1" customHeight="1">
      <c r="A1277" s="82"/>
      <c r="B1277" s="82"/>
      <c r="C1277" s="82"/>
      <c r="D1277" s="8"/>
      <c r="E1277" s="8"/>
      <c r="F1277" s="8"/>
      <c r="G1277" s="8"/>
      <c r="H1277" s="8"/>
      <c r="I1277" s="8"/>
    </row>
    <row r="1278" spans="1:9" ht="9.9499999999999993" customHeight="1">
      <c r="A1278" s="8"/>
      <c r="B1278" s="8"/>
      <c r="C1278" s="8"/>
      <c r="D1278" s="8"/>
      <c r="E1278" s="8"/>
      <c r="F1278" s="8"/>
      <c r="G1278" s="83"/>
      <c r="H1278" s="83"/>
      <c r="I1278" s="83"/>
    </row>
    <row r="1279" spans="1:9" ht="20.100000000000001" customHeight="1">
      <c r="A1279" s="81" t="s">
        <v>1643</v>
      </c>
      <c r="B1279" s="81"/>
      <c r="C1279" s="81"/>
      <c r="D1279" s="81"/>
      <c r="E1279" s="81"/>
      <c r="F1279" s="81"/>
      <c r="G1279" s="81"/>
      <c r="H1279" s="81"/>
      <c r="I1279" s="81"/>
    </row>
    <row r="1280" spans="1:9" ht="15" customHeight="1">
      <c r="A1280" s="76" t="s">
        <v>1234</v>
      </c>
      <c r="B1280" s="76"/>
      <c r="C1280" s="77" t="s">
        <v>3</v>
      </c>
      <c r="D1280" s="77"/>
      <c r="E1280" s="77"/>
      <c r="F1280" s="12" t="s">
        <v>4</v>
      </c>
      <c r="G1280" s="12" t="s">
        <v>1121</v>
      </c>
      <c r="H1280" s="12" t="s">
        <v>1122</v>
      </c>
      <c r="I1280" s="12" t="s">
        <v>1123</v>
      </c>
    </row>
    <row r="1281" spans="1:9" ht="15" customHeight="1">
      <c r="A1281" s="13" t="s">
        <v>1644</v>
      </c>
      <c r="B1281" s="14" t="s">
        <v>1645</v>
      </c>
      <c r="C1281" s="78" t="s">
        <v>135</v>
      </c>
      <c r="D1281" s="78"/>
      <c r="E1281" s="78"/>
      <c r="F1281" s="13" t="s">
        <v>136</v>
      </c>
      <c r="G1281" s="15">
        <v>2</v>
      </c>
      <c r="H1281" s="16">
        <v>5.99</v>
      </c>
      <c r="I1281" s="16">
        <f>TRUNC(TRUNC(G1281,8)*H1281,2)</f>
        <v>11.98</v>
      </c>
    </row>
    <row r="1282" spans="1:9" ht="45.95" customHeight="1">
      <c r="A1282" s="13" t="s">
        <v>1646</v>
      </c>
      <c r="B1282" s="14" t="s">
        <v>1647</v>
      </c>
      <c r="C1282" s="78" t="s">
        <v>135</v>
      </c>
      <c r="D1282" s="78"/>
      <c r="E1282" s="78"/>
      <c r="F1282" s="13" t="s">
        <v>136</v>
      </c>
      <c r="G1282" s="15">
        <v>1</v>
      </c>
      <c r="H1282" s="16">
        <v>410.71</v>
      </c>
      <c r="I1282" s="16">
        <f>TRUNC(TRUNC(G1282,8)*H1282,2)</f>
        <v>410.71</v>
      </c>
    </row>
    <row r="1283" spans="1:9" ht="21" customHeight="1">
      <c r="A1283" s="13" t="s">
        <v>1648</v>
      </c>
      <c r="B1283" s="14" t="s">
        <v>1649</v>
      </c>
      <c r="C1283" s="78" t="s">
        <v>135</v>
      </c>
      <c r="D1283" s="78"/>
      <c r="E1283" s="78"/>
      <c r="F1283" s="13" t="s">
        <v>136</v>
      </c>
      <c r="G1283" s="15">
        <v>2</v>
      </c>
      <c r="H1283" s="16">
        <v>30</v>
      </c>
      <c r="I1283" s="16">
        <f>TRUNC(TRUNC(G1283,8)*H1283,2)</f>
        <v>60</v>
      </c>
    </row>
    <row r="1284" spans="1:9" ht="15" customHeight="1">
      <c r="A1284" s="8"/>
      <c r="B1284" s="8"/>
      <c r="C1284" s="8"/>
      <c r="D1284" s="8"/>
      <c r="E1284" s="8"/>
      <c r="F1284" s="8"/>
      <c r="G1284" s="79" t="s">
        <v>1249</v>
      </c>
      <c r="H1284" s="79"/>
      <c r="I1284" s="17">
        <f>SUM(I1281:I1283)</f>
        <v>482.69</v>
      </c>
    </row>
    <row r="1285" spans="1:9" ht="15" customHeight="1">
      <c r="A1285" s="76" t="s">
        <v>1218</v>
      </c>
      <c r="B1285" s="76"/>
      <c r="C1285" s="77" t="s">
        <v>3</v>
      </c>
      <c r="D1285" s="77"/>
      <c r="E1285" s="77"/>
      <c r="F1285" s="12" t="s">
        <v>4</v>
      </c>
      <c r="G1285" s="12" t="s">
        <v>1121</v>
      </c>
      <c r="H1285" s="12" t="s">
        <v>1122</v>
      </c>
      <c r="I1285" s="12" t="s">
        <v>1123</v>
      </c>
    </row>
    <row r="1286" spans="1:9" ht="15" customHeight="1">
      <c r="A1286" s="13" t="s">
        <v>1328</v>
      </c>
      <c r="B1286" s="14" t="s">
        <v>1329</v>
      </c>
      <c r="C1286" s="78" t="s">
        <v>15</v>
      </c>
      <c r="D1286" s="78"/>
      <c r="E1286" s="78"/>
      <c r="F1286" s="13" t="s">
        <v>1221</v>
      </c>
      <c r="G1286" s="15">
        <v>0.5</v>
      </c>
      <c r="H1286" s="16">
        <v>31.3</v>
      </c>
      <c r="I1286" s="16">
        <f>TRUNC(TRUNC(G1286,8)*H1286,2)</f>
        <v>15.65</v>
      </c>
    </row>
    <row r="1287" spans="1:9" ht="15" customHeight="1">
      <c r="A1287" s="13" t="s">
        <v>1267</v>
      </c>
      <c r="B1287" s="14" t="s">
        <v>1268</v>
      </c>
      <c r="C1287" s="78" t="s">
        <v>15</v>
      </c>
      <c r="D1287" s="78"/>
      <c r="E1287" s="78"/>
      <c r="F1287" s="13" t="s">
        <v>1221</v>
      </c>
      <c r="G1287" s="15">
        <v>0.5</v>
      </c>
      <c r="H1287" s="16">
        <v>22.72</v>
      </c>
      <c r="I1287" s="16">
        <f>TRUNC(TRUNC(G1287,8)*H1287,2)</f>
        <v>11.36</v>
      </c>
    </row>
    <row r="1288" spans="1:9" ht="18" customHeight="1">
      <c r="A1288" s="8"/>
      <c r="B1288" s="8"/>
      <c r="C1288" s="8"/>
      <c r="D1288" s="8"/>
      <c r="E1288" s="8"/>
      <c r="F1288" s="8"/>
      <c r="G1288" s="79" t="s">
        <v>1224</v>
      </c>
      <c r="H1288" s="79"/>
      <c r="I1288" s="17">
        <f>SUM(I1286:I1287)</f>
        <v>27.009999999999998</v>
      </c>
    </row>
    <row r="1289" spans="1:9" ht="15" customHeight="1">
      <c r="A1289" s="8"/>
      <c r="B1289" s="8"/>
      <c r="C1289" s="8"/>
      <c r="D1289" s="8"/>
      <c r="E1289" s="8"/>
      <c r="F1289" s="8"/>
      <c r="G1289" s="80" t="s">
        <v>1141</v>
      </c>
      <c r="H1289" s="80"/>
      <c r="I1289" s="4">
        <f>ROUND(SUM(I1284,I1288),2)</f>
        <v>509.7</v>
      </c>
    </row>
    <row r="1290" spans="1:9" ht="9.9499999999999993" customHeight="1">
      <c r="A1290" s="8"/>
      <c r="B1290" s="8"/>
      <c r="C1290" s="8"/>
      <c r="D1290" s="8"/>
      <c r="E1290" s="8"/>
      <c r="F1290" s="8"/>
      <c r="G1290" s="83"/>
      <c r="H1290" s="83"/>
      <c r="I1290" s="83"/>
    </row>
    <row r="1291" spans="1:9" ht="20.100000000000001" customHeight="1">
      <c r="A1291" s="81" t="s">
        <v>1650</v>
      </c>
      <c r="B1291" s="81"/>
      <c r="C1291" s="81"/>
      <c r="D1291" s="81"/>
      <c r="E1291" s="81"/>
      <c r="F1291" s="81"/>
      <c r="G1291" s="81"/>
      <c r="H1291" s="81"/>
      <c r="I1291" s="81"/>
    </row>
    <row r="1292" spans="1:9" ht="15" customHeight="1">
      <c r="A1292" s="76" t="s">
        <v>1234</v>
      </c>
      <c r="B1292" s="76"/>
      <c r="C1292" s="77" t="s">
        <v>3</v>
      </c>
      <c r="D1292" s="77"/>
      <c r="E1292" s="77"/>
      <c r="F1292" s="12" t="s">
        <v>4</v>
      </c>
      <c r="G1292" s="12" t="s">
        <v>1121</v>
      </c>
      <c r="H1292" s="12" t="s">
        <v>1122</v>
      </c>
      <c r="I1292" s="12" t="s">
        <v>1123</v>
      </c>
    </row>
    <row r="1293" spans="1:9" ht="21" customHeight="1">
      <c r="A1293" s="13" t="s">
        <v>1651</v>
      </c>
      <c r="B1293" s="14" t="s">
        <v>391</v>
      </c>
      <c r="C1293" s="78" t="s">
        <v>135</v>
      </c>
      <c r="D1293" s="78"/>
      <c r="E1293" s="78"/>
      <c r="F1293" s="13" t="s">
        <v>136</v>
      </c>
      <c r="G1293" s="15">
        <v>1</v>
      </c>
      <c r="H1293" s="16">
        <v>344.53</v>
      </c>
      <c r="I1293" s="16">
        <f>TRUNC(TRUNC(G1293,8)*H1293,2)</f>
        <v>344.53</v>
      </c>
    </row>
    <row r="1294" spans="1:9" ht="15" customHeight="1">
      <c r="A1294" s="8"/>
      <c r="B1294" s="8"/>
      <c r="C1294" s="8"/>
      <c r="D1294" s="8"/>
      <c r="E1294" s="8"/>
      <c r="F1294" s="8"/>
      <c r="G1294" s="79" t="s">
        <v>1249</v>
      </c>
      <c r="H1294" s="79"/>
      <c r="I1294" s="17">
        <f>SUM(I1293:I1293)</f>
        <v>344.53</v>
      </c>
    </row>
    <row r="1295" spans="1:9" ht="15" customHeight="1">
      <c r="A1295" s="76" t="s">
        <v>1218</v>
      </c>
      <c r="B1295" s="76"/>
      <c r="C1295" s="77" t="s">
        <v>3</v>
      </c>
      <c r="D1295" s="77"/>
      <c r="E1295" s="77"/>
      <c r="F1295" s="12" t="s">
        <v>4</v>
      </c>
      <c r="G1295" s="12" t="s">
        <v>1121</v>
      </c>
      <c r="H1295" s="12" t="s">
        <v>1122</v>
      </c>
      <c r="I1295" s="12" t="s">
        <v>1123</v>
      </c>
    </row>
    <row r="1296" spans="1:9" ht="15" customHeight="1">
      <c r="A1296" s="13" t="s">
        <v>1328</v>
      </c>
      <c r="B1296" s="14" t="s">
        <v>1329</v>
      </c>
      <c r="C1296" s="78" t="s">
        <v>15</v>
      </c>
      <c r="D1296" s="78"/>
      <c r="E1296" s="78"/>
      <c r="F1296" s="13" t="s">
        <v>1221</v>
      </c>
      <c r="G1296" s="15">
        <v>1</v>
      </c>
      <c r="H1296" s="16">
        <v>31.3</v>
      </c>
      <c r="I1296" s="16">
        <f>TRUNC(TRUNC(G1296,8)*H1296,2)</f>
        <v>31.3</v>
      </c>
    </row>
    <row r="1297" spans="1:9" ht="15" customHeight="1">
      <c r="A1297" s="13" t="s">
        <v>1267</v>
      </c>
      <c r="B1297" s="14" t="s">
        <v>1268</v>
      </c>
      <c r="C1297" s="78" t="s">
        <v>15</v>
      </c>
      <c r="D1297" s="78"/>
      <c r="E1297" s="78"/>
      <c r="F1297" s="13" t="s">
        <v>1221</v>
      </c>
      <c r="G1297" s="15">
        <v>1</v>
      </c>
      <c r="H1297" s="16">
        <v>22.72</v>
      </c>
      <c r="I1297" s="16">
        <f>TRUNC(TRUNC(G1297,8)*H1297,2)</f>
        <v>22.72</v>
      </c>
    </row>
    <row r="1298" spans="1:9" ht="18" customHeight="1">
      <c r="A1298" s="8"/>
      <c r="B1298" s="8"/>
      <c r="C1298" s="8"/>
      <c r="D1298" s="8"/>
      <c r="E1298" s="8"/>
      <c r="F1298" s="8"/>
      <c r="G1298" s="79" t="s">
        <v>1224</v>
      </c>
      <c r="H1298" s="79"/>
      <c r="I1298" s="17">
        <f>SUM(I1296:I1297)</f>
        <v>54.019999999999996</v>
      </c>
    </row>
    <row r="1299" spans="1:9" ht="15" customHeight="1">
      <c r="A1299" s="8"/>
      <c r="B1299" s="8"/>
      <c r="C1299" s="8"/>
      <c r="D1299" s="8"/>
      <c r="E1299" s="8"/>
      <c r="F1299" s="8"/>
      <c r="G1299" s="80" t="s">
        <v>1141</v>
      </c>
      <c r="H1299" s="80"/>
      <c r="I1299" s="4">
        <f>ROUND(SUM(I1294,I1298),2)</f>
        <v>398.55</v>
      </c>
    </row>
    <row r="1300" spans="1:9" ht="9.9499999999999993" customHeight="1">
      <c r="A1300" s="8"/>
      <c r="B1300" s="8"/>
      <c r="C1300" s="8"/>
      <c r="D1300" s="8"/>
      <c r="E1300" s="8"/>
      <c r="F1300" s="8"/>
      <c r="G1300" s="83"/>
      <c r="H1300" s="83"/>
      <c r="I1300" s="83"/>
    </row>
    <row r="1301" spans="1:9" ht="20.100000000000001" customHeight="1">
      <c r="A1301" s="81" t="s">
        <v>1652</v>
      </c>
      <c r="B1301" s="81"/>
      <c r="C1301" s="81"/>
      <c r="D1301" s="81"/>
      <c r="E1301" s="81"/>
      <c r="F1301" s="81"/>
      <c r="G1301" s="81"/>
      <c r="H1301" s="81"/>
      <c r="I1301" s="81"/>
    </row>
    <row r="1302" spans="1:9" ht="15" customHeight="1">
      <c r="A1302" s="76" t="s">
        <v>1137</v>
      </c>
      <c r="B1302" s="76"/>
      <c r="C1302" s="77" t="s">
        <v>3</v>
      </c>
      <c r="D1302" s="77"/>
      <c r="E1302" s="77"/>
      <c r="F1302" s="12" t="s">
        <v>4</v>
      </c>
      <c r="G1302" s="12" t="s">
        <v>1121</v>
      </c>
      <c r="H1302" s="12" t="s">
        <v>1122</v>
      </c>
      <c r="I1302" s="12" t="s">
        <v>1123</v>
      </c>
    </row>
    <row r="1303" spans="1:9" ht="29.1" customHeight="1">
      <c r="A1303" s="13" t="s">
        <v>1653</v>
      </c>
      <c r="B1303" s="14" t="s">
        <v>1654</v>
      </c>
      <c r="C1303" s="78" t="s">
        <v>15</v>
      </c>
      <c r="D1303" s="78"/>
      <c r="E1303" s="78"/>
      <c r="F1303" s="13" t="s">
        <v>39</v>
      </c>
      <c r="G1303" s="15">
        <v>1</v>
      </c>
      <c r="H1303" s="16">
        <v>37.200000000000003</v>
      </c>
      <c r="I1303" s="16">
        <f>TRUNC(TRUNC(G1303,8)*H1303,2)</f>
        <v>37.200000000000003</v>
      </c>
    </row>
    <row r="1304" spans="1:9" ht="29.1" customHeight="1">
      <c r="A1304" s="13" t="s">
        <v>1655</v>
      </c>
      <c r="B1304" s="14" t="s">
        <v>1656</v>
      </c>
      <c r="C1304" s="78" t="s">
        <v>15</v>
      </c>
      <c r="D1304" s="78"/>
      <c r="E1304" s="78"/>
      <c r="F1304" s="13" t="s">
        <v>39</v>
      </c>
      <c r="G1304" s="15">
        <v>1</v>
      </c>
      <c r="H1304" s="16">
        <v>10.18</v>
      </c>
      <c r="I1304" s="16">
        <f>TRUNC(TRUNC(G1304,8)*H1304,2)</f>
        <v>10.18</v>
      </c>
    </row>
    <row r="1305" spans="1:9" ht="15" customHeight="1">
      <c r="A1305" s="8"/>
      <c r="B1305" s="8"/>
      <c r="C1305" s="8"/>
      <c r="D1305" s="8"/>
      <c r="E1305" s="8"/>
      <c r="F1305" s="8"/>
      <c r="G1305" s="79" t="s">
        <v>1140</v>
      </c>
      <c r="H1305" s="79"/>
      <c r="I1305" s="17">
        <f>SUM(I1303:I1304)</f>
        <v>47.38</v>
      </c>
    </row>
    <row r="1306" spans="1:9" ht="15" customHeight="1">
      <c r="A1306" s="8"/>
      <c r="B1306" s="8"/>
      <c r="C1306" s="8"/>
      <c r="D1306" s="8"/>
      <c r="E1306" s="8"/>
      <c r="F1306" s="8"/>
      <c r="G1306" s="80" t="s">
        <v>1141</v>
      </c>
      <c r="H1306" s="80"/>
      <c r="I1306" s="4">
        <f>ROUND(SUM(I1305),2)</f>
        <v>47.38</v>
      </c>
    </row>
    <row r="1307" spans="1:9" ht="9.9499999999999993" customHeight="1">
      <c r="A1307" s="8"/>
      <c r="B1307" s="8"/>
      <c r="C1307" s="8"/>
      <c r="D1307" s="8"/>
      <c r="E1307" s="8"/>
      <c r="F1307" s="8"/>
      <c r="G1307" s="83"/>
      <c r="H1307" s="83"/>
      <c r="I1307" s="83"/>
    </row>
    <row r="1308" spans="1:9" ht="20.100000000000001" customHeight="1">
      <c r="A1308" s="81" t="s">
        <v>1657</v>
      </c>
      <c r="B1308" s="81"/>
      <c r="C1308" s="81"/>
      <c r="D1308" s="81"/>
      <c r="E1308" s="81"/>
      <c r="F1308" s="81"/>
      <c r="G1308" s="81"/>
      <c r="H1308" s="81"/>
      <c r="I1308" s="81"/>
    </row>
    <row r="1309" spans="1:9" ht="15" customHeight="1">
      <c r="A1309" s="76" t="s">
        <v>1234</v>
      </c>
      <c r="B1309" s="76"/>
      <c r="C1309" s="77" t="s">
        <v>3</v>
      </c>
      <c r="D1309" s="77"/>
      <c r="E1309" s="77"/>
      <c r="F1309" s="12" t="s">
        <v>4</v>
      </c>
      <c r="G1309" s="12" t="s">
        <v>1121</v>
      </c>
      <c r="H1309" s="12" t="s">
        <v>1122</v>
      </c>
      <c r="I1309" s="12" t="s">
        <v>1123</v>
      </c>
    </row>
    <row r="1310" spans="1:9" ht="29.1" customHeight="1">
      <c r="A1310" s="13" t="s">
        <v>1658</v>
      </c>
      <c r="B1310" s="14" t="s">
        <v>1659</v>
      </c>
      <c r="C1310" s="78" t="s">
        <v>15</v>
      </c>
      <c r="D1310" s="78"/>
      <c r="E1310" s="78"/>
      <c r="F1310" s="13" t="s">
        <v>103</v>
      </c>
      <c r="G1310" s="15">
        <v>1.2434000000000001</v>
      </c>
      <c r="H1310" s="16">
        <v>2.39</v>
      </c>
      <c r="I1310" s="16">
        <f>TRUNC(TRUNC(G1310,8)*H1310,2)</f>
        <v>2.97</v>
      </c>
    </row>
    <row r="1311" spans="1:9" ht="21" customHeight="1">
      <c r="A1311" s="13" t="s">
        <v>1333</v>
      </c>
      <c r="B1311" s="14" t="s">
        <v>1334</v>
      </c>
      <c r="C1311" s="78" t="s">
        <v>15</v>
      </c>
      <c r="D1311" s="78"/>
      <c r="E1311" s="78"/>
      <c r="F1311" s="13" t="s">
        <v>39</v>
      </c>
      <c r="G1311" s="15">
        <v>9.4000000000000004E-3</v>
      </c>
      <c r="H1311" s="16">
        <v>4.1399999999999997</v>
      </c>
      <c r="I1311" s="16">
        <f>TRUNC(TRUNC(G1311,8)*H1311,2)</f>
        <v>0.03</v>
      </c>
    </row>
    <row r="1312" spans="1:9" ht="15" customHeight="1">
      <c r="A1312" s="8"/>
      <c r="B1312" s="8"/>
      <c r="C1312" s="8"/>
      <c r="D1312" s="8"/>
      <c r="E1312" s="8"/>
      <c r="F1312" s="8"/>
      <c r="G1312" s="79" t="s">
        <v>1249</v>
      </c>
      <c r="H1312" s="79"/>
      <c r="I1312" s="17">
        <f>SUM(I1310:I1311)</f>
        <v>3</v>
      </c>
    </row>
    <row r="1313" spans="1:9" ht="15" customHeight="1">
      <c r="A1313" s="76" t="s">
        <v>1218</v>
      </c>
      <c r="B1313" s="76"/>
      <c r="C1313" s="77" t="s">
        <v>3</v>
      </c>
      <c r="D1313" s="77"/>
      <c r="E1313" s="77"/>
      <c r="F1313" s="12" t="s">
        <v>4</v>
      </c>
      <c r="G1313" s="12" t="s">
        <v>1121</v>
      </c>
      <c r="H1313" s="12" t="s">
        <v>1122</v>
      </c>
      <c r="I1313" s="12" t="s">
        <v>1123</v>
      </c>
    </row>
    <row r="1314" spans="1:9" ht="21" customHeight="1">
      <c r="A1314" s="13" t="s">
        <v>1326</v>
      </c>
      <c r="B1314" s="14" t="s">
        <v>1327</v>
      </c>
      <c r="C1314" s="78" t="s">
        <v>15</v>
      </c>
      <c r="D1314" s="78"/>
      <c r="E1314" s="78"/>
      <c r="F1314" s="13" t="s">
        <v>1221</v>
      </c>
      <c r="G1314" s="15">
        <v>2.9000000000000001E-2</v>
      </c>
      <c r="H1314" s="16">
        <v>23.8</v>
      </c>
      <c r="I1314" s="16">
        <f>TRUNC(TRUNC(G1314,8)*H1314,2)</f>
        <v>0.69</v>
      </c>
    </row>
    <row r="1315" spans="1:9" ht="15" customHeight="1">
      <c r="A1315" s="13" t="s">
        <v>1328</v>
      </c>
      <c r="B1315" s="14" t="s">
        <v>1329</v>
      </c>
      <c r="C1315" s="78" t="s">
        <v>15</v>
      </c>
      <c r="D1315" s="78"/>
      <c r="E1315" s="78"/>
      <c r="F1315" s="13" t="s">
        <v>1221</v>
      </c>
      <c r="G1315" s="15">
        <v>2.9000000000000001E-2</v>
      </c>
      <c r="H1315" s="16">
        <v>31.3</v>
      </c>
      <c r="I1315" s="16">
        <f>TRUNC(TRUNC(G1315,8)*H1315,2)</f>
        <v>0.9</v>
      </c>
    </row>
    <row r="1316" spans="1:9" ht="18" customHeight="1">
      <c r="A1316" s="8"/>
      <c r="B1316" s="8"/>
      <c r="C1316" s="8"/>
      <c r="D1316" s="8"/>
      <c r="E1316" s="8"/>
      <c r="F1316" s="8"/>
      <c r="G1316" s="79" t="s">
        <v>1224</v>
      </c>
      <c r="H1316" s="79"/>
      <c r="I1316" s="17">
        <f>SUM(I1314:I1315)</f>
        <v>1.5899999999999999</v>
      </c>
    </row>
    <row r="1317" spans="1:9" ht="15" customHeight="1">
      <c r="A1317" s="8"/>
      <c r="B1317" s="8"/>
      <c r="C1317" s="8"/>
      <c r="D1317" s="8"/>
      <c r="E1317" s="8"/>
      <c r="F1317" s="8"/>
      <c r="G1317" s="80" t="s">
        <v>1141</v>
      </c>
      <c r="H1317" s="80"/>
      <c r="I1317" s="4">
        <f>ROUND(SUM(I1312,I1316),2)</f>
        <v>4.59</v>
      </c>
    </row>
    <row r="1318" spans="1:9" ht="9.9499999999999993" customHeight="1">
      <c r="A1318" s="8"/>
      <c r="B1318" s="8"/>
      <c r="C1318" s="8"/>
      <c r="D1318" s="8"/>
      <c r="E1318" s="8"/>
      <c r="F1318" s="8"/>
      <c r="G1318" s="83"/>
      <c r="H1318" s="83"/>
      <c r="I1318" s="83"/>
    </row>
    <row r="1319" spans="1:9" ht="20.100000000000001" customHeight="1">
      <c r="A1319" s="81" t="s">
        <v>1660</v>
      </c>
      <c r="B1319" s="81"/>
      <c r="C1319" s="81"/>
      <c r="D1319" s="81"/>
      <c r="E1319" s="81"/>
      <c r="F1319" s="81"/>
      <c r="G1319" s="81"/>
      <c r="H1319" s="81"/>
      <c r="I1319" s="81"/>
    </row>
    <row r="1320" spans="1:9" ht="15" customHeight="1">
      <c r="A1320" s="76" t="s">
        <v>1234</v>
      </c>
      <c r="B1320" s="76"/>
      <c r="C1320" s="77" t="s">
        <v>3</v>
      </c>
      <c r="D1320" s="77"/>
      <c r="E1320" s="77"/>
      <c r="F1320" s="12" t="s">
        <v>4</v>
      </c>
      <c r="G1320" s="12" t="s">
        <v>1121</v>
      </c>
      <c r="H1320" s="12" t="s">
        <v>1122</v>
      </c>
      <c r="I1320" s="12" t="s">
        <v>1123</v>
      </c>
    </row>
    <row r="1321" spans="1:9" ht="38.1" customHeight="1">
      <c r="A1321" s="13" t="s">
        <v>1661</v>
      </c>
      <c r="B1321" s="14" t="s">
        <v>1662</v>
      </c>
      <c r="C1321" s="78" t="s">
        <v>15</v>
      </c>
      <c r="D1321" s="78"/>
      <c r="E1321" s="78"/>
      <c r="F1321" s="13" t="s">
        <v>103</v>
      </c>
      <c r="G1321" s="15">
        <v>1.2434000000000001</v>
      </c>
      <c r="H1321" s="16">
        <v>4.3499999999999996</v>
      </c>
      <c r="I1321" s="16">
        <f>TRUNC(TRUNC(G1321,8)*H1321,2)</f>
        <v>5.4</v>
      </c>
    </row>
    <row r="1322" spans="1:9" ht="21" customHeight="1">
      <c r="A1322" s="13" t="s">
        <v>1333</v>
      </c>
      <c r="B1322" s="14" t="s">
        <v>1334</v>
      </c>
      <c r="C1322" s="78" t="s">
        <v>15</v>
      </c>
      <c r="D1322" s="78"/>
      <c r="E1322" s="78"/>
      <c r="F1322" s="13" t="s">
        <v>39</v>
      </c>
      <c r="G1322" s="15">
        <v>9.4000000000000004E-3</v>
      </c>
      <c r="H1322" s="16">
        <v>4.1399999999999997</v>
      </c>
      <c r="I1322" s="16">
        <f>TRUNC(TRUNC(G1322,8)*H1322,2)</f>
        <v>0.03</v>
      </c>
    </row>
    <row r="1323" spans="1:9" ht="15" customHeight="1">
      <c r="A1323" s="8"/>
      <c r="B1323" s="8"/>
      <c r="C1323" s="8"/>
      <c r="D1323" s="8"/>
      <c r="E1323" s="8"/>
      <c r="F1323" s="8"/>
      <c r="G1323" s="79" t="s">
        <v>1249</v>
      </c>
      <c r="H1323" s="79"/>
      <c r="I1323" s="17">
        <f>SUM(I1321:I1322)</f>
        <v>5.4300000000000006</v>
      </c>
    </row>
    <row r="1324" spans="1:9" ht="15" customHeight="1">
      <c r="A1324" s="76" t="s">
        <v>1218</v>
      </c>
      <c r="B1324" s="76"/>
      <c r="C1324" s="77" t="s">
        <v>3</v>
      </c>
      <c r="D1324" s="77"/>
      <c r="E1324" s="77"/>
      <c r="F1324" s="12" t="s">
        <v>4</v>
      </c>
      <c r="G1324" s="12" t="s">
        <v>1121</v>
      </c>
      <c r="H1324" s="12" t="s">
        <v>1122</v>
      </c>
      <c r="I1324" s="12" t="s">
        <v>1123</v>
      </c>
    </row>
    <row r="1325" spans="1:9" ht="21" customHeight="1">
      <c r="A1325" s="13" t="s">
        <v>1326</v>
      </c>
      <c r="B1325" s="14" t="s">
        <v>1327</v>
      </c>
      <c r="C1325" s="78" t="s">
        <v>15</v>
      </c>
      <c r="D1325" s="78"/>
      <c r="E1325" s="78"/>
      <c r="F1325" s="13" t="s">
        <v>1221</v>
      </c>
      <c r="G1325" s="15">
        <v>3.9E-2</v>
      </c>
      <c r="H1325" s="16">
        <v>23.8</v>
      </c>
      <c r="I1325" s="16">
        <f>TRUNC(TRUNC(G1325,8)*H1325,2)</f>
        <v>0.92</v>
      </c>
    </row>
    <row r="1326" spans="1:9" ht="15" customHeight="1">
      <c r="A1326" s="13" t="s">
        <v>1328</v>
      </c>
      <c r="B1326" s="14" t="s">
        <v>1329</v>
      </c>
      <c r="C1326" s="78" t="s">
        <v>15</v>
      </c>
      <c r="D1326" s="78"/>
      <c r="E1326" s="78"/>
      <c r="F1326" s="13" t="s">
        <v>1221</v>
      </c>
      <c r="G1326" s="15">
        <v>3.9E-2</v>
      </c>
      <c r="H1326" s="16">
        <v>31.3</v>
      </c>
      <c r="I1326" s="16">
        <f>TRUNC(TRUNC(G1326,8)*H1326,2)</f>
        <v>1.22</v>
      </c>
    </row>
    <row r="1327" spans="1:9" ht="18" customHeight="1">
      <c r="A1327" s="8"/>
      <c r="B1327" s="8"/>
      <c r="C1327" s="8"/>
      <c r="D1327" s="8"/>
      <c r="E1327" s="8"/>
      <c r="F1327" s="8"/>
      <c r="G1327" s="79" t="s">
        <v>1224</v>
      </c>
      <c r="H1327" s="79"/>
      <c r="I1327" s="17">
        <f>SUM(I1325:I1326)</f>
        <v>2.14</v>
      </c>
    </row>
    <row r="1328" spans="1:9" ht="15" customHeight="1">
      <c r="A1328" s="8"/>
      <c r="B1328" s="8"/>
      <c r="C1328" s="8"/>
      <c r="D1328" s="8"/>
      <c r="E1328" s="8"/>
      <c r="F1328" s="8"/>
      <c r="G1328" s="80" t="s">
        <v>1141</v>
      </c>
      <c r="H1328" s="80"/>
      <c r="I1328" s="4">
        <f>ROUND(SUM(I1323,I1327),2)</f>
        <v>7.57</v>
      </c>
    </row>
    <row r="1329" spans="1:9" ht="9.9499999999999993" customHeight="1">
      <c r="A1329" s="8"/>
      <c r="B1329" s="8"/>
      <c r="C1329" s="8"/>
      <c r="D1329" s="8"/>
      <c r="E1329" s="8"/>
      <c r="F1329" s="8"/>
      <c r="G1329" s="83"/>
      <c r="H1329" s="83"/>
      <c r="I1329" s="83"/>
    </row>
    <row r="1330" spans="1:9" ht="20.100000000000001" customHeight="1">
      <c r="A1330" s="81" t="s">
        <v>1663</v>
      </c>
      <c r="B1330" s="81"/>
      <c r="C1330" s="81"/>
      <c r="D1330" s="81"/>
      <c r="E1330" s="81"/>
      <c r="F1330" s="81"/>
      <c r="G1330" s="81"/>
      <c r="H1330" s="81"/>
      <c r="I1330" s="81"/>
    </row>
    <row r="1331" spans="1:9" ht="15" customHeight="1">
      <c r="A1331" s="76" t="s">
        <v>1234</v>
      </c>
      <c r="B1331" s="76"/>
      <c r="C1331" s="77" t="s">
        <v>3</v>
      </c>
      <c r="D1331" s="77"/>
      <c r="E1331" s="77"/>
      <c r="F1331" s="12" t="s">
        <v>4</v>
      </c>
      <c r="G1331" s="12" t="s">
        <v>1121</v>
      </c>
      <c r="H1331" s="12" t="s">
        <v>1122</v>
      </c>
      <c r="I1331" s="12" t="s">
        <v>1123</v>
      </c>
    </row>
    <row r="1332" spans="1:9" ht="15" customHeight="1">
      <c r="A1332" s="13" t="s">
        <v>1664</v>
      </c>
      <c r="B1332" s="14" t="s">
        <v>1665</v>
      </c>
      <c r="C1332" s="78" t="s">
        <v>135</v>
      </c>
      <c r="D1332" s="78"/>
      <c r="E1332" s="78"/>
      <c r="F1332" s="13" t="s">
        <v>407</v>
      </c>
      <c r="G1332" s="15">
        <v>1</v>
      </c>
      <c r="H1332" s="16">
        <v>135.15</v>
      </c>
      <c r="I1332" s="16">
        <f>TRUNC(TRUNC(G1332,8)*H1332,2)</f>
        <v>135.15</v>
      </c>
    </row>
    <row r="1333" spans="1:9" ht="15" customHeight="1">
      <c r="A1333" s="8"/>
      <c r="B1333" s="8"/>
      <c r="C1333" s="8"/>
      <c r="D1333" s="8"/>
      <c r="E1333" s="8"/>
      <c r="F1333" s="8"/>
      <c r="G1333" s="79" t="s">
        <v>1249</v>
      </c>
      <c r="H1333" s="79"/>
      <c r="I1333" s="17">
        <f>SUM(I1332:I1332)</f>
        <v>135.15</v>
      </c>
    </row>
    <row r="1334" spans="1:9" ht="15" customHeight="1">
      <c r="A1334" s="76" t="s">
        <v>1218</v>
      </c>
      <c r="B1334" s="76"/>
      <c r="C1334" s="77" t="s">
        <v>3</v>
      </c>
      <c r="D1334" s="77"/>
      <c r="E1334" s="77"/>
      <c r="F1334" s="12" t="s">
        <v>4</v>
      </c>
      <c r="G1334" s="12" t="s">
        <v>1121</v>
      </c>
      <c r="H1334" s="12" t="s">
        <v>1122</v>
      </c>
      <c r="I1334" s="12" t="s">
        <v>1123</v>
      </c>
    </row>
    <row r="1335" spans="1:9" ht="15" customHeight="1">
      <c r="A1335" s="13" t="s">
        <v>1328</v>
      </c>
      <c r="B1335" s="14" t="s">
        <v>1329</v>
      </c>
      <c r="C1335" s="78" t="s">
        <v>15</v>
      </c>
      <c r="D1335" s="78"/>
      <c r="E1335" s="78"/>
      <c r="F1335" s="13" t="s">
        <v>1221</v>
      </c>
      <c r="G1335" s="15">
        <v>0.16</v>
      </c>
      <c r="H1335" s="16">
        <v>31.3</v>
      </c>
      <c r="I1335" s="16">
        <f>TRUNC(TRUNC(G1335,8)*H1335,2)</f>
        <v>5</v>
      </c>
    </row>
    <row r="1336" spans="1:9" ht="15" customHeight="1">
      <c r="A1336" s="13" t="s">
        <v>1267</v>
      </c>
      <c r="B1336" s="14" t="s">
        <v>1268</v>
      </c>
      <c r="C1336" s="78" t="s">
        <v>15</v>
      </c>
      <c r="D1336" s="78"/>
      <c r="E1336" s="78"/>
      <c r="F1336" s="13" t="s">
        <v>1221</v>
      </c>
      <c r="G1336" s="15">
        <v>0.16</v>
      </c>
      <c r="H1336" s="16">
        <v>22.72</v>
      </c>
      <c r="I1336" s="16">
        <f>TRUNC(TRUNC(G1336,8)*H1336,2)</f>
        <v>3.63</v>
      </c>
    </row>
    <row r="1337" spans="1:9" ht="18" customHeight="1">
      <c r="A1337" s="8"/>
      <c r="B1337" s="8"/>
      <c r="C1337" s="8"/>
      <c r="D1337" s="8"/>
      <c r="E1337" s="8"/>
      <c r="F1337" s="8"/>
      <c r="G1337" s="79" t="s">
        <v>1224</v>
      </c>
      <c r="H1337" s="79"/>
      <c r="I1337" s="17">
        <f>SUM(I1335:I1336)</f>
        <v>8.629999999999999</v>
      </c>
    </row>
    <row r="1338" spans="1:9" ht="15" customHeight="1">
      <c r="A1338" s="8"/>
      <c r="B1338" s="8"/>
      <c r="C1338" s="8"/>
      <c r="D1338" s="8"/>
      <c r="E1338" s="8"/>
      <c r="F1338" s="8"/>
      <c r="G1338" s="80" t="s">
        <v>1141</v>
      </c>
      <c r="H1338" s="80"/>
      <c r="I1338" s="4">
        <f>ROUND(SUM(I1333,I1337),2)</f>
        <v>143.78</v>
      </c>
    </row>
    <row r="1339" spans="1:9" ht="9.9499999999999993" customHeight="1">
      <c r="A1339" s="8"/>
      <c r="B1339" s="8"/>
      <c r="C1339" s="8"/>
      <c r="D1339" s="8"/>
      <c r="E1339" s="8"/>
      <c r="F1339" s="8"/>
      <c r="G1339" s="83"/>
      <c r="H1339" s="83"/>
      <c r="I1339" s="83"/>
    </row>
    <row r="1340" spans="1:9" ht="20.100000000000001" customHeight="1">
      <c r="A1340" s="81" t="s">
        <v>1666</v>
      </c>
      <c r="B1340" s="81"/>
      <c r="C1340" s="81"/>
      <c r="D1340" s="81"/>
      <c r="E1340" s="81"/>
      <c r="F1340" s="81"/>
      <c r="G1340" s="81"/>
      <c r="H1340" s="81"/>
      <c r="I1340" s="81"/>
    </row>
    <row r="1341" spans="1:9" ht="15" customHeight="1">
      <c r="A1341" s="76" t="s">
        <v>1234</v>
      </c>
      <c r="B1341" s="76"/>
      <c r="C1341" s="77" t="s">
        <v>3</v>
      </c>
      <c r="D1341" s="77"/>
      <c r="E1341" s="77"/>
      <c r="F1341" s="12" t="s">
        <v>4</v>
      </c>
      <c r="G1341" s="12" t="s">
        <v>1121</v>
      </c>
      <c r="H1341" s="12" t="s">
        <v>1122</v>
      </c>
      <c r="I1341" s="12" t="s">
        <v>1123</v>
      </c>
    </row>
    <row r="1342" spans="1:9" ht="29.1" customHeight="1">
      <c r="A1342" s="13" t="s">
        <v>1667</v>
      </c>
      <c r="B1342" s="14" t="s">
        <v>1668</v>
      </c>
      <c r="C1342" s="78" t="s">
        <v>15</v>
      </c>
      <c r="D1342" s="78"/>
      <c r="E1342" s="78"/>
      <c r="F1342" s="13" t="s">
        <v>39</v>
      </c>
      <c r="G1342" s="15">
        <v>1</v>
      </c>
      <c r="H1342" s="16">
        <v>825.11</v>
      </c>
      <c r="I1342" s="16">
        <f>TRUNC(TRUNC(G1342,8)*H1342,2)</f>
        <v>825.11</v>
      </c>
    </row>
    <row r="1343" spans="1:9" ht="15" customHeight="1">
      <c r="A1343" s="8"/>
      <c r="B1343" s="8"/>
      <c r="C1343" s="8"/>
      <c r="D1343" s="8"/>
      <c r="E1343" s="8"/>
      <c r="F1343" s="8"/>
      <c r="G1343" s="79" t="s">
        <v>1249</v>
      </c>
      <c r="H1343" s="79"/>
      <c r="I1343" s="17">
        <f>SUM(I1342:I1342)</f>
        <v>825.11</v>
      </c>
    </row>
    <row r="1344" spans="1:9" ht="15" customHeight="1">
      <c r="A1344" s="76" t="s">
        <v>1218</v>
      </c>
      <c r="B1344" s="76"/>
      <c r="C1344" s="77" t="s">
        <v>3</v>
      </c>
      <c r="D1344" s="77"/>
      <c r="E1344" s="77"/>
      <c r="F1344" s="12" t="s">
        <v>4</v>
      </c>
      <c r="G1344" s="12" t="s">
        <v>1121</v>
      </c>
      <c r="H1344" s="12" t="s">
        <v>1122</v>
      </c>
      <c r="I1344" s="12" t="s">
        <v>1123</v>
      </c>
    </row>
    <row r="1345" spans="1:9" ht="21" customHeight="1">
      <c r="A1345" s="13" t="s">
        <v>1326</v>
      </c>
      <c r="B1345" s="14" t="s">
        <v>1327</v>
      </c>
      <c r="C1345" s="78" t="s">
        <v>15</v>
      </c>
      <c r="D1345" s="78"/>
      <c r="E1345" s="78"/>
      <c r="F1345" s="13" t="s">
        <v>1221</v>
      </c>
      <c r="G1345" s="15">
        <v>2.056</v>
      </c>
      <c r="H1345" s="16">
        <v>23.8</v>
      </c>
      <c r="I1345" s="16">
        <f>TRUNC(TRUNC(G1345,8)*H1345,2)</f>
        <v>48.93</v>
      </c>
    </row>
    <row r="1346" spans="1:9" ht="15" customHeight="1">
      <c r="A1346" s="13" t="s">
        <v>1328</v>
      </c>
      <c r="B1346" s="14" t="s">
        <v>1329</v>
      </c>
      <c r="C1346" s="78" t="s">
        <v>15</v>
      </c>
      <c r="D1346" s="78"/>
      <c r="E1346" s="78"/>
      <c r="F1346" s="13" t="s">
        <v>1221</v>
      </c>
      <c r="G1346" s="15">
        <v>2.056</v>
      </c>
      <c r="H1346" s="16">
        <v>31.3</v>
      </c>
      <c r="I1346" s="16">
        <f>TRUNC(TRUNC(G1346,8)*H1346,2)</f>
        <v>64.349999999999994</v>
      </c>
    </row>
    <row r="1347" spans="1:9" ht="18" customHeight="1">
      <c r="A1347" s="8"/>
      <c r="B1347" s="8"/>
      <c r="C1347" s="8"/>
      <c r="D1347" s="8"/>
      <c r="E1347" s="8"/>
      <c r="F1347" s="8"/>
      <c r="G1347" s="79" t="s">
        <v>1224</v>
      </c>
      <c r="H1347" s="79"/>
      <c r="I1347" s="17">
        <f>SUM(I1345:I1346)</f>
        <v>113.28</v>
      </c>
    </row>
    <row r="1348" spans="1:9" ht="15" customHeight="1">
      <c r="A1348" s="76" t="s">
        <v>1137</v>
      </c>
      <c r="B1348" s="76"/>
      <c r="C1348" s="77" t="s">
        <v>3</v>
      </c>
      <c r="D1348" s="77"/>
      <c r="E1348" s="77"/>
      <c r="F1348" s="12" t="s">
        <v>4</v>
      </c>
      <c r="G1348" s="12" t="s">
        <v>1121</v>
      </c>
      <c r="H1348" s="12" t="s">
        <v>1122</v>
      </c>
      <c r="I1348" s="12" t="s">
        <v>1123</v>
      </c>
    </row>
    <row r="1349" spans="1:9" ht="38.1" customHeight="1">
      <c r="A1349" s="13" t="s">
        <v>1669</v>
      </c>
      <c r="B1349" s="14" t="s">
        <v>1670</v>
      </c>
      <c r="C1349" s="78" t="s">
        <v>15</v>
      </c>
      <c r="D1349" s="78"/>
      <c r="E1349" s="78"/>
      <c r="F1349" s="13" t="s">
        <v>82</v>
      </c>
      <c r="G1349" s="15">
        <v>1.89E-2</v>
      </c>
      <c r="H1349" s="16">
        <v>830.61</v>
      </c>
      <c r="I1349" s="16">
        <f>TRUNC(TRUNC(G1349,8)*H1349,2)</f>
        <v>15.69</v>
      </c>
    </row>
    <row r="1350" spans="1:9" ht="15" customHeight="1">
      <c r="A1350" s="8"/>
      <c r="B1350" s="8"/>
      <c r="C1350" s="8"/>
      <c r="D1350" s="8"/>
      <c r="E1350" s="8"/>
      <c r="F1350" s="8"/>
      <c r="G1350" s="79" t="s">
        <v>1140</v>
      </c>
      <c r="H1350" s="79"/>
      <c r="I1350" s="17">
        <f>SUM(I1349:I1349)</f>
        <v>15.69</v>
      </c>
    </row>
    <row r="1351" spans="1:9" ht="15" customHeight="1">
      <c r="A1351" s="8"/>
      <c r="B1351" s="8"/>
      <c r="C1351" s="8"/>
      <c r="D1351" s="8"/>
      <c r="E1351" s="8"/>
      <c r="F1351" s="8"/>
      <c r="G1351" s="80" t="s">
        <v>1141</v>
      </c>
      <c r="H1351" s="80"/>
      <c r="I1351" s="4">
        <f>ROUND(SUM(I1343,I1347,I1350),2)</f>
        <v>954.08</v>
      </c>
    </row>
    <row r="1352" spans="1:9" ht="9.9499999999999993" customHeight="1">
      <c r="A1352" s="8"/>
      <c r="B1352" s="8"/>
      <c r="C1352" s="8"/>
      <c r="D1352" s="8"/>
      <c r="E1352" s="8"/>
      <c r="F1352" s="8"/>
      <c r="G1352" s="83"/>
      <c r="H1352" s="83"/>
      <c r="I1352" s="83"/>
    </row>
    <row r="1353" spans="1:9" ht="20.100000000000001" customHeight="1">
      <c r="A1353" s="81" t="s">
        <v>1671</v>
      </c>
      <c r="B1353" s="81"/>
      <c r="C1353" s="81"/>
      <c r="D1353" s="81"/>
      <c r="E1353" s="81"/>
      <c r="F1353" s="81"/>
      <c r="G1353" s="81"/>
      <c r="H1353" s="81"/>
      <c r="I1353" s="81"/>
    </row>
    <row r="1354" spans="1:9" ht="15" customHeight="1">
      <c r="A1354" s="76" t="s">
        <v>1234</v>
      </c>
      <c r="B1354" s="76"/>
      <c r="C1354" s="77" t="s">
        <v>3</v>
      </c>
      <c r="D1354" s="77"/>
      <c r="E1354" s="77"/>
      <c r="F1354" s="12" t="s">
        <v>4</v>
      </c>
      <c r="G1354" s="12" t="s">
        <v>1121</v>
      </c>
      <c r="H1354" s="12" t="s">
        <v>1122</v>
      </c>
      <c r="I1354" s="12" t="s">
        <v>1123</v>
      </c>
    </row>
    <row r="1355" spans="1:9" ht="21" customHeight="1">
      <c r="A1355" s="13" t="s">
        <v>1672</v>
      </c>
      <c r="B1355" s="14" t="s">
        <v>1673</v>
      </c>
      <c r="C1355" s="78" t="s">
        <v>15</v>
      </c>
      <c r="D1355" s="78"/>
      <c r="E1355" s="78"/>
      <c r="F1355" s="13" t="s">
        <v>39</v>
      </c>
      <c r="G1355" s="15">
        <v>1</v>
      </c>
      <c r="H1355" s="16">
        <v>8.44</v>
      </c>
      <c r="I1355" s="16">
        <f>TRUNC(TRUNC(G1355,8)*H1355,2)</f>
        <v>8.44</v>
      </c>
    </row>
    <row r="1356" spans="1:9" ht="29.1" customHeight="1">
      <c r="A1356" s="13" t="s">
        <v>1674</v>
      </c>
      <c r="B1356" s="14" t="s">
        <v>1675</v>
      </c>
      <c r="C1356" s="78" t="s">
        <v>15</v>
      </c>
      <c r="D1356" s="78"/>
      <c r="E1356" s="78"/>
      <c r="F1356" s="13" t="s">
        <v>39</v>
      </c>
      <c r="G1356" s="15">
        <v>1</v>
      </c>
      <c r="H1356" s="16">
        <v>0.87</v>
      </c>
      <c r="I1356" s="16">
        <f>TRUNC(TRUNC(G1356,8)*H1356,2)</f>
        <v>0.87</v>
      </c>
    </row>
    <row r="1357" spans="1:9" ht="15" customHeight="1">
      <c r="A1357" s="8"/>
      <c r="B1357" s="8"/>
      <c r="C1357" s="8"/>
      <c r="D1357" s="8"/>
      <c r="E1357" s="8"/>
      <c r="F1357" s="8"/>
      <c r="G1357" s="79" t="s">
        <v>1249</v>
      </c>
      <c r="H1357" s="79"/>
      <c r="I1357" s="17">
        <f>SUM(I1355:I1356)</f>
        <v>9.3099999999999987</v>
      </c>
    </row>
    <row r="1358" spans="1:9" ht="15" customHeight="1">
      <c r="A1358" s="76" t="s">
        <v>1218</v>
      </c>
      <c r="B1358" s="76"/>
      <c r="C1358" s="77" t="s">
        <v>3</v>
      </c>
      <c r="D1358" s="77"/>
      <c r="E1358" s="77"/>
      <c r="F1358" s="12" t="s">
        <v>4</v>
      </c>
      <c r="G1358" s="12" t="s">
        <v>1121</v>
      </c>
      <c r="H1358" s="12" t="s">
        <v>1122</v>
      </c>
      <c r="I1358" s="12" t="s">
        <v>1123</v>
      </c>
    </row>
    <row r="1359" spans="1:9" ht="21" customHeight="1">
      <c r="A1359" s="13" t="s">
        <v>1326</v>
      </c>
      <c r="B1359" s="14" t="s">
        <v>1327</v>
      </c>
      <c r="C1359" s="78" t="s">
        <v>15</v>
      </c>
      <c r="D1359" s="78"/>
      <c r="E1359" s="78"/>
      <c r="F1359" s="13" t="s">
        <v>1221</v>
      </c>
      <c r="G1359" s="15">
        <v>3.5428000000000001E-2</v>
      </c>
      <c r="H1359" s="16">
        <v>23.8</v>
      </c>
      <c r="I1359" s="16">
        <f>TRUNC(TRUNC(G1359,8)*H1359,2)</f>
        <v>0.84</v>
      </c>
    </row>
    <row r="1360" spans="1:9" ht="15" customHeight="1">
      <c r="A1360" s="13" t="s">
        <v>1328</v>
      </c>
      <c r="B1360" s="14" t="s">
        <v>1329</v>
      </c>
      <c r="C1360" s="78" t="s">
        <v>15</v>
      </c>
      <c r="D1360" s="78"/>
      <c r="E1360" s="78"/>
      <c r="F1360" s="13" t="s">
        <v>1221</v>
      </c>
      <c r="G1360" s="15">
        <v>3.5428000000000001E-2</v>
      </c>
      <c r="H1360" s="16">
        <v>31.3</v>
      </c>
      <c r="I1360" s="16">
        <f>TRUNC(TRUNC(G1360,8)*H1360,2)</f>
        <v>1.1000000000000001</v>
      </c>
    </row>
    <row r="1361" spans="1:9" ht="18" customHeight="1">
      <c r="A1361" s="8"/>
      <c r="B1361" s="8"/>
      <c r="C1361" s="8"/>
      <c r="D1361" s="8"/>
      <c r="E1361" s="8"/>
      <c r="F1361" s="8"/>
      <c r="G1361" s="79" t="s">
        <v>1224</v>
      </c>
      <c r="H1361" s="79"/>
      <c r="I1361" s="17">
        <f>SUM(I1359:I1360)</f>
        <v>1.94</v>
      </c>
    </row>
    <row r="1362" spans="1:9" ht="15" customHeight="1">
      <c r="A1362" s="8"/>
      <c r="B1362" s="8"/>
      <c r="C1362" s="8"/>
      <c r="D1362" s="8"/>
      <c r="E1362" s="8"/>
      <c r="F1362" s="8"/>
      <c r="G1362" s="80" t="s">
        <v>1141</v>
      </c>
      <c r="H1362" s="80"/>
      <c r="I1362" s="4">
        <f>ROUND(SUM(I1357,I1361),2)</f>
        <v>11.25</v>
      </c>
    </row>
    <row r="1363" spans="1:9" ht="9.9499999999999993" customHeight="1">
      <c r="A1363" s="8"/>
      <c r="B1363" s="8"/>
      <c r="C1363" s="8"/>
      <c r="D1363" s="8"/>
      <c r="E1363" s="8"/>
      <c r="F1363" s="8"/>
      <c r="G1363" s="83"/>
      <c r="H1363" s="83"/>
      <c r="I1363" s="83"/>
    </row>
    <row r="1364" spans="1:9" ht="20.100000000000001" customHeight="1">
      <c r="A1364" s="81" t="s">
        <v>1676</v>
      </c>
      <c r="B1364" s="81"/>
      <c r="C1364" s="81"/>
      <c r="D1364" s="81"/>
      <c r="E1364" s="81"/>
      <c r="F1364" s="81"/>
      <c r="G1364" s="81"/>
      <c r="H1364" s="81"/>
      <c r="I1364" s="81"/>
    </row>
    <row r="1365" spans="1:9" ht="15" customHeight="1">
      <c r="A1365" s="76" t="s">
        <v>1234</v>
      </c>
      <c r="B1365" s="76"/>
      <c r="C1365" s="77" t="s">
        <v>3</v>
      </c>
      <c r="D1365" s="77"/>
      <c r="E1365" s="77"/>
      <c r="F1365" s="12" t="s">
        <v>4</v>
      </c>
      <c r="G1365" s="12" t="s">
        <v>1121</v>
      </c>
      <c r="H1365" s="12" t="s">
        <v>1122</v>
      </c>
      <c r="I1365" s="12" t="s">
        <v>1123</v>
      </c>
    </row>
    <row r="1366" spans="1:9" ht="21" customHeight="1">
      <c r="A1366" s="13" t="s">
        <v>1672</v>
      </c>
      <c r="B1366" s="14" t="s">
        <v>1673</v>
      </c>
      <c r="C1366" s="78" t="s">
        <v>15</v>
      </c>
      <c r="D1366" s="78"/>
      <c r="E1366" s="78"/>
      <c r="F1366" s="13" t="s">
        <v>39</v>
      </c>
      <c r="G1366" s="15">
        <v>1</v>
      </c>
      <c r="H1366" s="16">
        <v>8.44</v>
      </c>
      <c r="I1366" s="16">
        <f>TRUNC(TRUNC(G1366,8)*H1366,2)</f>
        <v>8.44</v>
      </c>
    </row>
    <row r="1367" spans="1:9" ht="29.1" customHeight="1">
      <c r="A1367" s="13" t="s">
        <v>1677</v>
      </c>
      <c r="B1367" s="14" t="s">
        <v>1678</v>
      </c>
      <c r="C1367" s="78" t="s">
        <v>15</v>
      </c>
      <c r="D1367" s="78"/>
      <c r="E1367" s="78"/>
      <c r="F1367" s="13" t="s">
        <v>39</v>
      </c>
      <c r="G1367" s="15">
        <v>1</v>
      </c>
      <c r="H1367" s="16">
        <v>1.1299999999999999</v>
      </c>
      <c r="I1367" s="16">
        <f>TRUNC(TRUNC(G1367,8)*H1367,2)</f>
        <v>1.1299999999999999</v>
      </c>
    </row>
    <row r="1368" spans="1:9" ht="15" customHeight="1">
      <c r="A1368" s="8"/>
      <c r="B1368" s="8"/>
      <c r="C1368" s="8"/>
      <c r="D1368" s="8"/>
      <c r="E1368" s="8"/>
      <c r="F1368" s="8"/>
      <c r="G1368" s="79" t="s">
        <v>1249</v>
      </c>
      <c r="H1368" s="79"/>
      <c r="I1368" s="17">
        <f>SUM(I1366:I1367)</f>
        <v>9.57</v>
      </c>
    </row>
    <row r="1369" spans="1:9" ht="15" customHeight="1">
      <c r="A1369" s="76" t="s">
        <v>1218</v>
      </c>
      <c r="B1369" s="76"/>
      <c r="C1369" s="77" t="s">
        <v>3</v>
      </c>
      <c r="D1369" s="77"/>
      <c r="E1369" s="77"/>
      <c r="F1369" s="12" t="s">
        <v>4</v>
      </c>
      <c r="G1369" s="12" t="s">
        <v>1121</v>
      </c>
      <c r="H1369" s="12" t="s">
        <v>1122</v>
      </c>
      <c r="I1369" s="12" t="s">
        <v>1123</v>
      </c>
    </row>
    <row r="1370" spans="1:9" ht="21" customHeight="1">
      <c r="A1370" s="13" t="s">
        <v>1326</v>
      </c>
      <c r="B1370" s="14" t="s">
        <v>1327</v>
      </c>
      <c r="C1370" s="78" t="s">
        <v>15</v>
      </c>
      <c r="D1370" s="78"/>
      <c r="E1370" s="78"/>
      <c r="F1370" s="13" t="s">
        <v>1221</v>
      </c>
      <c r="G1370" s="15">
        <v>6.3963999999999993E-2</v>
      </c>
      <c r="H1370" s="16">
        <v>23.8</v>
      </c>
      <c r="I1370" s="16">
        <f>TRUNC(TRUNC(G1370,8)*H1370,2)</f>
        <v>1.52</v>
      </c>
    </row>
    <row r="1371" spans="1:9" ht="15" customHeight="1">
      <c r="A1371" s="13" t="s">
        <v>1328</v>
      </c>
      <c r="B1371" s="14" t="s">
        <v>1329</v>
      </c>
      <c r="C1371" s="78" t="s">
        <v>15</v>
      </c>
      <c r="D1371" s="78"/>
      <c r="E1371" s="78"/>
      <c r="F1371" s="13" t="s">
        <v>1221</v>
      </c>
      <c r="G1371" s="15">
        <v>6.3963999999999993E-2</v>
      </c>
      <c r="H1371" s="16">
        <v>31.3</v>
      </c>
      <c r="I1371" s="16">
        <f>TRUNC(TRUNC(G1371,8)*H1371,2)</f>
        <v>2</v>
      </c>
    </row>
    <row r="1372" spans="1:9" ht="18" customHeight="1">
      <c r="A1372" s="8"/>
      <c r="B1372" s="8"/>
      <c r="C1372" s="8"/>
      <c r="D1372" s="8"/>
      <c r="E1372" s="8"/>
      <c r="F1372" s="8"/>
      <c r="G1372" s="79" t="s">
        <v>1224</v>
      </c>
      <c r="H1372" s="79"/>
      <c r="I1372" s="17">
        <f>SUM(I1370:I1371)</f>
        <v>3.52</v>
      </c>
    </row>
    <row r="1373" spans="1:9" ht="15" customHeight="1">
      <c r="A1373" s="8"/>
      <c r="B1373" s="8"/>
      <c r="C1373" s="8"/>
      <c r="D1373" s="8"/>
      <c r="E1373" s="8"/>
      <c r="F1373" s="8"/>
      <c r="G1373" s="80" t="s">
        <v>1141</v>
      </c>
      <c r="H1373" s="80"/>
      <c r="I1373" s="4">
        <f>ROUND(SUM(I1368,I1372),2)</f>
        <v>13.09</v>
      </c>
    </row>
    <row r="1374" spans="1:9" ht="9.9499999999999993" customHeight="1">
      <c r="A1374" s="8"/>
      <c r="B1374" s="8"/>
      <c r="C1374" s="8"/>
      <c r="D1374" s="8"/>
      <c r="E1374" s="8"/>
      <c r="F1374" s="8"/>
      <c r="G1374" s="83"/>
      <c r="H1374" s="83"/>
      <c r="I1374" s="83"/>
    </row>
    <row r="1375" spans="1:9" ht="20.100000000000001" customHeight="1">
      <c r="A1375" s="81" t="s">
        <v>1679</v>
      </c>
      <c r="B1375" s="81"/>
      <c r="C1375" s="81"/>
      <c r="D1375" s="81"/>
      <c r="E1375" s="81"/>
      <c r="F1375" s="81"/>
      <c r="G1375" s="81"/>
      <c r="H1375" s="81"/>
      <c r="I1375" s="81"/>
    </row>
    <row r="1376" spans="1:9" ht="15" customHeight="1">
      <c r="A1376" s="76" t="s">
        <v>1234</v>
      </c>
      <c r="B1376" s="76"/>
      <c r="C1376" s="77" t="s">
        <v>3</v>
      </c>
      <c r="D1376" s="77"/>
      <c r="E1376" s="77"/>
      <c r="F1376" s="12" t="s">
        <v>4</v>
      </c>
      <c r="G1376" s="12" t="s">
        <v>1121</v>
      </c>
      <c r="H1376" s="12" t="s">
        <v>1122</v>
      </c>
      <c r="I1376" s="12" t="s">
        <v>1123</v>
      </c>
    </row>
    <row r="1377" spans="1:9" ht="21" customHeight="1">
      <c r="A1377" s="13" t="s">
        <v>1680</v>
      </c>
      <c r="B1377" s="14" t="s">
        <v>423</v>
      </c>
      <c r="C1377" s="78" t="s">
        <v>15</v>
      </c>
      <c r="D1377" s="78"/>
      <c r="E1377" s="78"/>
      <c r="F1377" s="13" t="s">
        <v>39</v>
      </c>
      <c r="G1377" s="15">
        <v>1</v>
      </c>
      <c r="H1377" s="16">
        <v>97.24</v>
      </c>
      <c r="I1377" s="16">
        <f>ROUND(ROUND(G1377,8)*H1377,2)</f>
        <v>97.24</v>
      </c>
    </row>
    <row r="1378" spans="1:9" ht="29.1" customHeight="1">
      <c r="A1378" s="13" t="s">
        <v>1681</v>
      </c>
      <c r="B1378" s="14" t="s">
        <v>1682</v>
      </c>
      <c r="C1378" s="78" t="s">
        <v>15</v>
      </c>
      <c r="D1378" s="78"/>
      <c r="E1378" s="78"/>
      <c r="F1378" s="13" t="s">
        <v>39</v>
      </c>
      <c r="G1378" s="15">
        <v>3</v>
      </c>
      <c r="H1378" s="16">
        <v>1.46</v>
      </c>
      <c r="I1378" s="16">
        <f>ROUND(ROUND(G1378,8)*H1378,2)</f>
        <v>4.38</v>
      </c>
    </row>
    <row r="1379" spans="1:9" ht="15" customHeight="1">
      <c r="A1379" s="8"/>
      <c r="B1379" s="8"/>
      <c r="C1379" s="8"/>
      <c r="D1379" s="8"/>
      <c r="E1379" s="8"/>
      <c r="F1379" s="8"/>
      <c r="G1379" s="79" t="s">
        <v>1249</v>
      </c>
      <c r="H1379" s="79"/>
      <c r="I1379" s="17">
        <f>SUM(I1377:I1378)</f>
        <v>101.61999999999999</v>
      </c>
    </row>
    <row r="1380" spans="1:9" ht="15" customHeight="1">
      <c r="A1380" s="76" t="s">
        <v>1218</v>
      </c>
      <c r="B1380" s="76"/>
      <c r="C1380" s="77" t="s">
        <v>3</v>
      </c>
      <c r="D1380" s="77"/>
      <c r="E1380" s="77"/>
      <c r="F1380" s="12" t="s">
        <v>4</v>
      </c>
      <c r="G1380" s="12" t="s">
        <v>1121</v>
      </c>
      <c r="H1380" s="12" t="s">
        <v>1122</v>
      </c>
      <c r="I1380" s="12" t="s">
        <v>1123</v>
      </c>
    </row>
    <row r="1381" spans="1:9" ht="21" customHeight="1">
      <c r="A1381" s="13" t="s">
        <v>1326</v>
      </c>
      <c r="B1381" s="14" t="s">
        <v>1327</v>
      </c>
      <c r="C1381" s="78" t="s">
        <v>15</v>
      </c>
      <c r="D1381" s="78"/>
      <c r="E1381" s="78"/>
      <c r="F1381" s="13" t="s">
        <v>1221</v>
      </c>
      <c r="G1381" s="15">
        <v>0.40570000000000001</v>
      </c>
      <c r="H1381" s="16">
        <v>23.8</v>
      </c>
      <c r="I1381" s="16">
        <f>ROUND(ROUND(G1381,8)*H1381,2)</f>
        <v>9.66</v>
      </c>
    </row>
    <row r="1382" spans="1:9" ht="15" customHeight="1">
      <c r="A1382" s="13" t="s">
        <v>1328</v>
      </c>
      <c r="B1382" s="14" t="s">
        <v>1329</v>
      </c>
      <c r="C1382" s="78" t="s">
        <v>15</v>
      </c>
      <c r="D1382" s="78"/>
      <c r="E1382" s="78"/>
      <c r="F1382" s="13" t="s">
        <v>1221</v>
      </c>
      <c r="G1382" s="15">
        <v>0.40570000000000001</v>
      </c>
      <c r="H1382" s="16">
        <v>31.3</v>
      </c>
      <c r="I1382" s="16">
        <f>ROUND(ROUND(G1382,8)*H1382,2)</f>
        <v>12.7</v>
      </c>
    </row>
    <row r="1383" spans="1:9" ht="18" customHeight="1">
      <c r="A1383" s="8"/>
      <c r="B1383" s="8"/>
      <c r="C1383" s="8"/>
      <c r="D1383" s="8"/>
      <c r="E1383" s="8"/>
      <c r="F1383" s="8"/>
      <c r="G1383" s="79" t="s">
        <v>1224</v>
      </c>
      <c r="H1383" s="79"/>
      <c r="I1383" s="17">
        <f>SUM(I1381:I1382)</f>
        <v>22.36</v>
      </c>
    </row>
    <row r="1384" spans="1:9" ht="15" customHeight="1">
      <c r="A1384" s="82" t="s">
        <v>1683</v>
      </c>
      <c r="B1384" s="82"/>
      <c r="C1384" s="82"/>
      <c r="D1384" s="8"/>
      <c r="E1384" s="8"/>
      <c r="F1384" s="8"/>
      <c r="G1384" s="80" t="s">
        <v>1141</v>
      </c>
      <c r="H1384" s="80"/>
      <c r="I1384" s="4">
        <v>123.98</v>
      </c>
    </row>
    <row r="1385" spans="1:9" ht="9.9499999999999993" customHeight="1">
      <c r="A1385" s="8"/>
      <c r="B1385" s="8"/>
      <c r="C1385" s="8"/>
      <c r="D1385" s="8"/>
      <c r="E1385" s="8"/>
      <c r="F1385" s="8"/>
      <c r="G1385" s="83"/>
      <c r="H1385" s="83"/>
      <c r="I1385" s="83"/>
    </row>
    <row r="1386" spans="1:9" ht="20.100000000000001" customHeight="1">
      <c r="A1386" s="81" t="s">
        <v>1684</v>
      </c>
      <c r="B1386" s="81"/>
      <c r="C1386" s="81"/>
      <c r="D1386" s="81"/>
      <c r="E1386" s="81"/>
      <c r="F1386" s="81"/>
      <c r="G1386" s="81"/>
      <c r="H1386" s="81"/>
      <c r="I1386" s="81"/>
    </row>
    <row r="1387" spans="1:9" ht="15" customHeight="1">
      <c r="A1387" s="76" t="s">
        <v>1234</v>
      </c>
      <c r="B1387" s="76"/>
      <c r="C1387" s="77" t="s">
        <v>3</v>
      </c>
      <c r="D1387" s="77"/>
      <c r="E1387" s="77"/>
      <c r="F1387" s="12" t="s">
        <v>4</v>
      </c>
      <c r="G1387" s="12" t="s">
        <v>1121</v>
      </c>
      <c r="H1387" s="12" t="s">
        <v>1122</v>
      </c>
      <c r="I1387" s="12" t="s">
        <v>1123</v>
      </c>
    </row>
    <row r="1388" spans="1:9" ht="21" customHeight="1">
      <c r="A1388" s="13" t="s">
        <v>1685</v>
      </c>
      <c r="B1388" s="14" t="s">
        <v>1686</v>
      </c>
      <c r="C1388" s="78" t="s">
        <v>15</v>
      </c>
      <c r="D1388" s="78"/>
      <c r="E1388" s="78"/>
      <c r="F1388" s="13" t="s">
        <v>39</v>
      </c>
      <c r="G1388" s="15">
        <v>1</v>
      </c>
      <c r="H1388" s="16">
        <v>59.32</v>
      </c>
      <c r="I1388" s="16">
        <f>TRUNC(TRUNC(G1388,8)*H1388,2)</f>
        <v>59.32</v>
      </c>
    </row>
    <row r="1389" spans="1:9" ht="29.1" customHeight="1">
      <c r="A1389" s="13" t="s">
        <v>1687</v>
      </c>
      <c r="B1389" s="14" t="s">
        <v>1688</v>
      </c>
      <c r="C1389" s="78" t="s">
        <v>15</v>
      </c>
      <c r="D1389" s="78"/>
      <c r="E1389" s="78"/>
      <c r="F1389" s="13" t="s">
        <v>39</v>
      </c>
      <c r="G1389" s="15">
        <v>3</v>
      </c>
      <c r="H1389" s="16">
        <v>1.35</v>
      </c>
      <c r="I1389" s="16">
        <f>TRUNC(TRUNC(G1389,8)*H1389,2)</f>
        <v>4.05</v>
      </c>
    </row>
    <row r="1390" spans="1:9" ht="15" customHeight="1">
      <c r="A1390" s="8"/>
      <c r="B1390" s="8"/>
      <c r="C1390" s="8"/>
      <c r="D1390" s="8"/>
      <c r="E1390" s="8"/>
      <c r="F1390" s="8"/>
      <c r="G1390" s="79" t="s">
        <v>1249</v>
      </c>
      <c r="H1390" s="79"/>
      <c r="I1390" s="17">
        <f>SUM(I1388:I1389)</f>
        <v>63.37</v>
      </c>
    </row>
    <row r="1391" spans="1:9" ht="15" customHeight="1">
      <c r="A1391" s="76" t="s">
        <v>1218</v>
      </c>
      <c r="B1391" s="76"/>
      <c r="C1391" s="77" t="s">
        <v>3</v>
      </c>
      <c r="D1391" s="77"/>
      <c r="E1391" s="77"/>
      <c r="F1391" s="12" t="s">
        <v>4</v>
      </c>
      <c r="G1391" s="12" t="s">
        <v>1121</v>
      </c>
      <c r="H1391" s="12" t="s">
        <v>1122</v>
      </c>
      <c r="I1391" s="12" t="s">
        <v>1123</v>
      </c>
    </row>
    <row r="1392" spans="1:9" ht="21" customHeight="1">
      <c r="A1392" s="13" t="s">
        <v>1326</v>
      </c>
      <c r="B1392" s="14" t="s">
        <v>1327</v>
      </c>
      <c r="C1392" s="78" t="s">
        <v>15</v>
      </c>
      <c r="D1392" s="78"/>
      <c r="E1392" s="78"/>
      <c r="F1392" s="13" t="s">
        <v>1221</v>
      </c>
      <c r="G1392" s="15">
        <v>0.26037700000000003</v>
      </c>
      <c r="H1392" s="16">
        <v>23.8</v>
      </c>
      <c r="I1392" s="16">
        <f>TRUNC(TRUNC(G1392,8)*H1392,2)</f>
        <v>6.19</v>
      </c>
    </row>
    <row r="1393" spans="1:9" ht="15" customHeight="1">
      <c r="A1393" s="13" t="s">
        <v>1328</v>
      </c>
      <c r="B1393" s="14" t="s">
        <v>1329</v>
      </c>
      <c r="C1393" s="78" t="s">
        <v>15</v>
      </c>
      <c r="D1393" s="78"/>
      <c r="E1393" s="78"/>
      <c r="F1393" s="13" t="s">
        <v>1221</v>
      </c>
      <c r="G1393" s="15">
        <v>0.26037700000000003</v>
      </c>
      <c r="H1393" s="16">
        <v>31.3</v>
      </c>
      <c r="I1393" s="16">
        <f>TRUNC(TRUNC(G1393,8)*H1393,2)</f>
        <v>8.14</v>
      </c>
    </row>
    <row r="1394" spans="1:9" ht="18" customHeight="1">
      <c r="A1394" s="8"/>
      <c r="B1394" s="8"/>
      <c r="C1394" s="8"/>
      <c r="D1394" s="8"/>
      <c r="E1394" s="8"/>
      <c r="F1394" s="8"/>
      <c r="G1394" s="79" t="s">
        <v>1224</v>
      </c>
      <c r="H1394" s="79"/>
      <c r="I1394" s="17">
        <f>SUM(I1392:I1393)</f>
        <v>14.330000000000002</v>
      </c>
    </row>
    <row r="1395" spans="1:9" ht="15" customHeight="1">
      <c r="A1395" s="8"/>
      <c r="B1395" s="8"/>
      <c r="C1395" s="8"/>
      <c r="D1395" s="8"/>
      <c r="E1395" s="8"/>
      <c r="F1395" s="8"/>
      <c r="G1395" s="80" t="s">
        <v>1141</v>
      </c>
      <c r="H1395" s="80"/>
      <c r="I1395" s="4">
        <f>ROUND(SUM(I1390,I1394),2)</f>
        <v>77.7</v>
      </c>
    </row>
    <row r="1396" spans="1:9" ht="9.9499999999999993" customHeight="1">
      <c r="A1396" s="8"/>
      <c r="B1396" s="8"/>
      <c r="C1396" s="8"/>
      <c r="D1396" s="8"/>
      <c r="E1396" s="8"/>
      <c r="F1396" s="8"/>
      <c r="G1396" s="83"/>
      <c r="H1396" s="83"/>
      <c r="I1396" s="83"/>
    </row>
    <row r="1397" spans="1:9" ht="20.100000000000001" customHeight="1">
      <c r="A1397" s="81" t="s">
        <v>1689</v>
      </c>
      <c r="B1397" s="81"/>
      <c r="C1397" s="81"/>
      <c r="D1397" s="81"/>
      <c r="E1397" s="81"/>
      <c r="F1397" s="81"/>
      <c r="G1397" s="81"/>
      <c r="H1397" s="81"/>
      <c r="I1397" s="81"/>
    </row>
    <row r="1398" spans="1:9" ht="15" customHeight="1">
      <c r="A1398" s="76" t="s">
        <v>1218</v>
      </c>
      <c r="B1398" s="76"/>
      <c r="C1398" s="77" t="s">
        <v>3</v>
      </c>
      <c r="D1398" s="77"/>
      <c r="E1398" s="77"/>
      <c r="F1398" s="12" t="s">
        <v>4</v>
      </c>
      <c r="G1398" s="12" t="s">
        <v>1121</v>
      </c>
      <c r="H1398" s="12" t="s">
        <v>1122</v>
      </c>
      <c r="I1398" s="12" t="s">
        <v>1123</v>
      </c>
    </row>
    <row r="1399" spans="1:9" ht="21" customHeight="1">
      <c r="A1399" s="13" t="s">
        <v>1326</v>
      </c>
      <c r="B1399" s="14" t="s">
        <v>1327</v>
      </c>
      <c r="C1399" s="78" t="s">
        <v>15</v>
      </c>
      <c r="D1399" s="78"/>
      <c r="E1399" s="78"/>
      <c r="F1399" s="13" t="s">
        <v>1221</v>
      </c>
      <c r="G1399" s="15">
        <v>1.69255556</v>
      </c>
      <c r="H1399" s="16">
        <v>23.8</v>
      </c>
      <c r="I1399" s="16">
        <f>ROUND(ROUND(G1399,8)*H1399,2)</f>
        <v>40.28</v>
      </c>
    </row>
    <row r="1400" spans="1:9" ht="15" customHeight="1">
      <c r="A1400" s="13" t="s">
        <v>1328</v>
      </c>
      <c r="B1400" s="14" t="s">
        <v>1329</v>
      </c>
      <c r="C1400" s="78" t="s">
        <v>15</v>
      </c>
      <c r="D1400" s="78"/>
      <c r="E1400" s="78"/>
      <c r="F1400" s="13" t="s">
        <v>1221</v>
      </c>
      <c r="G1400" s="15">
        <v>1.69255556</v>
      </c>
      <c r="H1400" s="16">
        <v>31.3</v>
      </c>
      <c r="I1400" s="16">
        <f>ROUND(ROUND(G1400,8)*H1400,2)</f>
        <v>52.98</v>
      </c>
    </row>
    <row r="1401" spans="1:9" ht="18" customHeight="1">
      <c r="A1401" s="8"/>
      <c r="B1401" s="8"/>
      <c r="C1401" s="8"/>
      <c r="D1401" s="8"/>
      <c r="E1401" s="8"/>
      <c r="F1401" s="8"/>
      <c r="G1401" s="79" t="s">
        <v>1224</v>
      </c>
      <c r="H1401" s="79"/>
      <c r="I1401" s="17">
        <f>SUM(I1399:I1400)</f>
        <v>93.259999999999991</v>
      </c>
    </row>
    <row r="1402" spans="1:9" ht="15" customHeight="1">
      <c r="A1402" s="82" t="s">
        <v>1690</v>
      </c>
      <c r="B1402" s="82"/>
      <c r="C1402" s="82"/>
      <c r="D1402" s="8"/>
      <c r="E1402" s="8"/>
      <c r="F1402" s="8"/>
      <c r="G1402" s="80" t="s">
        <v>1141</v>
      </c>
      <c r="H1402" s="80"/>
      <c r="I1402" s="4">
        <v>93.26</v>
      </c>
    </row>
    <row r="1403" spans="1:9" ht="9.9499999999999993" customHeight="1">
      <c r="A1403" s="8"/>
      <c r="B1403" s="8"/>
      <c r="C1403" s="8"/>
      <c r="D1403" s="8"/>
      <c r="E1403" s="8"/>
      <c r="F1403" s="8"/>
      <c r="G1403" s="83"/>
      <c r="H1403" s="83"/>
      <c r="I1403" s="83"/>
    </row>
    <row r="1404" spans="1:9" ht="20.100000000000001" customHeight="1">
      <c r="A1404" s="81" t="s">
        <v>1691</v>
      </c>
      <c r="B1404" s="81"/>
      <c r="C1404" s="81"/>
      <c r="D1404" s="81"/>
      <c r="E1404" s="81"/>
      <c r="F1404" s="81"/>
      <c r="G1404" s="81"/>
      <c r="H1404" s="81"/>
      <c r="I1404" s="81"/>
    </row>
    <row r="1405" spans="1:9" ht="15" customHeight="1">
      <c r="A1405" s="76" t="s">
        <v>1234</v>
      </c>
      <c r="B1405" s="76"/>
      <c r="C1405" s="77" t="s">
        <v>3</v>
      </c>
      <c r="D1405" s="77"/>
      <c r="E1405" s="77"/>
      <c r="F1405" s="12" t="s">
        <v>4</v>
      </c>
      <c r="G1405" s="12" t="s">
        <v>1121</v>
      </c>
      <c r="H1405" s="12" t="s">
        <v>1122</v>
      </c>
      <c r="I1405" s="12" t="s">
        <v>1123</v>
      </c>
    </row>
    <row r="1406" spans="1:9" ht="21" customHeight="1">
      <c r="A1406" s="13" t="s">
        <v>1692</v>
      </c>
      <c r="B1406" s="14" t="s">
        <v>1693</v>
      </c>
      <c r="C1406" s="78" t="s">
        <v>135</v>
      </c>
      <c r="D1406" s="78"/>
      <c r="E1406" s="78"/>
      <c r="F1406" s="13" t="s">
        <v>345</v>
      </c>
      <c r="G1406" s="15">
        <v>1</v>
      </c>
      <c r="H1406" s="16">
        <v>16.27</v>
      </c>
      <c r="I1406" s="16">
        <f>TRUNC(TRUNC(G1406,8)*H1406,2)</f>
        <v>16.27</v>
      </c>
    </row>
    <row r="1407" spans="1:9" ht="15" customHeight="1">
      <c r="A1407" s="8"/>
      <c r="B1407" s="8"/>
      <c r="C1407" s="8"/>
      <c r="D1407" s="8"/>
      <c r="E1407" s="8"/>
      <c r="F1407" s="8"/>
      <c r="G1407" s="79" t="s">
        <v>1249</v>
      </c>
      <c r="H1407" s="79"/>
      <c r="I1407" s="17">
        <f>SUM(I1406:I1406)</f>
        <v>16.27</v>
      </c>
    </row>
    <row r="1408" spans="1:9" ht="15" customHeight="1">
      <c r="A1408" s="76" t="s">
        <v>1218</v>
      </c>
      <c r="B1408" s="76"/>
      <c r="C1408" s="77" t="s">
        <v>3</v>
      </c>
      <c r="D1408" s="77"/>
      <c r="E1408" s="77"/>
      <c r="F1408" s="12" t="s">
        <v>4</v>
      </c>
      <c r="G1408" s="12" t="s">
        <v>1121</v>
      </c>
      <c r="H1408" s="12" t="s">
        <v>1122</v>
      </c>
      <c r="I1408" s="12" t="s">
        <v>1123</v>
      </c>
    </row>
    <row r="1409" spans="1:9" ht="15" customHeight="1">
      <c r="A1409" s="13" t="s">
        <v>1328</v>
      </c>
      <c r="B1409" s="14" t="s">
        <v>1329</v>
      </c>
      <c r="C1409" s="78" t="s">
        <v>15</v>
      </c>
      <c r="D1409" s="78"/>
      <c r="E1409" s="78"/>
      <c r="F1409" s="13" t="s">
        <v>1221</v>
      </c>
      <c r="G1409" s="15">
        <v>0.6</v>
      </c>
      <c r="H1409" s="16">
        <v>31.3</v>
      </c>
      <c r="I1409" s="16">
        <f>TRUNC(TRUNC(G1409,8)*H1409,2)</f>
        <v>18.78</v>
      </c>
    </row>
    <row r="1410" spans="1:9" ht="15" customHeight="1">
      <c r="A1410" s="13" t="s">
        <v>1267</v>
      </c>
      <c r="B1410" s="14" t="s">
        <v>1268</v>
      </c>
      <c r="C1410" s="78" t="s">
        <v>15</v>
      </c>
      <c r="D1410" s="78"/>
      <c r="E1410" s="78"/>
      <c r="F1410" s="13" t="s">
        <v>1221</v>
      </c>
      <c r="G1410" s="15">
        <v>0.6</v>
      </c>
      <c r="H1410" s="16">
        <v>22.72</v>
      </c>
      <c r="I1410" s="16">
        <f>TRUNC(TRUNC(G1410,8)*H1410,2)</f>
        <v>13.63</v>
      </c>
    </row>
    <row r="1411" spans="1:9" ht="18" customHeight="1">
      <c r="A1411" s="8"/>
      <c r="B1411" s="8"/>
      <c r="C1411" s="8"/>
      <c r="D1411" s="8"/>
      <c r="E1411" s="8"/>
      <c r="F1411" s="8"/>
      <c r="G1411" s="79" t="s">
        <v>1224</v>
      </c>
      <c r="H1411" s="79"/>
      <c r="I1411" s="17">
        <f>SUM(I1409:I1410)</f>
        <v>32.410000000000004</v>
      </c>
    </row>
    <row r="1412" spans="1:9" ht="15" customHeight="1">
      <c r="A1412" s="8"/>
      <c r="B1412" s="8"/>
      <c r="C1412" s="8"/>
      <c r="D1412" s="8"/>
      <c r="E1412" s="8"/>
      <c r="F1412" s="8"/>
      <c r="G1412" s="80" t="s">
        <v>1141</v>
      </c>
      <c r="H1412" s="80"/>
      <c r="I1412" s="4">
        <f>ROUND(SUM(I1407,I1411),2)</f>
        <v>48.68</v>
      </c>
    </row>
    <row r="1413" spans="1:9" ht="9.9499999999999993" customHeight="1">
      <c r="A1413" s="8"/>
      <c r="B1413" s="8"/>
      <c r="C1413" s="8"/>
      <c r="D1413" s="8"/>
      <c r="E1413" s="8"/>
      <c r="F1413" s="8"/>
      <c r="G1413" s="83"/>
      <c r="H1413" s="83"/>
      <c r="I1413" s="83"/>
    </row>
    <row r="1414" spans="1:9" ht="20.100000000000001" customHeight="1">
      <c r="A1414" s="81" t="s">
        <v>1694</v>
      </c>
      <c r="B1414" s="81"/>
      <c r="C1414" s="81"/>
      <c r="D1414" s="81"/>
      <c r="E1414" s="81"/>
      <c r="F1414" s="81"/>
      <c r="G1414" s="81"/>
      <c r="H1414" s="81"/>
      <c r="I1414" s="81"/>
    </row>
    <row r="1415" spans="1:9" ht="15" customHeight="1">
      <c r="A1415" s="76" t="s">
        <v>1234</v>
      </c>
      <c r="B1415" s="76"/>
      <c r="C1415" s="77" t="s">
        <v>3</v>
      </c>
      <c r="D1415" s="77"/>
      <c r="E1415" s="77"/>
      <c r="F1415" s="12" t="s">
        <v>4</v>
      </c>
      <c r="G1415" s="12" t="s">
        <v>1121</v>
      </c>
      <c r="H1415" s="12" t="s">
        <v>1122</v>
      </c>
      <c r="I1415" s="12" t="s">
        <v>1123</v>
      </c>
    </row>
    <row r="1416" spans="1:9" ht="21" customHeight="1">
      <c r="A1416" s="13" t="s">
        <v>1695</v>
      </c>
      <c r="B1416" s="14" t="s">
        <v>1696</v>
      </c>
      <c r="C1416" s="78" t="s">
        <v>1337</v>
      </c>
      <c r="D1416" s="78"/>
      <c r="E1416" s="78"/>
      <c r="F1416" s="13" t="s">
        <v>39</v>
      </c>
      <c r="G1416" s="15">
        <v>1</v>
      </c>
      <c r="H1416" s="16">
        <v>150.12</v>
      </c>
      <c r="I1416" s="16">
        <f>ROUND(ROUND(G1416,8)*H1416,2)</f>
        <v>150.12</v>
      </c>
    </row>
    <row r="1417" spans="1:9" ht="15" customHeight="1">
      <c r="A1417" s="8"/>
      <c r="B1417" s="8"/>
      <c r="C1417" s="8"/>
      <c r="D1417" s="8"/>
      <c r="E1417" s="8"/>
      <c r="F1417" s="8"/>
      <c r="G1417" s="79" t="s">
        <v>1249</v>
      </c>
      <c r="H1417" s="79"/>
      <c r="I1417" s="17">
        <f>SUM(I1416:I1416)</f>
        <v>150.12</v>
      </c>
    </row>
    <row r="1418" spans="1:9" ht="15" customHeight="1">
      <c r="A1418" s="76" t="s">
        <v>1218</v>
      </c>
      <c r="B1418" s="76"/>
      <c r="C1418" s="77" t="s">
        <v>3</v>
      </c>
      <c r="D1418" s="77"/>
      <c r="E1418" s="77"/>
      <c r="F1418" s="12" t="s">
        <v>4</v>
      </c>
      <c r="G1418" s="12" t="s">
        <v>1121</v>
      </c>
      <c r="H1418" s="12" t="s">
        <v>1122</v>
      </c>
      <c r="I1418" s="12" t="s">
        <v>1123</v>
      </c>
    </row>
    <row r="1419" spans="1:9" ht="21" customHeight="1">
      <c r="A1419" s="13" t="s">
        <v>1326</v>
      </c>
      <c r="B1419" s="14" t="s">
        <v>1327</v>
      </c>
      <c r="C1419" s="78" t="s">
        <v>15</v>
      </c>
      <c r="D1419" s="78"/>
      <c r="E1419" s="78"/>
      <c r="F1419" s="13" t="s">
        <v>1221</v>
      </c>
      <c r="G1419" s="15">
        <v>3</v>
      </c>
      <c r="H1419" s="16">
        <v>23.8</v>
      </c>
      <c r="I1419" s="16">
        <f>ROUND(ROUND(G1419,8)*H1419,2)</f>
        <v>71.400000000000006</v>
      </c>
    </row>
    <row r="1420" spans="1:9" ht="15" customHeight="1">
      <c r="A1420" s="13" t="s">
        <v>1328</v>
      </c>
      <c r="B1420" s="14" t="s">
        <v>1329</v>
      </c>
      <c r="C1420" s="78" t="s">
        <v>15</v>
      </c>
      <c r="D1420" s="78"/>
      <c r="E1420" s="78"/>
      <c r="F1420" s="13" t="s">
        <v>1221</v>
      </c>
      <c r="G1420" s="15">
        <v>3</v>
      </c>
      <c r="H1420" s="16">
        <v>31.3</v>
      </c>
      <c r="I1420" s="16">
        <f>ROUND(ROUND(G1420,8)*H1420,2)</f>
        <v>93.9</v>
      </c>
    </row>
    <row r="1421" spans="1:9" ht="18" customHeight="1">
      <c r="A1421" s="8"/>
      <c r="B1421" s="8"/>
      <c r="C1421" s="8"/>
      <c r="D1421" s="8"/>
      <c r="E1421" s="8"/>
      <c r="F1421" s="8"/>
      <c r="G1421" s="79" t="s">
        <v>1224</v>
      </c>
      <c r="H1421" s="79"/>
      <c r="I1421" s="17">
        <f>SUM(I1419:I1420)</f>
        <v>165.3</v>
      </c>
    </row>
    <row r="1422" spans="1:9" ht="15" customHeight="1">
      <c r="A1422" s="82" t="s">
        <v>1697</v>
      </c>
      <c r="B1422" s="82"/>
      <c r="C1422" s="82"/>
      <c r="D1422" s="8"/>
      <c r="E1422" s="8"/>
      <c r="F1422" s="8"/>
      <c r="G1422" s="80" t="s">
        <v>1141</v>
      </c>
      <c r="H1422" s="80"/>
      <c r="I1422" s="4">
        <v>315.42</v>
      </c>
    </row>
    <row r="1423" spans="1:9" ht="15.95" customHeight="1">
      <c r="A1423" s="82"/>
      <c r="B1423" s="82"/>
      <c r="C1423" s="82"/>
      <c r="D1423" s="8"/>
      <c r="E1423" s="8"/>
      <c r="F1423" s="8"/>
      <c r="G1423" s="8"/>
      <c r="H1423" s="8"/>
      <c r="I1423" s="8"/>
    </row>
    <row r="1424" spans="1:9" ht="9.9499999999999993" customHeight="1">
      <c r="A1424" s="8"/>
      <c r="B1424" s="8"/>
      <c r="C1424" s="8"/>
      <c r="D1424" s="8"/>
      <c r="E1424" s="8"/>
      <c r="F1424" s="8"/>
      <c r="G1424" s="83"/>
      <c r="H1424" s="83"/>
      <c r="I1424" s="83"/>
    </row>
    <row r="1425" spans="1:9" ht="20.100000000000001" customHeight="1">
      <c r="A1425" s="81" t="s">
        <v>1698</v>
      </c>
      <c r="B1425" s="81"/>
      <c r="C1425" s="81"/>
      <c r="D1425" s="81"/>
      <c r="E1425" s="81"/>
      <c r="F1425" s="81"/>
      <c r="G1425" s="81"/>
      <c r="H1425" s="81"/>
      <c r="I1425" s="81"/>
    </row>
    <row r="1426" spans="1:9" ht="15" customHeight="1">
      <c r="A1426" s="76" t="s">
        <v>1234</v>
      </c>
      <c r="B1426" s="76"/>
      <c r="C1426" s="77" t="s">
        <v>3</v>
      </c>
      <c r="D1426" s="77"/>
      <c r="E1426" s="77"/>
      <c r="F1426" s="12" t="s">
        <v>4</v>
      </c>
      <c r="G1426" s="12" t="s">
        <v>1121</v>
      </c>
      <c r="H1426" s="12" t="s">
        <v>1122</v>
      </c>
      <c r="I1426" s="12" t="s">
        <v>1123</v>
      </c>
    </row>
    <row r="1427" spans="1:9" ht="21" customHeight="1">
      <c r="A1427" s="13" t="s">
        <v>1699</v>
      </c>
      <c r="B1427" s="14" t="s">
        <v>441</v>
      </c>
      <c r="C1427" s="78" t="s">
        <v>135</v>
      </c>
      <c r="D1427" s="78"/>
      <c r="E1427" s="78"/>
      <c r="F1427" s="13" t="s">
        <v>136</v>
      </c>
      <c r="G1427" s="15">
        <v>1</v>
      </c>
      <c r="H1427" s="16">
        <v>14.41</v>
      </c>
      <c r="I1427" s="16">
        <f>TRUNC(TRUNC(G1427,8)*H1427,2)</f>
        <v>14.41</v>
      </c>
    </row>
    <row r="1428" spans="1:9" ht="15" customHeight="1">
      <c r="A1428" s="8"/>
      <c r="B1428" s="8"/>
      <c r="C1428" s="8"/>
      <c r="D1428" s="8"/>
      <c r="E1428" s="8"/>
      <c r="F1428" s="8"/>
      <c r="G1428" s="79" t="s">
        <v>1249</v>
      </c>
      <c r="H1428" s="79"/>
      <c r="I1428" s="17">
        <f>SUM(I1427:I1427)</f>
        <v>14.41</v>
      </c>
    </row>
    <row r="1429" spans="1:9" ht="15" customHeight="1">
      <c r="A1429" s="76" t="s">
        <v>1218</v>
      </c>
      <c r="B1429" s="76"/>
      <c r="C1429" s="77" t="s">
        <v>3</v>
      </c>
      <c r="D1429" s="77"/>
      <c r="E1429" s="77"/>
      <c r="F1429" s="12" t="s">
        <v>4</v>
      </c>
      <c r="G1429" s="12" t="s">
        <v>1121</v>
      </c>
      <c r="H1429" s="12" t="s">
        <v>1122</v>
      </c>
      <c r="I1429" s="12" t="s">
        <v>1123</v>
      </c>
    </row>
    <row r="1430" spans="1:9" ht="15" customHeight="1">
      <c r="A1430" s="13" t="s">
        <v>1267</v>
      </c>
      <c r="B1430" s="14" t="s">
        <v>1268</v>
      </c>
      <c r="C1430" s="78" t="s">
        <v>15</v>
      </c>
      <c r="D1430" s="78"/>
      <c r="E1430" s="78"/>
      <c r="F1430" s="13" t="s">
        <v>1221</v>
      </c>
      <c r="G1430" s="15">
        <v>0.2</v>
      </c>
      <c r="H1430" s="16">
        <v>22.72</v>
      </c>
      <c r="I1430" s="16">
        <f>TRUNC(TRUNC(G1430,8)*H1430,2)</f>
        <v>4.54</v>
      </c>
    </row>
    <row r="1431" spans="1:9" ht="18" customHeight="1">
      <c r="A1431" s="8"/>
      <c r="B1431" s="8"/>
      <c r="C1431" s="8"/>
      <c r="D1431" s="8"/>
      <c r="E1431" s="8"/>
      <c r="F1431" s="8"/>
      <c r="G1431" s="79" t="s">
        <v>1224</v>
      </c>
      <c r="H1431" s="79"/>
      <c r="I1431" s="17">
        <f>SUM(I1430:I1430)</f>
        <v>4.54</v>
      </c>
    </row>
    <row r="1432" spans="1:9" ht="15" customHeight="1">
      <c r="A1432" s="8"/>
      <c r="B1432" s="8"/>
      <c r="C1432" s="8"/>
      <c r="D1432" s="8"/>
      <c r="E1432" s="8"/>
      <c r="F1432" s="8"/>
      <c r="G1432" s="80" t="s">
        <v>1141</v>
      </c>
      <c r="H1432" s="80"/>
      <c r="I1432" s="4">
        <f>ROUND(SUM(I1428,I1431),2)</f>
        <v>18.95</v>
      </c>
    </row>
    <row r="1433" spans="1:9" ht="9.9499999999999993" customHeight="1">
      <c r="A1433" s="8"/>
      <c r="B1433" s="8"/>
      <c r="C1433" s="8"/>
      <c r="D1433" s="8"/>
      <c r="E1433" s="8"/>
      <c r="F1433" s="8"/>
      <c r="G1433" s="83"/>
      <c r="H1433" s="83"/>
      <c r="I1433" s="83"/>
    </row>
    <row r="1434" spans="1:9" ht="20.100000000000001" customHeight="1">
      <c r="A1434" s="81" t="s">
        <v>1700</v>
      </c>
      <c r="B1434" s="81"/>
      <c r="C1434" s="81"/>
      <c r="D1434" s="81"/>
      <c r="E1434" s="81"/>
      <c r="F1434" s="81"/>
      <c r="G1434" s="81"/>
      <c r="H1434" s="81"/>
      <c r="I1434" s="81"/>
    </row>
    <row r="1435" spans="1:9" ht="15" customHeight="1">
      <c r="A1435" s="76" t="s">
        <v>1234</v>
      </c>
      <c r="B1435" s="76"/>
      <c r="C1435" s="77" t="s">
        <v>3</v>
      </c>
      <c r="D1435" s="77"/>
      <c r="E1435" s="77"/>
      <c r="F1435" s="12" t="s">
        <v>4</v>
      </c>
      <c r="G1435" s="12" t="s">
        <v>1121</v>
      </c>
      <c r="H1435" s="12" t="s">
        <v>1122</v>
      </c>
      <c r="I1435" s="12" t="s">
        <v>1123</v>
      </c>
    </row>
    <row r="1436" spans="1:9" ht="21" customHeight="1">
      <c r="A1436" s="13" t="s">
        <v>1701</v>
      </c>
      <c r="B1436" s="14" t="s">
        <v>1702</v>
      </c>
      <c r="C1436" s="78" t="s">
        <v>135</v>
      </c>
      <c r="D1436" s="78"/>
      <c r="E1436" s="78"/>
      <c r="F1436" s="13" t="s">
        <v>136</v>
      </c>
      <c r="G1436" s="15">
        <v>1</v>
      </c>
      <c r="H1436" s="16">
        <v>2398.4699999999998</v>
      </c>
      <c r="I1436" s="16">
        <f>TRUNC(TRUNC(G1436,8)*H1436,2)</f>
        <v>2398.4699999999998</v>
      </c>
    </row>
    <row r="1437" spans="1:9" ht="15" customHeight="1">
      <c r="A1437" s="8"/>
      <c r="B1437" s="8"/>
      <c r="C1437" s="8"/>
      <c r="D1437" s="8"/>
      <c r="E1437" s="8"/>
      <c r="F1437" s="8"/>
      <c r="G1437" s="79" t="s">
        <v>1249</v>
      </c>
      <c r="H1437" s="79"/>
      <c r="I1437" s="17">
        <f>SUM(I1436:I1436)</f>
        <v>2398.4699999999998</v>
      </c>
    </row>
    <row r="1438" spans="1:9" ht="15" customHeight="1">
      <c r="A1438" s="8"/>
      <c r="B1438" s="8"/>
      <c r="C1438" s="8"/>
      <c r="D1438" s="8"/>
      <c r="E1438" s="8"/>
      <c r="F1438" s="8"/>
      <c r="G1438" s="80" t="s">
        <v>1141</v>
      </c>
      <c r="H1438" s="80"/>
      <c r="I1438" s="4">
        <f>ROUND(SUM(I1437),2)</f>
        <v>2398.4699999999998</v>
      </c>
    </row>
    <row r="1439" spans="1:9" ht="9.9499999999999993" customHeight="1">
      <c r="A1439" s="8"/>
      <c r="B1439" s="8"/>
      <c r="C1439" s="8"/>
      <c r="D1439" s="8"/>
      <c r="E1439" s="8"/>
      <c r="F1439" s="8"/>
      <c r="G1439" s="83"/>
      <c r="H1439" s="83"/>
      <c r="I1439" s="83"/>
    </row>
    <row r="1440" spans="1:9" ht="20.100000000000001" customHeight="1">
      <c r="A1440" s="81" t="s">
        <v>1703</v>
      </c>
      <c r="B1440" s="81"/>
      <c r="C1440" s="81"/>
      <c r="D1440" s="81"/>
      <c r="E1440" s="81"/>
      <c r="F1440" s="81"/>
      <c r="G1440" s="81"/>
      <c r="H1440" s="81"/>
      <c r="I1440" s="81"/>
    </row>
    <row r="1441" spans="1:9" ht="15" customHeight="1">
      <c r="A1441" s="76" t="s">
        <v>1234</v>
      </c>
      <c r="B1441" s="76"/>
      <c r="C1441" s="77" t="s">
        <v>3</v>
      </c>
      <c r="D1441" s="77"/>
      <c r="E1441" s="77"/>
      <c r="F1441" s="12" t="s">
        <v>4</v>
      </c>
      <c r="G1441" s="12" t="s">
        <v>1121</v>
      </c>
      <c r="H1441" s="12" t="s">
        <v>1122</v>
      </c>
      <c r="I1441" s="12" t="s">
        <v>1123</v>
      </c>
    </row>
    <row r="1442" spans="1:9" ht="15" customHeight="1">
      <c r="A1442" s="13" t="s">
        <v>1704</v>
      </c>
      <c r="B1442" s="14" t="s">
        <v>1705</v>
      </c>
      <c r="C1442" s="78" t="s">
        <v>15</v>
      </c>
      <c r="D1442" s="78"/>
      <c r="E1442" s="78"/>
      <c r="F1442" s="13" t="s">
        <v>39</v>
      </c>
      <c r="G1442" s="15">
        <v>8.8599999999999998E-2</v>
      </c>
      <c r="H1442" s="16">
        <v>1.9</v>
      </c>
      <c r="I1442" s="16">
        <f>TRUNC(TRUNC(G1442,8)*H1442,2)</f>
        <v>0.16</v>
      </c>
    </row>
    <row r="1443" spans="1:9" ht="15" customHeight="1">
      <c r="A1443" s="13" t="s">
        <v>1706</v>
      </c>
      <c r="B1443" s="14" t="s">
        <v>1707</v>
      </c>
      <c r="C1443" s="78" t="s">
        <v>15</v>
      </c>
      <c r="D1443" s="78"/>
      <c r="E1443" s="78"/>
      <c r="F1443" s="13" t="s">
        <v>103</v>
      </c>
      <c r="G1443" s="15">
        <v>1.0492999999999999</v>
      </c>
      <c r="H1443" s="16">
        <v>3.93</v>
      </c>
      <c r="I1443" s="16">
        <f>TRUNC(TRUNC(G1443,8)*H1443,2)</f>
        <v>4.12</v>
      </c>
    </row>
    <row r="1444" spans="1:9" ht="15" customHeight="1">
      <c r="A1444" s="8"/>
      <c r="B1444" s="8"/>
      <c r="C1444" s="8"/>
      <c r="D1444" s="8"/>
      <c r="E1444" s="8"/>
      <c r="F1444" s="8"/>
      <c r="G1444" s="79" t="s">
        <v>1249</v>
      </c>
      <c r="H1444" s="79"/>
      <c r="I1444" s="17">
        <f>SUM(I1442:I1443)</f>
        <v>4.28</v>
      </c>
    </row>
    <row r="1445" spans="1:9" ht="15" customHeight="1">
      <c r="A1445" s="76" t="s">
        <v>1218</v>
      </c>
      <c r="B1445" s="76"/>
      <c r="C1445" s="77" t="s">
        <v>3</v>
      </c>
      <c r="D1445" s="77"/>
      <c r="E1445" s="77"/>
      <c r="F1445" s="12" t="s">
        <v>4</v>
      </c>
      <c r="G1445" s="12" t="s">
        <v>1121</v>
      </c>
      <c r="H1445" s="12" t="s">
        <v>1122</v>
      </c>
      <c r="I1445" s="12" t="s">
        <v>1123</v>
      </c>
    </row>
    <row r="1446" spans="1:9" ht="21" customHeight="1">
      <c r="A1446" s="13" t="s">
        <v>1253</v>
      </c>
      <c r="B1446" s="14" t="s">
        <v>1254</v>
      </c>
      <c r="C1446" s="78" t="s">
        <v>15</v>
      </c>
      <c r="D1446" s="78"/>
      <c r="E1446" s="78"/>
      <c r="F1446" s="13" t="s">
        <v>1221</v>
      </c>
      <c r="G1446" s="15">
        <v>0.38</v>
      </c>
      <c r="H1446" s="16">
        <v>22.84</v>
      </c>
      <c r="I1446" s="16">
        <f>TRUNC(TRUNC(G1446,8)*H1446,2)</f>
        <v>8.67</v>
      </c>
    </row>
    <row r="1447" spans="1:9" ht="21" customHeight="1">
      <c r="A1447" s="13" t="s">
        <v>1255</v>
      </c>
      <c r="B1447" s="14" t="s">
        <v>1256</v>
      </c>
      <c r="C1447" s="78" t="s">
        <v>15</v>
      </c>
      <c r="D1447" s="78"/>
      <c r="E1447" s="78"/>
      <c r="F1447" s="13" t="s">
        <v>1221</v>
      </c>
      <c r="G1447" s="15">
        <v>0.38</v>
      </c>
      <c r="H1447" s="16">
        <v>30.2</v>
      </c>
      <c r="I1447" s="16">
        <f>TRUNC(TRUNC(G1447,8)*H1447,2)</f>
        <v>11.47</v>
      </c>
    </row>
    <row r="1448" spans="1:9" ht="18" customHeight="1">
      <c r="A1448" s="8"/>
      <c r="B1448" s="8"/>
      <c r="C1448" s="8"/>
      <c r="D1448" s="8"/>
      <c r="E1448" s="8"/>
      <c r="F1448" s="8"/>
      <c r="G1448" s="79" t="s">
        <v>1224</v>
      </c>
      <c r="H1448" s="79"/>
      <c r="I1448" s="17">
        <f>SUM(I1446:I1447)</f>
        <v>20.14</v>
      </c>
    </row>
    <row r="1449" spans="1:9" ht="15" customHeight="1">
      <c r="A1449" s="8"/>
      <c r="B1449" s="8"/>
      <c r="C1449" s="8"/>
      <c r="D1449" s="8"/>
      <c r="E1449" s="8"/>
      <c r="F1449" s="8"/>
      <c r="G1449" s="80" t="s">
        <v>1141</v>
      </c>
      <c r="H1449" s="80"/>
      <c r="I1449" s="4">
        <f>ROUND(SUM(I1444,I1448),2)</f>
        <v>24.42</v>
      </c>
    </row>
    <row r="1450" spans="1:9" ht="9.9499999999999993" customHeight="1">
      <c r="A1450" s="8"/>
      <c r="B1450" s="8"/>
      <c r="C1450" s="8"/>
      <c r="D1450" s="8"/>
      <c r="E1450" s="8"/>
      <c r="F1450" s="8"/>
      <c r="G1450" s="83"/>
      <c r="H1450" s="83"/>
      <c r="I1450" s="83"/>
    </row>
    <row r="1451" spans="1:9" ht="20.100000000000001" customHeight="1">
      <c r="A1451" s="81" t="s">
        <v>1708</v>
      </c>
      <c r="B1451" s="81"/>
      <c r="C1451" s="81"/>
      <c r="D1451" s="81"/>
      <c r="E1451" s="81"/>
      <c r="F1451" s="81"/>
      <c r="G1451" s="81"/>
      <c r="H1451" s="81"/>
      <c r="I1451" s="81"/>
    </row>
    <row r="1452" spans="1:9" ht="15" customHeight="1">
      <c r="A1452" s="76" t="s">
        <v>1234</v>
      </c>
      <c r="B1452" s="76"/>
      <c r="C1452" s="77" t="s">
        <v>3</v>
      </c>
      <c r="D1452" s="77"/>
      <c r="E1452" s="77"/>
      <c r="F1452" s="12" t="s">
        <v>4</v>
      </c>
      <c r="G1452" s="12" t="s">
        <v>1121</v>
      </c>
      <c r="H1452" s="12" t="s">
        <v>1122</v>
      </c>
      <c r="I1452" s="12" t="s">
        <v>1123</v>
      </c>
    </row>
    <row r="1453" spans="1:9" ht="21" customHeight="1">
      <c r="A1453" s="13" t="s">
        <v>1709</v>
      </c>
      <c r="B1453" s="14" t="s">
        <v>1710</v>
      </c>
      <c r="C1453" s="78" t="s">
        <v>15</v>
      </c>
      <c r="D1453" s="78"/>
      <c r="E1453" s="78"/>
      <c r="F1453" s="13" t="s">
        <v>39</v>
      </c>
      <c r="G1453" s="15">
        <v>1</v>
      </c>
      <c r="H1453" s="16">
        <v>0.84</v>
      </c>
      <c r="I1453" s="16">
        <f>TRUNC(TRUNC(G1453,8)*H1453,2)</f>
        <v>0.84</v>
      </c>
    </row>
    <row r="1454" spans="1:9" ht="15" customHeight="1">
      <c r="A1454" s="13" t="s">
        <v>1711</v>
      </c>
      <c r="B1454" s="14" t="s">
        <v>1712</v>
      </c>
      <c r="C1454" s="78" t="s">
        <v>15</v>
      </c>
      <c r="D1454" s="78"/>
      <c r="E1454" s="78"/>
      <c r="F1454" s="13" t="s">
        <v>39</v>
      </c>
      <c r="G1454" s="15">
        <v>5.8999999999999999E-3</v>
      </c>
      <c r="H1454" s="16">
        <v>63.09</v>
      </c>
      <c r="I1454" s="16">
        <f>TRUNC(TRUNC(G1454,8)*H1454,2)</f>
        <v>0.37</v>
      </c>
    </row>
    <row r="1455" spans="1:9" ht="15" customHeight="1">
      <c r="A1455" s="13" t="s">
        <v>1704</v>
      </c>
      <c r="B1455" s="14" t="s">
        <v>1705</v>
      </c>
      <c r="C1455" s="78" t="s">
        <v>15</v>
      </c>
      <c r="D1455" s="78"/>
      <c r="E1455" s="78"/>
      <c r="F1455" s="13" t="s">
        <v>39</v>
      </c>
      <c r="G1455" s="15">
        <v>3.15E-2</v>
      </c>
      <c r="H1455" s="16">
        <v>1.9</v>
      </c>
      <c r="I1455" s="16">
        <f>TRUNC(TRUNC(G1455,8)*H1455,2)</f>
        <v>0.05</v>
      </c>
    </row>
    <row r="1456" spans="1:9" ht="21" customHeight="1">
      <c r="A1456" s="13" t="s">
        <v>1713</v>
      </c>
      <c r="B1456" s="14" t="s">
        <v>1714</v>
      </c>
      <c r="C1456" s="78" t="s">
        <v>15</v>
      </c>
      <c r="D1456" s="78"/>
      <c r="E1456" s="78"/>
      <c r="F1456" s="13" t="s">
        <v>39</v>
      </c>
      <c r="G1456" s="15">
        <v>7.0000000000000001E-3</v>
      </c>
      <c r="H1456" s="16">
        <v>71.48</v>
      </c>
      <c r="I1456" s="16">
        <f>TRUNC(TRUNC(G1456,8)*H1456,2)</f>
        <v>0.5</v>
      </c>
    </row>
    <row r="1457" spans="1:9" ht="15" customHeight="1">
      <c r="A1457" s="8"/>
      <c r="B1457" s="8"/>
      <c r="C1457" s="8"/>
      <c r="D1457" s="8"/>
      <c r="E1457" s="8"/>
      <c r="F1457" s="8"/>
      <c r="G1457" s="79" t="s">
        <v>1249</v>
      </c>
      <c r="H1457" s="79"/>
      <c r="I1457" s="17">
        <f>SUM(I1453:I1456)</f>
        <v>1.76</v>
      </c>
    </row>
    <row r="1458" spans="1:9" ht="15" customHeight="1">
      <c r="A1458" s="76" t="s">
        <v>1218</v>
      </c>
      <c r="B1458" s="76"/>
      <c r="C1458" s="77" t="s">
        <v>3</v>
      </c>
      <c r="D1458" s="77"/>
      <c r="E1458" s="77"/>
      <c r="F1458" s="12" t="s">
        <v>4</v>
      </c>
      <c r="G1458" s="12" t="s">
        <v>1121</v>
      </c>
      <c r="H1458" s="12" t="s">
        <v>1122</v>
      </c>
      <c r="I1458" s="12" t="s">
        <v>1123</v>
      </c>
    </row>
    <row r="1459" spans="1:9" ht="21" customHeight="1">
      <c r="A1459" s="13" t="s">
        <v>1253</v>
      </c>
      <c r="B1459" s="14" t="s">
        <v>1254</v>
      </c>
      <c r="C1459" s="78" t="s">
        <v>15</v>
      </c>
      <c r="D1459" s="78"/>
      <c r="E1459" s="78"/>
      <c r="F1459" s="13" t="s">
        <v>1221</v>
      </c>
      <c r="G1459" s="15">
        <v>9.4399999999999998E-2</v>
      </c>
      <c r="H1459" s="16">
        <v>22.84</v>
      </c>
      <c r="I1459" s="16">
        <f>TRUNC(TRUNC(G1459,8)*H1459,2)</f>
        <v>2.15</v>
      </c>
    </row>
    <row r="1460" spans="1:9" ht="21" customHeight="1">
      <c r="A1460" s="13" t="s">
        <v>1255</v>
      </c>
      <c r="B1460" s="14" t="s">
        <v>1256</v>
      </c>
      <c r="C1460" s="78" t="s">
        <v>15</v>
      </c>
      <c r="D1460" s="78"/>
      <c r="E1460" s="78"/>
      <c r="F1460" s="13" t="s">
        <v>1221</v>
      </c>
      <c r="G1460" s="15">
        <v>9.4399999999999998E-2</v>
      </c>
      <c r="H1460" s="16">
        <v>30.2</v>
      </c>
      <c r="I1460" s="16">
        <f>TRUNC(TRUNC(G1460,8)*H1460,2)</f>
        <v>2.85</v>
      </c>
    </row>
    <row r="1461" spans="1:9" ht="18" customHeight="1">
      <c r="A1461" s="8"/>
      <c r="B1461" s="8"/>
      <c r="C1461" s="8"/>
      <c r="D1461" s="8"/>
      <c r="E1461" s="8"/>
      <c r="F1461" s="8"/>
      <c r="G1461" s="79" t="s">
        <v>1224</v>
      </c>
      <c r="H1461" s="79"/>
      <c r="I1461" s="17">
        <f>SUM(I1459:I1460)</f>
        <v>5</v>
      </c>
    </row>
    <row r="1462" spans="1:9" ht="15" customHeight="1">
      <c r="A1462" s="8"/>
      <c r="B1462" s="8"/>
      <c r="C1462" s="8"/>
      <c r="D1462" s="8"/>
      <c r="E1462" s="8"/>
      <c r="F1462" s="8"/>
      <c r="G1462" s="80" t="s">
        <v>1141</v>
      </c>
      <c r="H1462" s="80"/>
      <c r="I1462" s="4">
        <f>ROUND(SUM(I1457,I1461),2)</f>
        <v>6.76</v>
      </c>
    </row>
    <row r="1463" spans="1:9" ht="9.9499999999999993" customHeight="1">
      <c r="A1463" s="8"/>
      <c r="B1463" s="8"/>
      <c r="C1463" s="8"/>
      <c r="D1463" s="8"/>
      <c r="E1463" s="8"/>
      <c r="F1463" s="8"/>
      <c r="G1463" s="83"/>
      <c r="H1463" s="83"/>
      <c r="I1463" s="83"/>
    </row>
    <row r="1464" spans="1:9" ht="20.100000000000001" customHeight="1">
      <c r="A1464" s="81" t="s">
        <v>1715</v>
      </c>
      <c r="B1464" s="81"/>
      <c r="C1464" s="81"/>
      <c r="D1464" s="81"/>
      <c r="E1464" s="81"/>
      <c r="F1464" s="81"/>
      <c r="G1464" s="81"/>
      <c r="H1464" s="81"/>
      <c r="I1464" s="81"/>
    </row>
    <row r="1465" spans="1:9" ht="15" customHeight="1">
      <c r="A1465" s="76" t="s">
        <v>1234</v>
      </c>
      <c r="B1465" s="76"/>
      <c r="C1465" s="77" t="s">
        <v>3</v>
      </c>
      <c r="D1465" s="77"/>
      <c r="E1465" s="77"/>
      <c r="F1465" s="12" t="s">
        <v>4</v>
      </c>
      <c r="G1465" s="12" t="s">
        <v>1121</v>
      </c>
      <c r="H1465" s="12" t="s">
        <v>1122</v>
      </c>
      <c r="I1465" s="12" t="s">
        <v>1123</v>
      </c>
    </row>
    <row r="1466" spans="1:9" ht="15" customHeight="1">
      <c r="A1466" s="13" t="s">
        <v>1711</v>
      </c>
      <c r="B1466" s="14" t="s">
        <v>1712</v>
      </c>
      <c r="C1466" s="78" t="s">
        <v>15</v>
      </c>
      <c r="D1466" s="78"/>
      <c r="E1466" s="78"/>
      <c r="F1466" s="13" t="s">
        <v>39</v>
      </c>
      <c r="G1466" s="15">
        <v>5.8999999999999999E-3</v>
      </c>
      <c r="H1466" s="16">
        <v>63.09</v>
      </c>
      <c r="I1466" s="16">
        <f>TRUNC(TRUNC(G1466,8)*H1466,2)</f>
        <v>0.37</v>
      </c>
    </row>
    <row r="1467" spans="1:9" ht="21" customHeight="1">
      <c r="A1467" s="13" t="s">
        <v>1716</v>
      </c>
      <c r="B1467" s="14" t="s">
        <v>1717</v>
      </c>
      <c r="C1467" s="78" t="s">
        <v>15</v>
      </c>
      <c r="D1467" s="78"/>
      <c r="E1467" s="78"/>
      <c r="F1467" s="13" t="s">
        <v>39</v>
      </c>
      <c r="G1467" s="15">
        <v>1</v>
      </c>
      <c r="H1467" s="16">
        <v>5.07</v>
      </c>
      <c r="I1467" s="16">
        <f>TRUNC(TRUNC(G1467,8)*H1467,2)</f>
        <v>5.07</v>
      </c>
    </row>
    <row r="1468" spans="1:9" ht="15" customHeight="1">
      <c r="A1468" s="13" t="s">
        <v>1704</v>
      </c>
      <c r="B1468" s="14" t="s">
        <v>1705</v>
      </c>
      <c r="C1468" s="78" t="s">
        <v>15</v>
      </c>
      <c r="D1468" s="78"/>
      <c r="E1468" s="78"/>
      <c r="F1468" s="13" t="s">
        <v>39</v>
      </c>
      <c r="G1468" s="15">
        <v>3.15E-2</v>
      </c>
      <c r="H1468" s="16">
        <v>1.9</v>
      </c>
      <c r="I1468" s="16">
        <f>TRUNC(TRUNC(G1468,8)*H1468,2)</f>
        <v>0.05</v>
      </c>
    </row>
    <row r="1469" spans="1:9" ht="21" customHeight="1">
      <c r="A1469" s="13" t="s">
        <v>1713</v>
      </c>
      <c r="B1469" s="14" t="s">
        <v>1714</v>
      </c>
      <c r="C1469" s="78" t="s">
        <v>15</v>
      </c>
      <c r="D1469" s="78"/>
      <c r="E1469" s="78"/>
      <c r="F1469" s="13" t="s">
        <v>39</v>
      </c>
      <c r="G1469" s="15">
        <v>7.0000000000000001E-3</v>
      </c>
      <c r="H1469" s="16">
        <v>71.48</v>
      </c>
      <c r="I1469" s="16">
        <f>TRUNC(TRUNC(G1469,8)*H1469,2)</f>
        <v>0.5</v>
      </c>
    </row>
    <row r="1470" spans="1:9" ht="15" customHeight="1">
      <c r="A1470" s="8"/>
      <c r="B1470" s="8"/>
      <c r="C1470" s="8"/>
      <c r="D1470" s="8"/>
      <c r="E1470" s="8"/>
      <c r="F1470" s="8"/>
      <c r="G1470" s="79" t="s">
        <v>1249</v>
      </c>
      <c r="H1470" s="79"/>
      <c r="I1470" s="17">
        <f>SUM(I1466:I1469)</f>
        <v>5.99</v>
      </c>
    </row>
    <row r="1471" spans="1:9" ht="15" customHeight="1">
      <c r="A1471" s="76" t="s">
        <v>1218</v>
      </c>
      <c r="B1471" s="76"/>
      <c r="C1471" s="77" t="s">
        <v>3</v>
      </c>
      <c r="D1471" s="77"/>
      <c r="E1471" s="77"/>
      <c r="F1471" s="12" t="s">
        <v>4</v>
      </c>
      <c r="G1471" s="12" t="s">
        <v>1121</v>
      </c>
      <c r="H1471" s="12" t="s">
        <v>1122</v>
      </c>
      <c r="I1471" s="12" t="s">
        <v>1123</v>
      </c>
    </row>
    <row r="1472" spans="1:9" ht="21" customHeight="1">
      <c r="A1472" s="13" t="s">
        <v>1253</v>
      </c>
      <c r="B1472" s="14" t="s">
        <v>1254</v>
      </c>
      <c r="C1472" s="78" t="s">
        <v>15</v>
      </c>
      <c r="D1472" s="78"/>
      <c r="E1472" s="78"/>
      <c r="F1472" s="13" t="s">
        <v>1221</v>
      </c>
      <c r="G1472" s="15">
        <v>0.13120000000000001</v>
      </c>
      <c r="H1472" s="16">
        <v>22.84</v>
      </c>
      <c r="I1472" s="16">
        <f>TRUNC(TRUNC(G1472,8)*H1472,2)</f>
        <v>2.99</v>
      </c>
    </row>
    <row r="1473" spans="1:9" ht="21" customHeight="1">
      <c r="A1473" s="13" t="s">
        <v>1255</v>
      </c>
      <c r="B1473" s="14" t="s">
        <v>1256</v>
      </c>
      <c r="C1473" s="78" t="s">
        <v>15</v>
      </c>
      <c r="D1473" s="78"/>
      <c r="E1473" s="78"/>
      <c r="F1473" s="13" t="s">
        <v>1221</v>
      </c>
      <c r="G1473" s="15">
        <v>0.13120000000000001</v>
      </c>
      <c r="H1473" s="16">
        <v>30.2</v>
      </c>
      <c r="I1473" s="16">
        <f>TRUNC(TRUNC(G1473,8)*H1473,2)</f>
        <v>3.96</v>
      </c>
    </row>
    <row r="1474" spans="1:9" ht="18" customHeight="1">
      <c r="A1474" s="8"/>
      <c r="B1474" s="8"/>
      <c r="C1474" s="8"/>
      <c r="D1474" s="8"/>
      <c r="E1474" s="8"/>
      <c r="F1474" s="8"/>
      <c r="G1474" s="79" t="s">
        <v>1224</v>
      </c>
      <c r="H1474" s="79"/>
      <c r="I1474" s="17">
        <f>SUM(I1472:I1473)</f>
        <v>6.95</v>
      </c>
    </row>
    <row r="1475" spans="1:9" ht="15" customHeight="1">
      <c r="A1475" s="8"/>
      <c r="B1475" s="8"/>
      <c r="C1475" s="8"/>
      <c r="D1475" s="8"/>
      <c r="E1475" s="8"/>
      <c r="F1475" s="8"/>
      <c r="G1475" s="80" t="s">
        <v>1141</v>
      </c>
      <c r="H1475" s="80"/>
      <c r="I1475" s="4">
        <f>ROUND(SUM(I1470,I1474),2)</f>
        <v>12.94</v>
      </c>
    </row>
    <row r="1476" spans="1:9" ht="9.9499999999999993" customHeight="1">
      <c r="A1476" s="8"/>
      <c r="B1476" s="8"/>
      <c r="C1476" s="8"/>
      <c r="D1476" s="8"/>
      <c r="E1476" s="8"/>
      <c r="F1476" s="8"/>
      <c r="G1476" s="83"/>
      <c r="H1476" s="83"/>
      <c r="I1476" s="83"/>
    </row>
    <row r="1477" spans="1:9" ht="20.100000000000001" customHeight="1">
      <c r="A1477" s="81" t="s">
        <v>1718</v>
      </c>
      <c r="B1477" s="81"/>
      <c r="C1477" s="81"/>
      <c r="D1477" s="81"/>
      <c r="E1477" s="81"/>
      <c r="F1477" s="81"/>
      <c r="G1477" s="81"/>
      <c r="H1477" s="81"/>
      <c r="I1477" s="81"/>
    </row>
    <row r="1478" spans="1:9" ht="15" customHeight="1">
      <c r="A1478" s="76" t="s">
        <v>1234</v>
      </c>
      <c r="B1478" s="76"/>
      <c r="C1478" s="77" t="s">
        <v>3</v>
      </c>
      <c r="D1478" s="77"/>
      <c r="E1478" s="77"/>
      <c r="F1478" s="12" t="s">
        <v>4</v>
      </c>
      <c r="G1478" s="12" t="s">
        <v>1121</v>
      </c>
      <c r="H1478" s="12" t="s">
        <v>1122</v>
      </c>
      <c r="I1478" s="12" t="s">
        <v>1123</v>
      </c>
    </row>
    <row r="1479" spans="1:9" ht="15" customHeight="1">
      <c r="A1479" s="13" t="s">
        <v>1711</v>
      </c>
      <c r="B1479" s="14" t="s">
        <v>1712</v>
      </c>
      <c r="C1479" s="78" t="s">
        <v>15</v>
      </c>
      <c r="D1479" s="78"/>
      <c r="E1479" s="78"/>
      <c r="F1479" s="13" t="s">
        <v>39</v>
      </c>
      <c r="G1479" s="15">
        <v>7.1000000000000004E-3</v>
      </c>
      <c r="H1479" s="16">
        <v>63.09</v>
      </c>
      <c r="I1479" s="16">
        <f>TRUNC(TRUNC(G1479,8)*H1479,2)</f>
        <v>0.44</v>
      </c>
    </row>
    <row r="1480" spans="1:9" ht="21" customHeight="1">
      <c r="A1480" s="13" t="s">
        <v>1719</v>
      </c>
      <c r="B1480" s="14" t="s">
        <v>1720</v>
      </c>
      <c r="C1480" s="78" t="s">
        <v>15</v>
      </c>
      <c r="D1480" s="78"/>
      <c r="E1480" s="78"/>
      <c r="F1480" s="13" t="s">
        <v>39</v>
      </c>
      <c r="G1480" s="15">
        <v>1</v>
      </c>
      <c r="H1480" s="16">
        <v>0.69</v>
      </c>
      <c r="I1480" s="16">
        <f>TRUNC(TRUNC(G1480,8)*H1480,2)</f>
        <v>0.69</v>
      </c>
    </row>
    <row r="1481" spans="1:9" ht="15" customHeight="1">
      <c r="A1481" s="13" t="s">
        <v>1704</v>
      </c>
      <c r="B1481" s="14" t="s">
        <v>1705</v>
      </c>
      <c r="C1481" s="78" t="s">
        <v>15</v>
      </c>
      <c r="D1481" s="78"/>
      <c r="E1481" s="78"/>
      <c r="F1481" s="13" t="s">
        <v>39</v>
      </c>
      <c r="G1481" s="15">
        <v>3.3799999999999997E-2</v>
      </c>
      <c r="H1481" s="16">
        <v>1.9</v>
      </c>
      <c r="I1481" s="16">
        <f>TRUNC(TRUNC(G1481,8)*H1481,2)</f>
        <v>0.06</v>
      </c>
    </row>
    <row r="1482" spans="1:9" ht="21" customHeight="1">
      <c r="A1482" s="13" t="s">
        <v>1713</v>
      </c>
      <c r="B1482" s="14" t="s">
        <v>1714</v>
      </c>
      <c r="C1482" s="78" t="s">
        <v>15</v>
      </c>
      <c r="D1482" s="78"/>
      <c r="E1482" s="78"/>
      <c r="F1482" s="13" t="s">
        <v>39</v>
      </c>
      <c r="G1482" s="15">
        <v>8.0000000000000002E-3</v>
      </c>
      <c r="H1482" s="16">
        <v>71.48</v>
      </c>
      <c r="I1482" s="16">
        <f>TRUNC(TRUNC(G1482,8)*H1482,2)</f>
        <v>0.56999999999999995</v>
      </c>
    </row>
    <row r="1483" spans="1:9" ht="15" customHeight="1">
      <c r="A1483" s="8"/>
      <c r="B1483" s="8"/>
      <c r="C1483" s="8"/>
      <c r="D1483" s="8"/>
      <c r="E1483" s="8"/>
      <c r="F1483" s="8"/>
      <c r="G1483" s="79" t="s">
        <v>1249</v>
      </c>
      <c r="H1483" s="79"/>
      <c r="I1483" s="17">
        <f>SUM(I1479:I1482)</f>
        <v>1.7599999999999998</v>
      </c>
    </row>
    <row r="1484" spans="1:9" ht="15" customHeight="1">
      <c r="A1484" s="76" t="s">
        <v>1218</v>
      </c>
      <c r="B1484" s="76"/>
      <c r="C1484" s="77" t="s">
        <v>3</v>
      </c>
      <c r="D1484" s="77"/>
      <c r="E1484" s="77"/>
      <c r="F1484" s="12" t="s">
        <v>4</v>
      </c>
      <c r="G1484" s="12" t="s">
        <v>1121</v>
      </c>
      <c r="H1484" s="12" t="s">
        <v>1122</v>
      </c>
      <c r="I1484" s="12" t="s">
        <v>1123</v>
      </c>
    </row>
    <row r="1485" spans="1:9" ht="21" customHeight="1">
      <c r="A1485" s="13" t="s">
        <v>1253</v>
      </c>
      <c r="B1485" s="14" t="s">
        <v>1254</v>
      </c>
      <c r="C1485" s="78" t="s">
        <v>15</v>
      </c>
      <c r="D1485" s="78"/>
      <c r="E1485" s="78"/>
      <c r="F1485" s="13" t="s">
        <v>1221</v>
      </c>
      <c r="G1485" s="15">
        <v>0.152</v>
      </c>
      <c r="H1485" s="16">
        <v>22.84</v>
      </c>
      <c r="I1485" s="16">
        <f>TRUNC(TRUNC(G1485,8)*H1485,2)</f>
        <v>3.47</v>
      </c>
    </row>
    <row r="1486" spans="1:9" ht="21" customHeight="1">
      <c r="A1486" s="13" t="s">
        <v>1255</v>
      </c>
      <c r="B1486" s="14" t="s">
        <v>1256</v>
      </c>
      <c r="C1486" s="78" t="s">
        <v>15</v>
      </c>
      <c r="D1486" s="78"/>
      <c r="E1486" s="78"/>
      <c r="F1486" s="13" t="s">
        <v>1221</v>
      </c>
      <c r="G1486" s="15">
        <v>0.152</v>
      </c>
      <c r="H1486" s="16">
        <v>30.2</v>
      </c>
      <c r="I1486" s="16">
        <f>TRUNC(TRUNC(G1486,8)*H1486,2)</f>
        <v>4.59</v>
      </c>
    </row>
    <row r="1487" spans="1:9" ht="18" customHeight="1">
      <c r="A1487" s="8"/>
      <c r="B1487" s="8"/>
      <c r="C1487" s="8"/>
      <c r="D1487" s="8"/>
      <c r="E1487" s="8"/>
      <c r="F1487" s="8"/>
      <c r="G1487" s="79" t="s">
        <v>1224</v>
      </c>
      <c r="H1487" s="79"/>
      <c r="I1487" s="17">
        <f>SUM(I1485:I1486)</f>
        <v>8.06</v>
      </c>
    </row>
    <row r="1488" spans="1:9" ht="15" customHeight="1">
      <c r="A1488" s="8"/>
      <c r="B1488" s="8"/>
      <c r="C1488" s="8"/>
      <c r="D1488" s="8"/>
      <c r="E1488" s="8"/>
      <c r="F1488" s="8"/>
      <c r="G1488" s="80" t="s">
        <v>1141</v>
      </c>
      <c r="H1488" s="80"/>
      <c r="I1488" s="4">
        <f>ROUND(SUM(I1483,I1487),2)</f>
        <v>9.82</v>
      </c>
    </row>
    <row r="1489" spans="1:9" ht="9.9499999999999993" customHeight="1">
      <c r="A1489" s="8"/>
      <c r="B1489" s="8"/>
      <c r="C1489" s="8"/>
      <c r="D1489" s="8"/>
      <c r="E1489" s="8"/>
      <c r="F1489" s="8"/>
      <c r="G1489" s="83"/>
      <c r="H1489" s="83"/>
      <c r="I1489" s="83"/>
    </row>
    <row r="1490" spans="1:9" ht="20.100000000000001" customHeight="1">
      <c r="A1490" s="81" t="s">
        <v>1721</v>
      </c>
      <c r="B1490" s="81"/>
      <c r="C1490" s="81"/>
      <c r="D1490" s="81"/>
      <c r="E1490" s="81"/>
      <c r="F1490" s="81"/>
      <c r="G1490" s="81"/>
      <c r="H1490" s="81"/>
      <c r="I1490" s="81"/>
    </row>
    <row r="1491" spans="1:9" ht="15" customHeight="1">
      <c r="A1491" s="76" t="s">
        <v>1234</v>
      </c>
      <c r="B1491" s="76"/>
      <c r="C1491" s="77" t="s">
        <v>3</v>
      </c>
      <c r="D1491" s="77"/>
      <c r="E1491" s="77"/>
      <c r="F1491" s="12" t="s">
        <v>4</v>
      </c>
      <c r="G1491" s="12" t="s">
        <v>1121</v>
      </c>
      <c r="H1491" s="12" t="s">
        <v>1122</v>
      </c>
      <c r="I1491" s="12" t="s">
        <v>1123</v>
      </c>
    </row>
    <row r="1492" spans="1:9" ht="15" customHeight="1">
      <c r="A1492" s="13" t="s">
        <v>1711</v>
      </c>
      <c r="B1492" s="14" t="s">
        <v>1712</v>
      </c>
      <c r="C1492" s="78" t="s">
        <v>15</v>
      </c>
      <c r="D1492" s="78"/>
      <c r="E1492" s="78"/>
      <c r="F1492" s="13" t="s">
        <v>39</v>
      </c>
      <c r="G1492" s="15">
        <v>8.8000000000000005E-3</v>
      </c>
      <c r="H1492" s="16">
        <v>63.09</v>
      </c>
      <c r="I1492" s="16">
        <f>TRUNC(TRUNC(G1492,8)*H1492,2)</f>
        <v>0.55000000000000004</v>
      </c>
    </row>
    <row r="1493" spans="1:9" ht="15" customHeight="1">
      <c r="A1493" s="13" t="s">
        <v>1704</v>
      </c>
      <c r="B1493" s="14" t="s">
        <v>1705</v>
      </c>
      <c r="C1493" s="78" t="s">
        <v>15</v>
      </c>
      <c r="D1493" s="78"/>
      <c r="E1493" s="78"/>
      <c r="F1493" s="13" t="s">
        <v>39</v>
      </c>
      <c r="G1493" s="15">
        <v>4.8399999999999999E-2</v>
      </c>
      <c r="H1493" s="16">
        <v>1.9</v>
      </c>
      <c r="I1493" s="16">
        <f>TRUNC(TRUNC(G1493,8)*H1493,2)</f>
        <v>0.09</v>
      </c>
    </row>
    <row r="1494" spans="1:9" ht="21" customHeight="1">
      <c r="A1494" s="13" t="s">
        <v>1713</v>
      </c>
      <c r="B1494" s="14" t="s">
        <v>1714</v>
      </c>
      <c r="C1494" s="78" t="s">
        <v>15</v>
      </c>
      <c r="D1494" s="78"/>
      <c r="E1494" s="78"/>
      <c r="F1494" s="13" t="s">
        <v>39</v>
      </c>
      <c r="G1494" s="15">
        <v>1.0500000000000001E-2</v>
      </c>
      <c r="H1494" s="16">
        <v>71.48</v>
      </c>
      <c r="I1494" s="16">
        <f>TRUNC(TRUNC(G1494,8)*H1494,2)</f>
        <v>0.75</v>
      </c>
    </row>
    <row r="1495" spans="1:9" ht="29.1" customHeight="1">
      <c r="A1495" s="13" t="s">
        <v>1722</v>
      </c>
      <c r="B1495" s="14" t="s">
        <v>1723</v>
      </c>
      <c r="C1495" s="78" t="s">
        <v>15</v>
      </c>
      <c r="D1495" s="78"/>
      <c r="E1495" s="78"/>
      <c r="F1495" s="13" t="s">
        <v>39</v>
      </c>
      <c r="G1495" s="15">
        <v>1</v>
      </c>
      <c r="H1495" s="16">
        <v>9.4700000000000006</v>
      </c>
      <c r="I1495" s="16">
        <f>TRUNC(TRUNC(G1495,8)*H1495,2)</f>
        <v>9.4700000000000006</v>
      </c>
    </row>
    <row r="1496" spans="1:9" ht="15" customHeight="1">
      <c r="A1496" s="8"/>
      <c r="B1496" s="8"/>
      <c r="C1496" s="8"/>
      <c r="D1496" s="8"/>
      <c r="E1496" s="8"/>
      <c r="F1496" s="8"/>
      <c r="G1496" s="79" t="s">
        <v>1249</v>
      </c>
      <c r="H1496" s="79"/>
      <c r="I1496" s="17">
        <f>SUM(I1492:I1495)</f>
        <v>10.860000000000001</v>
      </c>
    </row>
    <row r="1497" spans="1:9" ht="15" customHeight="1">
      <c r="A1497" s="76" t="s">
        <v>1218</v>
      </c>
      <c r="B1497" s="76"/>
      <c r="C1497" s="77" t="s">
        <v>3</v>
      </c>
      <c r="D1497" s="77"/>
      <c r="E1497" s="77"/>
      <c r="F1497" s="12" t="s">
        <v>4</v>
      </c>
      <c r="G1497" s="12" t="s">
        <v>1121</v>
      </c>
      <c r="H1497" s="12" t="s">
        <v>1122</v>
      </c>
      <c r="I1497" s="12" t="s">
        <v>1123</v>
      </c>
    </row>
    <row r="1498" spans="1:9" ht="21" customHeight="1">
      <c r="A1498" s="13" t="s">
        <v>1253</v>
      </c>
      <c r="B1498" s="14" t="s">
        <v>1254</v>
      </c>
      <c r="C1498" s="78" t="s">
        <v>15</v>
      </c>
      <c r="D1498" s="78"/>
      <c r="E1498" s="78"/>
      <c r="F1498" s="13" t="s">
        <v>1221</v>
      </c>
      <c r="G1498" s="15">
        <v>0.17480000000000001</v>
      </c>
      <c r="H1498" s="16">
        <v>22.84</v>
      </c>
      <c r="I1498" s="16">
        <f>TRUNC(TRUNC(G1498,8)*H1498,2)</f>
        <v>3.99</v>
      </c>
    </row>
    <row r="1499" spans="1:9" ht="21" customHeight="1">
      <c r="A1499" s="13" t="s">
        <v>1255</v>
      </c>
      <c r="B1499" s="14" t="s">
        <v>1256</v>
      </c>
      <c r="C1499" s="78" t="s">
        <v>15</v>
      </c>
      <c r="D1499" s="78"/>
      <c r="E1499" s="78"/>
      <c r="F1499" s="13" t="s">
        <v>1221</v>
      </c>
      <c r="G1499" s="15">
        <v>0.17480000000000001</v>
      </c>
      <c r="H1499" s="16">
        <v>30.2</v>
      </c>
      <c r="I1499" s="16">
        <f>TRUNC(TRUNC(G1499,8)*H1499,2)</f>
        <v>5.27</v>
      </c>
    </row>
    <row r="1500" spans="1:9" ht="18" customHeight="1">
      <c r="A1500" s="8"/>
      <c r="B1500" s="8"/>
      <c r="C1500" s="8"/>
      <c r="D1500" s="8"/>
      <c r="E1500" s="8"/>
      <c r="F1500" s="8"/>
      <c r="G1500" s="79" t="s">
        <v>1224</v>
      </c>
      <c r="H1500" s="79"/>
      <c r="I1500" s="17">
        <f>SUM(I1498:I1499)</f>
        <v>9.26</v>
      </c>
    </row>
    <row r="1501" spans="1:9" ht="15" customHeight="1">
      <c r="A1501" s="8"/>
      <c r="B1501" s="8"/>
      <c r="C1501" s="8"/>
      <c r="D1501" s="8"/>
      <c r="E1501" s="8"/>
      <c r="F1501" s="8"/>
      <c r="G1501" s="80" t="s">
        <v>1141</v>
      </c>
      <c r="H1501" s="80"/>
      <c r="I1501" s="4">
        <f>ROUND(SUM(I1496,I1500),2)</f>
        <v>20.12</v>
      </c>
    </row>
    <row r="1502" spans="1:9" ht="9.9499999999999993" customHeight="1">
      <c r="A1502" s="8"/>
      <c r="B1502" s="8"/>
      <c r="C1502" s="8"/>
      <c r="D1502" s="8"/>
      <c r="E1502" s="8"/>
      <c r="F1502" s="8"/>
      <c r="G1502" s="83"/>
      <c r="H1502" s="83"/>
      <c r="I1502" s="83"/>
    </row>
    <row r="1503" spans="1:9" ht="20.100000000000001" customHeight="1">
      <c r="A1503" s="81" t="s">
        <v>1724</v>
      </c>
      <c r="B1503" s="81"/>
      <c r="C1503" s="81"/>
      <c r="D1503" s="81"/>
      <c r="E1503" s="81"/>
      <c r="F1503" s="81"/>
      <c r="G1503" s="81"/>
      <c r="H1503" s="81"/>
      <c r="I1503" s="81"/>
    </row>
    <row r="1504" spans="1:9" ht="15" customHeight="1">
      <c r="A1504" s="76" t="s">
        <v>1234</v>
      </c>
      <c r="B1504" s="76"/>
      <c r="C1504" s="77" t="s">
        <v>3</v>
      </c>
      <c r="D1504" s="77"/>
      <c r="E1504" s="77"/>
      <c r="F1504" s="12" t="s">
        <v>4</v>
      </c>
      <c r="G1504" s="12" t="s">
        <v>1121</v>
      </c>
      <c r="H1504" s="12" t="s">
        <v>1122</v>
      </c>
      <c r="I1504" s="12" t="s">
        <v>1123</v>
      </c>
    </row>
    <row r="1505" spans="1:9" ht="15" customHeight="1">
      <c r="A1505" s="13" t="s">
        <v>1711</v>
      </c>
      <c r="B1505" s="14" t="s">
        <v>1712</v>
      </c>
      <c r="C1505" s="78" t="s">
        <v>15</v>
      </c>
      <c r="D1505" s="78"/>
      <c r="E1505" s="78"/>
      <c r="F1505" s="13" t="s">
        <v>39</v>
      </c>
      <c r="G1505" s="15">
        <v>1.06E-2</v>
      </c>
      <c r="H1505" s="16">
        <v>63.09</v>
      </c>
      <c r="I1505" s="16">
        <f>TRUNC(TRUNC(G1505,8)*H1505,2)</f>
        <v>0.66</v>
      </c>
    </row>
    <row r="1506" spans="1:9" ht="15" customHeight="1">
      <c r="A1506" s="13" t="s">
        <v>1704</v>
      </c>
      <c r="B1506" s="14" t="s">
        <v>1705</v>
      </c>
      <c r="C1506" s="78" t="s">
        <v>15</v>
      </c>
      <c r="D1506" s="78"/>
      <c r="E1506" s="78"/>
      <c r="F1506" s="13" t="s">
        <v>39</v>
      </c>
      <c r="G1506" s="15">
        <v>5.0700000000000002E-2</v>
      </c>
      <c r="H1506" s="16">
        <v>1.9</v>
      </c>
      <c r="I1506" s="16">
        <f>TRUNC(TRUNC(G1506,8)*H1506,2)</f>
        <v>0.09</v>
      </c>
    </row>
    <row r="1507" spans="1:9" ht="21" customHeight="1">
      <c r="A1507" s="13" t="s">
        <v>1713</v>
      </c>
      <c r="B1507" s="14" t="s">
        <v>1714</v>
      </c>
      <c r="C1507" s="78" t="s">
        <v>15</v>
      </c>
      <c r="D1507" s="78"/>
      <c r="E1507" s="78"/>
      <c r="F1507" s="13" t="s">
        <v>39</v>
      </c>
      <c r="G1507" s="15">
        <v>1.2E-2</v>
      </c>
      <c r="H1507" s="16">
        <v>71.48</v>
      </c>
      <c r="I1507" s="16">
        <f>TRUNC(TRUNC(G1507,8)*H1507,2)</f>
        <v>0.85</v>
      </c>
    </row>
    <row r="1508" spans="1:9" ht="21" customHeight="1">
      <c r="A1508" s="13" t="s">
        <v>1725</v>
      </c>
      <c r="B1508" s="14" t="s">
        <v>1726</v>
      </c>
      <c r="C1508" s="78" t="s">
        <v>15</v>
      </c>
      <c r="D1508" s="78"/>
      <c r="E1508" s="78"/>
      <c r="F1508" s="13" t="s">
        <v>39</v>
      </c>
      <c r="G1508" s="15">
        <v>1</v>
      </c>
      <c r="H1508" s="16">
        <v>1.1399999999999999</v>
      </c>
      <c r="I1508" s="16">
        <f>TRUNC(TRUNC(G1508,8)*H1508,2)</f>
        <v>1.1399999999999999</v>
      </c>
    </row>
    <row r="1509" spans="1:9" ht="15" customHeight="1">
      <c r="A1509" s="8"/>
      <c r="B1509" s="8"/>
      <c r="C1509" s="8"/>
      <c r="D1509" s="8"/>
      <c r="E1509" s="8"/>
      <c r="F1509" s="8"/>
      <c r="G1509" s="79" t="s">
        <v>1249</v>
      </c>
      <c r="H1509" s="79"/>
      <c r="I1509" s="17">
        <f>SUM(I1505:I1508)</f>
        <v>2.74</v>
      </c>
    </row>
    <row r="1510" spans="1:9" ht="15" customHeight="1">
      <c r="A1510" s="76" t="s">
        <v>1218</v>
      </c>
      <c r="B1510" s="76"/>
      <c r="C1510" s="77" t="s">
        <v>3</v>
      </c>
      <c r="D1510" s="77"/>
      <c r="E1510" s="77"/>
      <c r="F1510" s="12" t="s">
        <v>4</v>
      </c>
      <c r="G1510" s="12" t="s">
        <v>1121</v>
      </c>
      <c r="H1510" s="12" t="s">
        <v>1122</v>
      </c>
      <c r="I1510" s="12" t="s">
        <v>1123</v>
      </c>
    </row>
    <row r="1511" spans="1:9" ht="21" customHeight="1">
      <c r="A1511" s="13" t="s">
        <v>1253</v>
      </c>
      <c r="B1511" s="14" t="s">
        <v>1254</v>
      </c>
      <c r="C1511" s="78" t="s">
        <v>15</v>
      </c>
      <c r="D1511" s="78"/>
      <c r="E1511" s="78"/>
      <c r="F1511" s="13" t="s">
        <v>1221</v>
      </c>
      <c r="G1511" s="15">
        <v>0.2026</v>
      </c>
      <c r="H1511" s="16">
        <v>22.84</v>
      </c>
      <c r="I1511" s="16">
        <f>TRUNC(TRUNC(G1511,8)*H1511,2)</f>
        <v>4.62</v>
      </c>
    </row>
    <row r="1512" spans="1:9" ht="21" customHeight="1">
      <c r="A1512" s="13" t="s">
        <v>1255</v>
      </c>
      <c r="B1512" s="14" t="s">
        <v>1256</v>
      </c>
      <c r="C1512" s="78" t="s">
        <v>15</v>
      </c>
      <c r="D1512" s="78"/>
      <c r="E1512" s="78"/>
      <c r="F1512" s="13" t="s">
        <v>1221</v>
      </c>
      <c r="G1512" s="15">
        <v>0.2026</v>
      </c>
      <c r="H1512" s="16">
        <v>30.2</v>
      </c>
      <c r="I1512" s="16">
        <f>TRUNC(TRUNC(G1512,8)*H1512,2)</f>
        <v>6.11</v>
      </c>
    </row>
    <row r="1513" spans="1:9" ht="18" customHeight="1">
      <c r="A1513" s="8"/>
      <c r="B1513" s="8"/>
      <c r="C1513" s="8"/>
      <c r="D1513" s="8"/>
      <c r="E1513" s="8"/>
      <c r="F1513" s="8"/>
      <c r="G1513" s="79" t="s">
        <v>1224</v>
      </c>
      <c r="H1513" s="79"/>
      <c r="I1513" s="17">
        <f>SUM(I1511:I1512)</f>
        <v>10.73</v>
      </c>
    </row>
    <row r="1514" spans="1:9" ht="15" customHeight="1">
      <c r="A1514" s="8"/>
      <c r="B1514" s="8"/>
      <c r="C1514" s="8"/>
      <c r="D1514" s="8"/>
      <c r="E1514" s="8"/>
      <c r="F1514" s="8"/>
      <c r="G1514" s="80" t="s">
        <v>1141</v>
      </c>
      <c r="H1514" s="80"/>
      <c r="I1514" s="4">
        <f>ROUND(SUM(I1509,I1513),2)</f>
        <v>13.47</v>
      </c>
    </row>
    <row r="1515" spans="1:9" ht="9.9499999999999993" customHeight="1">
      <c r="A1515" s="8"/>
      <c r="B1515" s="8"/>
      <c r="C1515" s="8"/>
      <c r="D1515" s="8"/>
      <c r="E1515" s="8"/>
      <c r="F1515" s="8"/>
      <c r="G1515" s="83"/>
      <c r="H1515" s="83"/>
      <c r="I1515" s="83"/>
    </row>
    <row r="1516" spans="1:9" ht="20.100000000000001" customHeight="1">
      <c r="A1516" s="81" t="s">
        <v>1727</v>
      </c>
      <c r="B1516" s="81"/>
      <c r="C1516" s="81"/>
      <c r="D1516" s="81"/>
      <c r="E1516" s="81"/>
      <c r="F1516" s="81"/>
      <c r="G1516" s="81"/>
      <c r="H1516" s="81"/>
      <c r="I1516" s="81"/>
    </row>
    <row r="1517" spans="1:9" ht="15" customHeight="1">
      <c r="A1517" s="76" t="s">
        <v>1234</v>
      </c>
      <c r="B1517" s="76"/>
      <c r="C1517" s="77" t="s">
        <v>3</v>
      </c>
      <c r="D1517" s="77"/>
      <c r="E1517" s="77"/>
      <c r="F1517" s="12" t="s">
        <v>4</v>
      </c>
      <c r="G1517" s="12" t="s">
        <v>1121</v>
      </c>
      <c r="H1517" s="12" t="s">
        <v>1122</v>
      </c>
      <c r="I1517" s="12" t="s">
        <v>1123</v>
      </c>
    </row>
    <row r="1518" spans="1:9" ht="15" customHeight="1">
      <c r="A1518" s="13" t="s">
        <v>1704</v>
      </c>
      <c r="B1518" s="14" t="s">
        <v>1705</v>
      </c>
      <c r="C1518" s="78" t="s">
        <v>15</v>
      </c>
      <c r="D1518" s="78"/>
      <c r="E1518" s="78"/>
      <c r="F1518" s="13" t="s">
        <v>39</v>
      </c>
      <c r="G1518" s="15">
        <v>3.6999999999999998E-2</v>
      </c>
      <c r="H1518" s="16">
        <v>1.9</v>
      </c>
      <c r="I1518" s="16">
        <f>TRUNC(TRUNC(G1518,8)*H1518,2)</f>
        <v>7.0000000000000007E-2</v>
      </c>
    </row>
    <row r="1519" spans="1:9" ht="15" customHeight="1">
      <c r="A1519" s="13" t="s">
        <v>1706</v>
      </c>
      <c r="B1519" s="14" t="s">
        <v>1707</v>
      </c>
      <c r="C1519" s="78" t="s">
        <v>15</v>
      </c>
      <c r="D1519" s="78"/>
      <c r="E1519" s="78"/>
      <c r="F1519" s="13" t="s">
        <v>103</v>
      </c>
      <c r="G1519" s="15">
        <v>1.0492999999999999</v>
      </c>
      <c r="H1519" s="16">
        <v>3.93</v>
      </c>
      <c r="I1519" s="16">
        <f>TRUNC(TRUNC(G1519,8)*H1519,2)</f>
        <v>4.12</v>
      </c>
    </row>
    <row r="1520" spans="1:9" ht="15" customHeight="1">
      <c r="A1520" s="8"/>
      <c r="B1520" s="8"/>
      <c r="C1520" s="8"/>
      <c r="D1520" s="8"/>
      <c r="E1520" s="8"/>
      <c r="F1520" s="8"/>
      <c r="G1520" s="79" t="s">
        <v>1249</v>
      </c>
      <c r="H1520" s="79"/>
      <c r="I1520" s="17">
        <f>SUM(I1518:I1519)</f>
        <v>4.1900000000000004</v>
      </c>
    </row>
    <row r="1521" spans="1:9" ht="15" customHeight="1">
      <c r="A1521" s="76" t="s">
        <v>1218</v>
      </c>
      <c r="B1521" s="76"/>
      <c r="C1521" s="77" t="s">
        <v>3</v>
      </c>
      <c r="D1521" s="77"/>
      <c r="E1521" s="77"/>
      <c r="F1521" s="12" t="s">
        <v>4</v>
      </c>
      <c r="G1521" s="12" t="s">
        <v>1121</v>
      </c>
      <c r="H1521" s="12" t="s">
        <v>1122</v>
      </c>
      <c r="I1521" s="12" t="s">
        <v>1123</v>
      </c>
    </row>
    <row r="1522" spans="1:9" ht="21" customHeight="1">
      <c r="A1522" s="13" t="s">
        <v>1253</v>
      </c>
      <c r="B1522" s="14" t="s">
        <v>1254</v>
      </c>
      <c r="C1522" s="78" t="s">
        <v>15</v>
      </c>
      <c r="D1522" s="78"/>
      <c r="E1522" s="78"/>
      <c r="F1522" s="13" t="s">
        <v>1221</v>
      </c>
      <c r="G1522" s="15">
        <v>0.15859999999999999</v>
      </c>
      <c r="H1522" s="16">
        <v>22.84</v>
      </c>
      <c r="I1522" s="16">
        <f>TRUNC(TRUNC(G1522,8)*H1522,2)</f>
        <v>3.62</v>
      </c>
    </row>
    <row r="1523" spans="1:9" ht="21" customHeight="1">
      <c r="A1523" s="13" t="s">
        <v>1255</v>
      </c>
      <c r="B1523" s="14" t="s">
        <v>1256</v>
      </c>
      <c r="C1523" s="78" t="s">
        <v>15</v>
      </c>
      <c r="D1523" s="78"/>
      <c r="E1523" s="78"/>
      <c r="F1523" s="13" t="s">
        <v>1221</v>
      </c>
      <c r="G1523" s="15">
        <v>0.15859999999999999</v>
      </c>
      <c r="H1523" s="16">
        <v>30.2</v>
      </c>
      <c r="I1523" s="16">
        <f>TRUNC(TRUNC(G1523,8)*H1523,2)</f>
        <v>4.78</v>
      </c>
    </row>
    <row r="1524" spans="1:9" ht="18" customHeight="1">
      <c r="A1524" s="8"/>
      <c r="B1524" s="8"/>
      <c r="C1524" s="8"/>
      <c r="D1524" s="8"/>
      <c r="E1524" s="8"/>
      <c r="F1524" s="8"/>
      <c r="G1524" s="79" t="s">
        <v>1224</v>
      </c>
      <c r="H1524" s="79"/>
      <c r="I1524" s="17">
        <f>SUM(I1522:I1523)</f>
        <v>8.4</v>
      </c>
    </row>
    <row r="1525" spans="1:9" ht="15" customHeight="1">
      <c r="A1525" s="8"/>
      <c r="B1525" s="8"/>
      <c r="C1525" s="8"/>
      <c r="D1525" s="8"/>
      <c r="E1525" s="8"/>
      <c r="F1525" s="8"/>
      <c r="G1525" s="80" t="s">
        <v>1141</v>
      </c>
      <c r="H1525" s="80"/>
      <c r="I1525" s="4">
        <f>ROUND(SUM(I1520,I1524),2)</f>
        <v>12.59</v>
      </c>
    </row>
    <row r="1526" spans="1:9" ht="9.9499999999999993" customHeight="1">
      <c r="A1526" s="8"/>
      <c r="B1526" s="8"/>
      <c r="C1526" s="8"/>
      <c r="D1526" s="8"/>
      <c r="E1526" s="8"/>
      <c r="F1526" s="8"/>
      <c r="G1526" s="83"/>
      <c r="H1526" s="83"/>
      <c r="I1526" s="83"/>
    </row>
    <row r="1527" spans="1:9" ht="20.100000000000001" customHeight="1">
      <c r="A1527" s="81" t="s">
        <v>1728</v>
      </c>
      <c r="B1527" s="81"/>
      <c r="C1527" s="81"/>
      <c r="D1527" s="81"/>
      <c r="E1527" s="81"/>
      <c r="F1527" s="81"/>
      <c r="G1527" s="81"/>
      <c r="H1527" s="81"/>
      <c r="I1527" s="81"/>
    </row>
    <row r="1528" spans="1:9" ht="15" customHeight="1">
      <c r="A1528" s="76" t="s">
        <v>1234</v>
      </c>
      <c r="B1528" s="76"/>
      <c r="C1528" s="77" t="s">
        <v>3</v>
      </c>
      <c r="D1528" s="77"/>
      <c r="E1528" s="77"/>
      <c r="F1528" s="12" t="s">
        <v>4</v>
      </c>
      <c r="G1528" s="12" t="s">
        <v>1121</v>
      </c>
      <c r="H1528" s="12" t="s">
        <v>1122</v>
      </c>
      <c r="I1528" s="12" t="s">
        <v>1123</v>
      </c>
    </row>
    <row r="1529" spans="1:9" ht="21" customHeight="1">
      <c r="A1529" s="13" t="s">
        <v>1709</v>
      </c>
      <c r="B1529" s="14" t="s">
        <v>1710</v>
      </c>
      <c r="C1529" s="78" t="s">
        <v>15</v>
      </c>
      <c r="D1529" s="78"/>
      <c r="E1529" s="78"/>
      <c r="F1529" s="13" t="s">
        <v>39</v>
      </c>
      <c r="G1529" s="15">
        <v>1</v>
      </c>
      <c r="H1529" s="16">
        <v>0.84</v>
      </c>
      <c r="I1529" s="16">
        <f>TRUNC(TRUNC(G1529,8)*H1529,2)</f>
        <v>0.84</v>
      </c>
    </row>
    <row r="1530" spans="1:9" ht="15" customHeight="1">
      <c r="A1530" s="13" t="s">
        <v>1711</v>
      </c>
      <c r="B1530" s="14" t="s">
        <v>1712</v>
      </c>
      <c r="C1530" s="78" t="s">
        <v>15</v>
      </c>
      <c r="D1530" s="78"/>
      <c r="E1530" s="78"/>
      <c r="F1530" s="13" t="s">
        <v>39</v>
      </c>
      <c r="G1530" s="15">
        <v>5.8999999999999999E-3</v>
      </c>
      <c r="H1530" s="16">
        <v>63.09</v>
      </c>
      <c r="I1530" s="16">
        <f>TRUNC(TRUNC(G1530,8)*H1530,2)</f>
        <v>0.37</v>
      </c>
    </row>
    <row r="1531" spans="1:9" ht="15" customHeight="1">
      <c r="A1531" s="13" t="s">
        <v>1704</v>
      </c>
      <c r="B1531" s="14" t="s">
        <v>1705</v>
      </c>
      <c r="C1531" s="78" t="s">
        <v>15</v>
      </c>
      <c r="D1531" s="78"/>
      <c r="E1531" s="78"/>
      <c r="F1531" s="13" t="s">
        <v>39</v>
      </c>
      <c r="G1531" s="15">
        <v>2.81E-2</v>
      </c>
      <c r="H1531" s="16">
        <v>1.9</v>
      </c>
      <c r="I1531" s="16">
        <f>TRUNC(TRUNC(G1531,8)*H1531,2)</f>
        <v>0.05</v>
      </c>
    </row>
    <row r="1532" spans="1:9" ht="21" customHeight="1">
      <c r="A1532" s="13" t="s">
        <v>1713</v>
      </c>
      <c r="B1532" s="14" t="s">
        <v>1714</v>
      </c>
      <c r="C1532" s="78" t="s">
        <v>15</v>
      </c>
      <c r="D1532" s="78"/>
      <c r="E1532" s="78"/>
      <c r="F1532" s="13" t="s">
        <v>39</v>
      </c>
      <c r="G1532" s="15">
        <v>7.0000000000000001E-3</v>
      </c>
      <c r="H1532" s="16">
        <v>71.48</v>
      </c>
      <c r="I1532" s="16">
        <f>TRUNC(TRUNC(G1532,8)*H1532,2)</f>
        <v>0.5</v>
      </c>
    </row>
    <row r="1533" spans="1:9" ht="15" customHeight="1">
      <c r="A1533" s="8"/>
      <c r="B1533" s="8"/>
      <c r="C1533" s="8"/>
      <c r="D1533" s="8"/>
      <c r="E1533" s="8"/>
      <c r="F1533" s="8"/>
      <c r="G1533" s="79" t="s">
        <v>1249</v>
      </c>
      <c r="H1533" s="79"/>
      <c r="I1533" s="17">
        <f>SUM(I1529:I1532)</f>
        <v>1.76</v>
      </c>
    </row>
    <row r="1534" spans="1:9" ht="15" customHeight="1">
      <c r="A1534" s="76" t="s">
        <v>1218</v>
      </c>
      <c r="B1534" s="76"/>
      <c r="C1534" s="77" t="s">
        <v>3</v>
      </c>
      <c r="D1534" s="77"/>
      <c r="E1534" s="77"/>
      <c r="F1534" s="12" t="s">
        <v>4</v>
      </c>
      <c r="G1534" s="12" t="s">
        <v>1121</v>
      </c>
      <c r="H1534" s="12" t="s">
        <v>1122</v>
      </c>
      <c r="I1534" s="12" t="s">
        <v>1123</v>
      </c>
    </row>
    <row r="1535" spans="1:9" ht="21" customHeight="1">
      <c r="A1535" s="13" t="s">
        <v>1253</v>
      </c>
      <c r="B1535" s="14" t="s">
        <v>1254</v>
      </c>
      <c r="C1535" s="78" t="s">
        <v>15</v>
      </c>
      <c r="D1535" s="78"/>
      <c r="E1535" s="78"/>
      <c r="F1535" s="13" t="s">
        <v>1221</v>
      </c>
      <c r="G1535" s="15">
        <v>8.4400000000000003E-2</v>
      </c>
      <c r="H1535" s="16">
        <v>22.84</v>
      </c>
      <c r="I1535" s="16">
        <f>TRUNC(TRUNC(G1535,8)*H1535,2)</f>
        <v>1.92</v>
      </c>
    </row>
    <row r="1536" spans="1:9" ht="21" customHeight="1">
      <c r="A1536" s="13" t="s">
        <v>1255</v>
      </c>
      <c r="B1536" s="14" t="s">
        <v>1256</v>
      </c>
      <c r="C1536" s="78" t="s">
        <v>15</v>
      </c>
      <c r="D1536" s="78"/>
      <c r="E1536" s="78"/>
      <c r="F1536" s="13" t="s">
        <v>1221</v>
      </c>
      <c r="G1536" s="15">
        <v>8.4400000000000003E-2</v>
      </c>
      <c r="H1536" s="16">
        <v>30.2</v>
      </c>
      <c r="I1536" s="16">
        <f>TRUNC(TRUNC(G1536,8)*H1536,2)</f>
        <v>2.54</v>
      </c>
    </row>
    <row r="1537" spans="1:9" ht="18" customHeight="1">
      <c r="A1537" s="8"/>
      <c r="B1537" s="8"/>
      <c r="C1537" s="8"/>
      <c r="D1537" s="8"/>
      <c r="E1537" s="8"/>
      <c r="F1537" s="8"/>
      <c r="G1537" s="79" t="s">
        <v>1224</v>
      </c>
      <c r="H1537" s="79"/>
      <c r="I1537" s="17">
        <f>SUM(I1535:I1536)</f>
        <v>4.46</v>
      </c>
    </row>
    <row r="1538" spans="1:9" ht="15" customHeight="1">
      <c r="A1538" s="8"/>
      <c r="B1538" s="8"/>
      <c r="C1538" s="8"/>
      <c r="D1538" s="8"/>
      <c r="E1538" s="8"/>
      <c r="F1538" s="8"/>
      <c r="G1538" s="80" t="s">
        <v>1141</v>
      </c>
      <c r="H1538" s="80"/>
      <c r="I1538" s="4">
        <f>ROUND(SUM(I1533,I1537),2)</f>
        <v>6.22</v>
      </c>
    </row>
    <row r="1539" spans="1:9" ht="9.9499999999999993" customHeight="1">
      <c r="A1539" s="8"/>
      <c r="B1539" s="8"/>
      <c r="C1539" s="8"/>
      <c r="D1539" s="8"/>
      <c r="E1539" s="8"/>
      <c r="F1539" s="8"/>
      <c r="G1539" s="83"/>
      <c r="H1539" s="83"/>
      <c r="I1539" s="83"/>
    </row>
    <row r="1540" spans="1:9" ht="20.100000000000001" customHeight="1">
      <c r="A1540" s="81" t="s">
        <v>1729</v>
      </c>
      <c r="B1540" s="81"/>
      <c r="C1540" s="81"/>
      <c r="D1540" s="81"/>
      <c r="E1540" s="81"/>
      <c r="F1540" s="81"/>
      <c r="G1540" s="81"/>
      <c r="H1540" s="81"/>
      <c r="I1540" s="81"/>
    </row>
    <row r="1541" spans="1:9" ht="15" customHeight="1">
      <c r="A1541" s="76" t="s">
        <v>1234</v>
      </c>
      <c r="B1541" s="76"/>
      <c r="C1541" s="77" t="s">
        <v>3</v>
      </c>
      <c r="D1541" s="77"/>
      <c r="E1541" s="77"/>
      <c r="F1541" s="12" t="s">
        <v>4</v>
      </c>
      <c r="G1541" s="12" t="s">
        <v>1121</v>
      </c>
      <c r="H1541" s="12" t="s">
        <v>1122</v>
      </c>
      <c r="I1541" s="12" t="s">
        <v>1123</v>
      </c>
    </row>
    <row r="1542" spans="1:9" ht="15" customHeight="1">
      <c r="A1542" s="13" t="s">
        <v>1711</v>
      </c>
      <c r="B1542" s="14" t="s">
        <v>1712</v>
      </c>
      <c r="C1542" s="78" t="s">
        <v>15</v>
      </c>
      <c r="D1542" s="78"/>
      <c r="E1542" s="78"/>
      <c r="F1542" s="13" t="s">
        <v>39</v>
      </c>
      <c r="G1542" s="15">
        <v>7.1000000000000004E-3</v>
      </c>
      <c r="H1542" s="16">
        <v>63.09</v>
      </c>
      <c r="I1542" s="16">
        <f>TRUNC(TRUNC(G1542,8)*H1542,2)</f>
        <v>0.44</v>
      </c>
    </row>
    <row r="1543" spans="1:9" ht="21" customHeight="1">
      <c r="A1543" s="13" t="s">
        <v>1719</v>
      </c>
      <c r="B1543" s="14" t="s">
        <v>1720</v>
      </c>
      <c r="C1543" s="78" t="s">
        <v>15</v>
      </c>
      <c r="D1543" s="78"/>
      <c r="E1543" s="78"/>
      <c r="F1543" s="13" t="s">
        <v>39</v>
      </c>
      <c r="G1543" s="15">
        <v>1</v>
      </c>
      <c r="H1543" s="16">
        <v>0.69</v>
      </c>
      <c r="I1543" s="16">
        <f>TRUNC(TRUNC(G1543,8)*H1543,2)</f>
        <v>0.69</v>
      </c>
    </row>
    <row r="1544" spans="1:9" ht="15" customHeight="1">
      <c r="A1544" s="13" t="s">
        <v>1704</v>
      </c>
      <c r="B1544" s="14" t="s">
        <v>1705</v>
      </c>
      <c r="C1544" s="78" t="s">
        <v>15</v>
      </c>
      <c r="D1544" s="78"/>
      <c r="E1544" s="78"/>
      <c r="F1544" s="13" t="s">
        <v>39</v>
      </c>
      <c r="G1544" s="15">
        <v>3.0200000000000001E-2</v>
      </c>
      <c r="H1544" s="16">
        <v>1.9</v>
      </c>
      <c r="I1544" s="16">
        <f>TRUNC(TRUNC(G1544,8)*H1544,2)</f>
        <v>0.05</v>
      </c>
    </row>
    <row r="1545" spans="1:9" ht="21" customHeight="1">
      <c r="A1545" s="13" t="s">
        <v>1713</v>
      </c>
      <c r="B1545" s="14" t="s">
        <v>1714</v>
      </c>
      <c r="C1545" s="78" t="s">
        <v>15</v>
      </c>
      <c r="D1545" s="78"/>
      <c r="E1545" s="78"/>
      <c r="F1545" s="13" t="s">
        <v>39</v>
      </c>
      <c r="G1545" s="15">
        <v>8.0000000000000002E-3</v>
      </c>
      <c r="H1545" s="16">
        <v>71.48</v>
      </c>
      <c r="I1545" s="16">
        <f>TRUNC(TRUNC(G1545,8)*H1545,2)</f>
        <v>0.56999999999999995</v>
      </c>
    </row>
    <row r="1546" spans="1:9" ht="15" customHeight="1">
      <c r="A1546" s="8"/>
      <c r="B1546" s="8"/>
      <c r="C1546" s="8"/>
      <c r="D1546" s="8"/>
      <c r="E1546" s="8"/>
      <c r="F1546" s="8"/>
      <c r="G1546" s="79" t="s">
        <v>1249</v>
      </c>
      <c r="H1546" s="79"/>
      <c r="I1546" s="17">
        <f>SUM(I1542:I1545)</f>
        <v>1.75</v>
      </c>
    </row>
    <row r="1547" spans="1:9" ht="15" customHeight="1">
      <c r="A1547" s="76" t="s">
        <v>1218</v>
      </c>
      <c r="B1547" s="76"/>
      <c r="C1547" s="77" t="s">
        <v>3</v>
      </c>
      <c r="D1547" s="77"/>
      <c r="E1547" s="77"/>
      <c r="F1547" s="12" t="s">
        <v>4</v>
      </c>
      <c r="G1547" s="12" t="s">
        <v>1121</v>
      </c>
      <c r="H1547" s="12" t="s">
        <v>1122</v>
      </c>
      <c r="I1547" s="12" t="s">
        <v>1123</v>
      </c>
    </row>
    <row r="1548" spans="1:9" ht="21" customHeight="1">
      <c r="A1548" s="13" t="s">
        <v>1253</v>
      </c>
      <c r="B1548" s="14" t="s">
        <v>1254</v>
      </c>
      <c r="C1548" s="78" t="s">
        <v>15</v>
      </c>
      <c r="D1548" s="78"/>
      <c r="E1548" s="78"/>
      <c r="F1548" s="13" t="s">
        <v>1221</v>
      </c>
      <c r="G1548" s="15">
        <v>0.13589999999999999</v>
      </c>
      <c r="H1548" s="16">
        <v>22.84</v>
      </c>
      <c r="I1548" s="16">
        <f>TRUNC(TRUNC(G1548,8)*H1548,2)</f>
        <v>3.1</v>
      </c>
    </row>
    <row r="1549" spans="1:9" ht="21" customHeight="1">
      <c r="A1549" s="13" t="s">
        <v>1255</v>
      </c>
      <c r="B1549" s="14" t="s">
        <v>1256</v>
      </c>
      <c r="C1549" s="78" t="s">
        <v>15</v>
      </c>
      <c r="D1549" s="78"/>
      <c r="E1549" s="78"/>
      <c r="F1549" s="13" t="s">
        <v>1221</v>
      </c>
      <c r="G1549" s="15">
        <v>0.13589999999999999</v>
      </c>
      <c r="H1549" s="16">
        <v>30.2</v>
      </c>
      <c r="I1549" s="16">
        <f>TRUNC(TRUNC(G1549,8)*H1549,2)</f>
        <v>4.0999999999999996</v>
      </c>
    </row>
    <row r="1550" spans="1:9" ht="18" customHeight="1">
      <c r="A1550" s="8"/>
      <c r="B1550" s="8"/>
      <c r="C1550" s="8"/>
      <c r="D1550" s="8"/>
      <c r="E1550" s="8"/>
      <c r="F1550" s="8"/>
      <c r="G1550" s="79" t="s">
        <v>1224</v>
      </c>
      <c r="H1550" s="79"/>
      <c r="I1550" s="17">
        <f>SUM(I1548:I1549)</f>
        <v>7.1999999999999993</v>
      </c>
    </row>
    <row r="1551" spans="1:9" ht="15" customHeight="1">
      <c r="A1551" s="8"/>
      <c r="B1551" s="8"/>
      <c r="C1551" s="8"/>
      <c r="D1551" s="8"/>
      <c r="E1551" s="8"/>
      <c r="F1551" s="8"/>
      <c r="G1551" s="80" t="s">
        <v>1141</v>
      </c>
      <c r="H1551" s="80"/>
      <c r="I1551" s="4">
        <f>ROUND(SUM(I1546,I1550),2)</f>
        <v>8.9499999999999993</v>
      </c>
    </row>
    <row r="1552" spans="1:9" ht="9.9499999999999993" customHeight="1">
      <c r="A1552" s="8"/>
      <c r="B1552" s="8"/>
      <c r="C1552" s="8"/>
      <c r="D1552" s="8"/>
      <c r="E1552" s="8"/>
      <c r="F1552" s="8"/>
      <c r="G1552" s="83"/>
      <c r="H1552" s="83"/>
      <c r="I1552" s="83"/>
    </row>
    <row r="1553" spans="1:9" ht="20.100000000000001" customHeight="1">
      <c r="A1553" s="81" t="s">
        <v>1730</v>
      </c>
      <c r="B1553" s="81"/>
      <c r="C1553" s="81"/>
      <c r="D1553" s="81"/>
      <c r="E1553" s="81"/>
      <c r="F1553" s="81"/>
      <c r="G1553" s="81"/>
      <c r="H1553" s="81"/>
      <c r="I1553" s="81"/>
    </row>
    <row r="1554" spans="1:9" ht="15" customHeight="1">
      <c r="A1554" s="76" t="s">
        <v>1234</v>
      </c>
      <c r="B1554" s="76"/>
      <c r="C1554" s="77" t="s">
        <v>3</v>
      </c>
      <c r="D1554" s="77"/>
      <c r="E1554" s="77"/>
      <c r="F1554" s="12" t="s">
        <v>4</v>
      </c>
      <c r="G1554" s="12" t="s">
        <v>1121</v>
      </c>
      <c r="H1554" s="12" t="s">
        <v>1122</v>
      </c>
      <c r="I1554" s="12" t="s">
        <v>1123</v>
      </c>
    </row>
    <row r="1555" spans="1:9" ht="15" customHeight="1">
      <c r="A1555" s="13" t="s">
        <v>1711</v>
      </c>
      <c r="B1555" s="14" t="s">
        <v>1712</v>
      </c>
      <c r="C1555" s="78" t="s">
        <v>15</v>
      </c>
      <c r="D1555" s="78"/>
      <c r="E1555" s="78"/>
      <c r="F1555" s="13" t="s">
        <v>39</v>
      </c>
      <c r="G1555" s="15">
        <v>8.2000000000000007E-3</v>
      </c>
      <c r="H1555" s="16">
        <v>63.09</v>
      </c>
      <c r="I1555" s="16">
        <f>TRUNC(TRUNC(G1555,8)*H1555,2)</f>
        <v>0.51</v>
      </c>
    </row>
    <row r="1556" spans="1:9" ht="15" customHeight="1">
      <c r="A1556" s="13" t="s">
        <v>1704</v>
      </c>
      <c r="B1556" s="14" t="s">
        <v>1705</v>
      </c>
      <c r="C1556" s="78" t="s">
        <v>15</v>
      </c>
      <c r="D1556" s="78"/>
      <c r="E1556" s="78"/>
      <c r="F1556" s="13" t="s">
        <v>39</v>
      </c>
      <c r="G1556" s="15">
        <v>3.3099999999999997E-2</v>
      </c>
      <c r="H1556" s="16">
        <v>1.9</v>
      </c>
      <c r="I1556" s="16">
        <f>TRUNC(TRUNC(G1556,8)*H1556,2)</f>
        <v>0.06</v>
      </c>
    </row>
    <row r="1557" spans="1:9" ht="21" customHeight="1">
      <c r="A1557" s="13" t="s">
        <v>1731</v>
      </c>
      <c r="B1557" s="14" t="s">
        <v>1732</v>
      </c>
      <c r="C1557" s="78" t="s">
        <v>15</v>
      </c>
      <c r="D1557" s="78"/>
      <c r="E1557" s="78"/>
      <c r="F1557" s="13" t="s">
        <v>39</v>
      </c>
      <c r="G1557" s="15">
        <v>1</v>
      </c>
      <c r="H1557" s="16">
        <v>2.94</v>
      </c>
      <c r="I1557" s="16">
        <f>TRUNC(TRUNC(G1557,8)*H1557,2)</f>
        <v>2.94</v>
      </c>
    </row>
    <row r="1558" spans="1:9" ht="21" customHeight="1">
      <c r="A1558" s="13" t="s">
        <v>1713</v>
      </c>
      <c r="B1558" s="14" t="s">
        <v>1714</v>
      </c>
      <c r="C1558" s="78" t="s">
        <v>15</v>
      </c>
      <c r="D1558" s="78"/>
      <c r="E1558" s="78"/>
      <c r="F1558" s="13" t="s">
        <v>39</v>
      </c>
      <c r="G1558" s="15">
        <v>9.4999999999999998E-3</v>
      </c>
      <c r="H1558" s="16">
        <v>71.48</v>
      </c>
      <c r="I1558" s="16">
        <f>TRUNC(TRUNC(G1558,8)*H1558,2)</f>
        <v>0.67</v>
      </c>
    </row>
    <row r="1559" spans="1:9" ht="15" customHeight="1">
      <c r="A1559" s="8"/>
      <c r="B1559" s="8"/>
      <c r="C1559" s="8"/>
      <c r="D1559" s="8"/>
      <c r="E1559" s="8"/>
      <c r="F1559" s="8"/>
      <c r="G1559" s="79" t="s">
        <v>1249</v>
      </c>
      <c r="H1559" s="79"/>
      <c r="I1559" s="17">
        <f>SUM(I1555:I1558)</f>
        <v>4.18</v>
      </c>
    </row>
    <row r="1560" spans="1:9" ht="15" customHeight="1">
      <c r="A1560" s="76" t="s">
        <v>1218</v>
      </c>
      <c r="B1560" s="76"/>
      <c r="C1560" s="77" t="s">
        <v>3</v>
      </c>
      <c r="D1560" s="77"/>
      <c r="E1560" s="77"/>
      <c r="F1560" s="12" t="s">
        <v>4</v>
      </c>
      <c r="G1560" s="12" t="s">
        <v>1121</v>
      </c>
      <c r="H1560" s="12" t="s">
        <v>1122</v>
      </c>
      <c r="I1560" s="12" t="s">
        <v>1123</v>
      </c>
    </row>
    <row r="1561" spans="1:9" ht="21" customHeight="1">
      <c r="A1561" s="13" t="s">
        <v>1253</v>
      </c>
      <c r="B1561" s="14" t="s">
        <v>1254</v>
      </c>
      <c r="C1561" s="78" t="s">
        <v>15</v>
      </c>
      <c r="D1561" s="78"/>
      <c r="E1561" s="78"/>
      <c r="F1561" s="13" t="s">
        <v>1221</v>
      </c>
      <c r="G1561" s="15">
        <v>9.9400000000000002E-2</v>
      </c>
      <c r="H1561" s="16">
        <v>22.84</v>
      </c>
      <c r="I1561" s="16">
        <f>TRUNC(TRUNC(G1561,8)*H1561,2)</f>
        <v>2.27</v>
      </c>
    </row>
    <row r="1562" spans="1:9" ht="21" customHeight="1">
      <c r="A1562" s="13" t="s">
        <v>1255</v>
      </c>
      <c r="B1562" s="14" t="s">
        <v>1256</v>
      </c>
      <c r="C1562" s="78" t="s">
        <v>15</v>
      </c>
      <c r="D1562" s="78"/>
      <c r="E1562" s="78"/>
      <c r="F1562" s="13" t="s">
        <v>1221</v>
      </c>
      <c r="G1562" s="15">
        <v>9.9400000000000002E-2</v>
      </c>
      <c r="H1562" s="16">
        <v>30.2</v>
      </c>
      <c r="I1562" s="16">
        <f>TRUNC(TRUNC(G1562,8)*H1562,2)</f>
        <v>3</v>
      </c>
    </row>
    <row r="1563" spans="1:9" ht="18" customHeight="1">
      <c r="A1563" s="8"/>
      <c r="B1563" s="8"/>
      <c r="C1563" s="8"/>
      <c r="D1563" s="8"/>
      <c r="E1563" s="8"/>
      <c r="F1563" s="8"/>
      <c r="G1563" s="79" t="s">
        <v>1224</v>
      </c>
      <c r="H1563" s="79"/>
      <c r="I1563" s="17">
        <f>SUM(I1561:I1562)</f>
        <v>5.27</v>
      </c>
    </row>
    <row r="1564" spans="1:9" ht="15" customHeight="1">
      <c r="A1564" s="8"/>
      <c r="B1564" s="8"/>
      <c r="C1564" s="8"/>
      <c r="D1564" s="8"/>
      <c r="E1564" s="8"/>
      <c r="F1564" s="8"/>
      <c r="G1564" s="80" t="s">
        <v>1141</v>
      </c>
      <c r="H1564" s="80"/>
      <c r="I1564" s="4">
        <f>ROUND(SUM(I1559,I1563),2)</f>
        <v>9.4499999999999993</v>
      </c>
    </row>
    <row r="1565" spans="1:9" ht="9.9499999999999993" customHeight="1">
      <c r="A1565" s="8"/>
      <c r="B1565" s="8"/>
      <c r="C1565" s="8"/>
      <c r="D1565" s="8"/>
      <c r="E1565" s="8"/>
      <c r="F1565" s="8"/>
      <c r="G1565" s="83"/>
      <c r="H1565" s="83"/>
      <c r="I1565" s="83"/>
    </row>
    <row r="1566" spans="1:9" ht="20.100000000000001" customHeight="1">
      <c r="A1566" s="81" t="s">
        <v>1733</v>
      </c>
      <c r="B1566" s="81"/>
      <c r="C1566" s="81"/>
      <c r="D1566" s="81"/>
      <c r="E1566" s="81"/>
      <c r="F1566" s="81"/>
      <c r="G1566" s="81"/>
      <c r="H1566" s="81"/>
      <c r="I1566" s="81"/>
    </row>
    <row r="1567" spans="1:9" ht="15" customHeight="1">
      <c r="A1567" s="76" t="s">
        <v>1234</v>
      </c>
      <c r="B1567" s="76"/>
      <c r="C1567" s="77" t="s">
        <v>3</v>
      </c>
      <c r="D1567" s="77"/>
      <c r="E1567" s="77"/>
      <c r="F1567" s="12" t="s">
        <v>4</v>
      </c>
      <c r="G1567" s="12" t="s">
        <v>1121</v>
      </c>
      <c r="H1567" s="12" t="s">
        <v>1122</v>
      </c>
      <c r="I1567" s="12" t="s">
        <v>1123</v>
      </c>
    </row>
    <row r="1568" spans="1:9" ht="15" customHeight="1">
      <c r="A1568" s="13" t="s">
        <v>1711</v>
      </c>
      <c r="B1568" s="14" t="s">
        <v>1712</v>
      </c>
      <c r="C1568" s="78" t="s">
        <v>15</v>
      </c>
      <c r="D1568" s="78"/>
      <c r="E1568" s="78"/>
      <c r="F1568" s="13" t="s">
        <v>39</v>
      </c>
      <c r="G1568" s="15">
        <v>1.06E-2</v>
      </c>
      <c r="H1568" s="16">
        <v>63.09</v>
      </c>
      <c r="I1568" s="16">
        <f>TRUNC(TRUNC(G1568,8)*H1568,2)</f>
        <v>0.66</v>
      </c>
    </row>
    <row r="1569" spans="1:9" ht="15" customHeight="1">
      <c r="A1569" s="13" t="s">
        <v>1704</v>
      </c>
      <c r="B1569" s="14" t="s">
        <v>1705</v>
      </c>
      <c r="C1569" s="78" t="s">
        <v>15</v>
      </c>
      <c r="D1569" s="78"/>
      <c r="E1569" s="78"/>
      <c r="F1569" s="13" t="s">
        <v>39</v>
      </c>
      <c r="G1569" s="15">
        <v>4.53E-2</v>
      </c>
      <c r="H1569" s="16">
        <v>1.9</v>
      </c>
      <c r="I1569" s="16">
        <f>TRUNC(TRUNC(G1569,8)*H1569,2)</f>
        <v>0.08</v>
      </c>
    </row>
    <row r="1570" spans="1:9" ht="21" customHeight="1">
      <c r="A1570" s="13" t="s">
        <v>1713</v>
      </c>
      <c r="B1570" s="14" t="s">
        <v>1714</v>
      </c>
      <c r="C1570" s="78" t="s">
        <v>15</v>
      </c>
      <c r="D1570" s="78"/>
      <c r="E1570" s="78"/>
      <c r="F1570" s="13" t="s">
        <v>39</v>
      </c>
      <c r="G1570" s="15">
        <v>1.2E-2</v>
      </c>
      <c r="H1570" s="16">
        <v>71.48</v>
      </c>
      <c r="I1570" s="16">
        <f>TRUNC(TRUNC(G1570,8)*H1570,2)</f>
        <v>0.85</v>
      </c>
    </row>
    <row r="1571" spans="1:9" ht="21" customHeight="1">
      <c r="A1571" s="13" t="s">
        <v>1725</v>
      </c>
      <c r="B1571" s="14" t="s">
        <v>1726</v>
      </c>
      <c r="C1571" s="78" t="s">
        <v>15</v>
      </c>
      <c r="D1571" s="78"/>
      <c r="E1571" s="78"/>
      <c r="F1571" s="13" t="s">
        <v>39</v>
      </c>
      <c r="G1571" s="15">
        <v>1</v>
      </c>
      <c r="H1571" s="16">
        <v>1.1399999999999999</v>
      </c>
      <c r="I1571" s="16">
        <f>TRUNC(TRUNC(G1571,8)*H1571,2)</f>
        <v>1.1399999999999999</v>
      </c>
    </row>
    <row r="1572" spans="1:9" ht="15" customHeight="1">
      <c r="A1572" s="8"/>
      <c r="B1572" s="8"/>
      <c r="C1572" s="8"/>
      <c r="D1572" s="8"/>
      <c r="E1572" s="8"/>
      <c r="F1572" s="8"/>
      <c r="G1572" s="79" t="s">
        <v>1249</v>
      </c>
      <c r="H1572" s="79"/>
      <c r="I1572" s="17">
        <f>SUM(I1568:I1571)</f>
        <v>2.7299999999999995</v>
      </c>
    </row>
    <row r="1573" spans="1:9" ht="15" customHeight="1">
      <c r="A1573" s="76" t="s">
        <v>1218</v>
      </c>
      <c r="B1573" s="76"/>
      <c r="C1573" s="77" t="s">
        <v>3</v>
      </c>
      <c r="D1573" s="77"/>
      <c r="E1573" s="77"/>
      <c r="F1573" s="12" t="s">
        <v>4</v>
      </c>
      <c r="G1573" s="12" t="s">
        <v>1121</v>
      </c>
      <c r="H1573" s="12" t="s">
        <v>1122</v>
      </c>
      <c r="I1573" s="12" t="s">
        <v>1123</v>
      </c>
    </row>
    <row r="1574" spans="1:9" ht="21" customHeight="1">
      <c r="A1574" s="13" t="s">
        <v>1253</v>
      </c>
      <c r="B1574" s="14" t="s">
        <v>1254</v>
      </c>
      <c r="C1574" s="78" t="s">
        <v>15</v>
      </c>
      <c r="D1574" s="78"/>
      <c r="E1574" s="78"/>
      <c r="F1574" s="13" t="s">
        <v>1221</v>
      </c>
      <c r="G1574" s="15">
        <v>0.1812</v>
      </c>
      <c r="H1574" s="16">
        <v>22.84</v>
      </c>
      <c r="I1574" s="16">
        <f>TRUNC(TRUNC(G1574,8)*H1574,2)</f>
        <v>4.13</v>
      </c>
    </row>
    <row r="1575" spans="1:9" ht="21" customHeight="1">
      <c r="A1575" s="13" t="s">
        <v>1255</v>
      </c>
      <c r="B1575" s="14" t="s">
        <v>1256</v>
      </c>
      <c r="C1575" s="78" t="s">
        <v>15</v>
      </c>
      <c r="D1575" s="78"/>
      <c r="E1575" s="78"/>
      <c r="F1575" s="13" t="s">
        <v>1221</v>
      </c>
      <c r="G1575" s="15">
        <v>0.1812</v>
      </c>
      <c r="H1575" s="16">
        <v>30.2</v>
      </c>
      <c r="I1575" s="16">
        <f>TRUNC(TRUNC(G1575,8)*H1575,2)</f>
        <v>5.47</v>
      </c>
    </row>
    <row r="1576" spans="1:9" ht="18" customHeight="1">
      <c r="A1576" s="8"/>
      <c r="B1576" s="8"/>
      <c r="C1576" s="8"/>
      <c r="D1576" s="8"/>
      <c r="E1576" s="8"/>
      <c r="F1576" s="8"/>
      <c r="G1576" s="79" t="s">
        <v>1224</v>
      </c>
      <c r="H1576" s="79"/>
      <c r="I1576" s="17">
        <f>SUM(I1574:I1575)</f>
        <v>9.6</v>
      </c>
    </row>
    <row r="1577" spans="1:9" ht="15" customHeight="1">
      <c r="A1577" s="8"/>
      <c r="B1577" s="8"/>
      <c r="C1577" s="8"/>
      <c r="D1577" s="8"/>
      <c r="E1577" s="8"/>
      <c r="F1577" s="8"/>
      <c r="G1577" s="80" t="s">
        <v>1141</v>
      </c>
      <c r="H1577" s="80"/>
      <c r="I1577" s="4">
        <f>ROUND(SUM(I1572,I1576),2)</f>
        <v>12.33</v>
      </c>
    </row>
    <row r="1578" spans="1:9" ht="9.9499999999999993" customHeight="1">
      <c r="A1578" s="8"/>
      <c r="B1578" s="8"/>
      <c r="C1578" s="8"/>
      <c r="D1578" s="8"/>
      <c r="E1578" s="8"/>
      <c r="F1578" s="8"/>
      <c r="G1578" s="83"/>
      <c r="H1578" s="83"/>
      <c r="I1578" s="83"/>
    </row>
    <row r="1579" spans="1:9" ht="20.100000000000001" customHeight="1">
      <c r="A1579" s="81" t="s">
        <v>1734</v>
      </c>
      <c r="B1579" s="81"/>
      <c r="C1579" s="81"/>
      <c r="D1579" s="81"/>
      <c r="E1579" s="81"/>
      <c r="F1579" s="81"/>
      <c r="G1579" s="81"/>
      <c r="H1579" s="81"/>
      <c r="I1579" s="81"/>
    </row>
    <row r="1580" spans="1:9" ht="15" customHeight="1">
      <c r="A1580" s="76" t="s">
        <v>1234</v>
      </c>
      <c r="B1580" s="76"/>
      <c r="C1580" s="77" t="s">
        <v>3</v>
      </c>
      <c r="D1580" s="77"/>
      <c r="E1580" s="77"/>
      <c r="F1580" s="12" t="s">
        <v>4</v>
      </c>
      <c r="G1580" s="12" t="s">
        <v>1121</v>
      </c>
      <c r="H1580" s="12" t="s">
        <v>1122</v>
      </c>
      <c r="I1580" s="12" t="s">
        <v>1123</v>
      </c>
    </row>
    <row r="1581" spans="1:9" ht="15" customHeight="1">
      <c r="A1581" s="13" t="s">
        <v>1704</v>
      </c>
      <c r="B1581" s="14" t="s">
        <v>1705</v>
      </c>
      <c r="C1581" s="78" t="s">
        <v>15</v>
      </c>
      <c r="D1581" s="78"/>
      <c r="E1581" s="78"/>
      <c r="F1581" s="13" t="s">
        <v>39</v>
      </c>
      <c r="G1581" s="15">
        <v>4.4999999999999997E-3</v>
      </c>
      <c r="H1581" s="16">
        <v>1.9</v>
      </c>
      <c r="I1581" s="16">
        <f>TRUNC(TRUNC(G1581,8)*H1581,2)</f>
        <v>0</v>
      </c>
    </row>
    <row r="1582" spans="1:9" ht="15" customHeight="1">
      <c r="A1582" s="13" t="s">
        <v>1706</v>
      </c>
      <c r="B1582" s="14" t="s">
        <v>1707</v>
      </c>
      <c r="C1582" s="78" t="s">
        <v>15</v>
      </c>
      <c r="D1582" s="78"/>
      <c r="E1582" s="78"/>
      <c r="F1582" s="13" t="s">
        <v>103</v>
      </c>
      <c r="G1582" s="15">
        <v>1.0492999999999999</v>
      </c>
      <c r="H1582" s="16">
        <v>3.93</v>
      </c>
      <c r="I1582" s="16">
        <f>TRUNC(TRUNC(G1582,8)*H1582,2)</f>
        <v>4.12</v>
      </c>
    </row>
    <row r="1583" spans="1:9" ht="15" customHeight="1">
      <c r="A1583" s="8"/>
      <c r="B1583" s="8"/>
      <c r="C1583" s="8"/>
      <c r="D1583" s="8"/>
      <c r="E1583" s="8"/>
      <c r="F1583" s="8"/>
      <c r="G1583" s="79" t="s">
        <v>1249</v>
      </c>
      <c r="H1583" s="79"/>
      <c r="I1583" s="17">
        <f>SUM(I1581:I1582)</f>
        <v>4.12</v>
      </c>
    </row>
    <row r="1584" spans="1:9" ht="15" customHeight="1">
      <c r="A1584" s="76" t="s">
        <v>1218</v>
      </c>
      <c r="B1584" s="76"/>
      <c r="C1584" s="77" t="s">
        <v>3</v>
      </c>
      <c r="D1584" s="77"/>
      <c r="E1584" s="77"/>
      <c r="F1584" s="12" t="s">
        <v>4</v>
      </c>
      <c r="G1584" s="12" t="s">
        <v>1121</v>
      </c>
      <c r="H1584" s="12" t="s">
        <v>1122</v>
      </c>
      <c r="I1584" s="12" t="s">
        <v>1123</v>
      </c>
    </row>
    <row r="1585" spans="1:9" ht="21" customHeight="1">
      <c r="A1585" s="13" t="s">
        <v>1253</v>
      </c>
      <c r="B1585" s="14" t="s">
        <v>1254</v>
      </c>
      <c r="C1585" s="78" t="s">
        <v>15</v>
      </c>
      <c r="D1585" s="78"/>
      <c r="E1585" s="78"/>
      <c r="F1585" s="13" t="s">
        <v>1221</v>
      </c>
      <c r="G1585" s="15">
        <v>1.95E-2</v>
      </c>
      <c r="H1585" s="16">
        <v>22.84</v>
      </c>
      <c r="I1585" s="16">
        <f>TRUNC(TRUNC(G1585,8)*H1585,2)</f>
        <v>0.44</v>
      </c>
    </row>
    <row r="1586" spans="1:9" ht="21" customHeight="1">
      <c r="A1586" s="13" t="s">
        <v>1255</v>
      </c>
      <c r="B1586" s="14" t="s">
        <v>1256</v>
      </c>
      <c r="C1586" s="78" t="s">
        <v>15</v>
      </c>
      <c r="D1586" s="78"/>
      <c r="E1586" s="78"/>
      <c r="F1586" s="13" t="s">
        <v>1221</v>
      </c>
      <c r="G1586" s="15">
        <v>1.95E-2</v>
      </c>
      <c r="H1586" s="16">
        <v>30.2</v>
      </c>
      <c r="I1586" s="16">
        <f>TRUNC(TRUNC(G1586,8)*H1586,2)</f>
        <v>0.57999999999999996</v>
      </c>
    </row>
    <row r="1587" spans="1:9" ht="18" customHeight="1">
      <c r="A1587" s="8"/>
      <c r="B1587" s="8"/>
      <c r="C1587" s="8"/>
      <c r="D1587" s="8"/>
      <c r="E1587" s="8"/>
      <c r="F1587" s="8"/>
      <c r="G1587" s="79" t="s">
        <v>1224</v>
      </c>
      <c r="H1587" s="79"/>
      <c r="I1587" s="17">
        <f>SUM(I1585:I1586)</f>
        <v>1.02</v>
      </c>
    </row>
    <row r="1588" spans="1:9" ht="15" customHeight="1">
      <c r="A1588" s="8"/>
      <c r="B1588" s="8"/>
      <c r="C1588" s="8"/>
      <c r="D1588" s="8"/>
      <c r="E1588" s="8"/>
      <c r="F1588" s="8"/>
      <c r="G1588" s="80" t="s">
        <v>1141</v>
      </c>
      <c r="H1588" s="80"/>
      <c r="I1588" s="4">
        <f>ROUND(SUM(I1583,I1587),2)</f>
        <v>5.14</v>
      </c>
    </row>
    <row r="1589" spans="1:9" ht="9.9499999999999993" customHeight="1">
      <c r="A1589" s="8"/>
      <c r="B1589" s="8"/>
      <c r="C1589" s="8"/>
      <c r="D1589" s="8"/>
      <c r="E1589" s="8"/>
      <c r="F1589" s="8"/>
      <c r="G1589" s="83"/>
      <c r="H1589" s="83"/>
      <c r="I1589" s="83"/>
    </row>
    <row r="1590" spans="1:9" ht="20.100000000000001" customHeight="1">
      <c r="A1590" s="81" t="s">
        <v>1735</v>
      </c>
      <c r="B1590" s="81"/>
      <c r="C1590" s="81"/>
      <c r="D1590" s="81"/>
      <c r="E1590" s="81"/>
      <c r="F1590" s="81"/>
      <c r="G1590" s="81"/>
      <c r="H1590" s="81"/>
      <c r="I1590" s="81"/>
    </row>
    <row r="1591" spans="1:9" ht="15" customHeight="1">
      <c r="A1591" s="76" t="s">
        <v>1234</v>
      </c>
      <c r="B1591" s="76"/>
      <c r="C1591" s="77" t="s">
        <v>3</v>
      </c>
      <c r="D1591" s="77"/>
      <c r="E1591" s="77"/>
      <c r="F1591" s="12" t="s">
        <v>4</v>
      </c>
      <c r="G1591" s="12" t="s">
        <v>1121</v>
      </c>
      <c r="H1591" s="12" t="s">
        <v>1122</v>
      </c>
      <c r="I1591" s="12" t="s">
        <v>1123</v>
      </c>
    </row>
    <row r="1592" spans="1:9" ht="15" customHeight="1">
      <c r="A1592" s="13" t="s">
        <v>1704</v>
      </c>
      <c r="B1592" s="14" t="s">
        <v>1705</v>
      </c>
      <c r="C1592" s="78" t="s">
        <v>15</v>
      </c>
      <c r="D1592" s="78"/>
      <c r="E1592" s="78"/>
      <c r="F1592" s="13" t="s">
        <v>39</v>
      </c>
      <c r="G1592" s="15">
        <v>5.4999999999999997E-3</v>
      </c>
      <c r="H1592" s="16">
        <v>1.9</v>
      </c>
      <c r="I1592" s="16">
        <f>TRUNC(TRUNC(G1592,8)*H1592,2)</f>
        <v>0.01</v>
      </c>
    </row>
    <row r="1593" spans="1:9" ht="15" customHeight="1">
      <c r="A1593" s="13" t="s">
        <v>1736</v>
      </c>
      <c r="B1593" s="14" t="s">
        <v>1737</v>
      </c>
      <c r="C1593" s="78" t="s">
        <v>15</v>
      </c>
      <c r="D1593" s="78"/>
      <c r="E1593" s="78"/>
      <c r="F1593" s="13" t="s">
        <v>103</v>
      </c>
      <c r="G1593" s="15">
        <v>1.0492999999999999</v>
      </c>
      <c r="H1593" s="16">
        <v>8.48</v>
      </c>
      <c r="I1593" s="16">
        <f>TRUNC(TRUNC(G1593,8)*H1593,2)</f>
        <v>8.89</v>
      </c>
    </row>
    <row r="1594" spans="1:9" ht="15" customHeight="1">
      <c r="A1594" s="8"/>
      <c r="B1594" s="8"/>
      <c r="C1594" s="8"/>
      <c r="D1594" s="8"/>
      <c r="E1594" s="8"/>
      <c r="F1594" s="8"/>
      <c r="G1594" s="79" t="s">
        <v>1249</v>
      </c>
      <c r="H1594" s="79"/>
      <c r="I1594" s="17">
        <f>SUM(I1592:I1593)</f>
        <v>8.9</v>
      </c>
    </row>
    <row r="1595" spans="1:9" ht="15" customHeight="1">
      <c r="A1595" s="76" t="s">
        <v>1218</v>
      </c>
      <c r="B1595" s="76"/>
      <c r="C1595" s="77" t="s">
        <v>3</v>
      </c>
      <c r="D1595" s="77"/>
      <c r="E1595" s="77"/>
      <c r="F1595" s="12" t="s">
        <v>4</v>
      </c>
      <c r="G1595" s="12" t="s">
        <v>1121</v>
      </c>
      <c r="H1595" s="12" t="s">
        <v>1122</v>
      </c>
      <c r="I1595" s="12" t="s">
        <v>1123</v>
      </c>
    </row>
    <row r="1596" spans="1:9" ht="21" customHeight="1">
      <c r="A1596" s="13" t="s">
        <v>1253</v>
      </c>
      <c r="B1596" s="14" t="s">
        <v>1254</v>
      </c>
      <c r="C1596" s="78" t="s">
        <v>15</v>
      </c>
      <c r="D1596" s="78"/>
      <c r="E1596" s="78"/>
      <c r="F1596" s="13" t="s">
        <v>1221</v>
      </c>
      <c r="G1596" s="15">
        <v>2.35E-2</v>
      </c>
      <c r="H1596" s="16">
        <v>22.84</v>
      </c>
      <c r="I1596" s="16">
        <f>TRUNC(TRUNC(G1596,8)*H1596,2)</f>
        <v>0.53</v>
      </c>
    </row>
    <row r="1597" spans="1:9" ht="21" customHeight="1">
      <c r="A1597" s="13" t="s">
        <v>1255</v>
      </c>
      <c r="B1597" s="14" t="s">
        <v>1256</v>
      </c>
      <c r="C1597" s="78" t="s">
        <v>15</v>
      </c>
      <c r="D1597" s="78"/>
      <c r="E1597" s="78"/>
      <c r="F1597" s="13" t="s">
        <v>1221</v>
      </c>
      <c r="G1597" s="15">
        <v>2.35E-2</v>
      </c>
      <c r="H1597" s="16">
        <v>30.2</v>
      </c>
      <c r="I1597" s="16">
        <f>TRUNC(TRUNC(G1597,8)*H1597,2)</f>
        <v>0.7</v>
      </c>
    </row>
    <row r="1598" spans="1:9" ht="18" customHeight="1">
      <c r="A1598" s="8"/>
      <c r="B1598" s="8"/>
      <c r="C1598" s="8"/>
      <c r="D1598" s="8"/>
      <c r="E1598" s="8"/>
      <c r="F1598" s="8"/>
      <c r="G1598" s="79" t="s">
        <v>1224</v>
      </c>
      <c r="H1598" s="79"/>
      <c r="I1598" s="17">
        <f>SUM(I1596:I1597)</f>
        <v>1.23</v>
      </c>
    </row>
    <row r="1599" spans="1:9" ht="15" customHeight="1">
      <c r="A1599" s="8"/>
      <c r="B1599" s="8"/>
      <c r="C1599" s="8"/>
      <c r="D1599" s="8"/>
      <c r="E1599" s="8"/>
      <c r="F1599" s="8"/>
      <c r="G1599" s="80" t="s">
        <v>1141</v>
      </c>
      <c r="H1599" s="80"/>
      <c r="I1599" s="4">
        <f>ROUND(SUM(I1594,I1598),2)</f>
        <v>10.130000000000001</v>
      </c>
    </row>
    <row r="1600" spans="1:9" ht="9.9499999999999993" customHeight="1">
      <c r="A1600" s="8"/>
      <c r="B1600" s="8"/>
      <c r="C1600" s="8"/>
      <c r="D1600" s="8"/>
      <c r="E1600" s="8"/>
      <c r="F1600" s="8"/>
      <c r="G1600" s="83"/>
      <c r="H1600" s="83"/>
      <c r="I1600" s="83"/>
    </row>
    <row r="1601" spans="1:9" ht="20.100000000000001" customHeight="1">
      <c r="A1601" s="81" t="s">
        <v>1738</v>
      </c>
      <c r="B1601" s="81"/>
      <c r="C1601" s="81"/>
      <c r="D1601" s="81"/>
      <c r="E1601" s="81"/>
      <c r="F1601" s="81"/>
      <c r="G1601" s="81"/>
      <c r="H1601" s="81"/>
      <c r="I1601" s="81"/>
    </row>
    <row r="1602" spans="1:9" ht="15" customHeight="1">
      <c r="A1602" s="76" t="s">
        <v>1234</v>
      </c>
      <c r="B1602" s="76"/>
      <c r="C1602" s="77" t="s">
        <v>3</v>
      </c>
      <c r="D1602" s="77"/>
      <c r="E1602" s="77"/>
      <c r="F1602" s="12" t="s">
        <v>4</v>
      </c>
      <c r="G1602" s="12" t="s">
        <v>1121</v>
      </c>
      <c r="H1602" s="12" t="s">
        <v>1122</v>
      </c>
      <c r="I1602" s="12" t="s">
        <v>1123</v>
      </c>
    </row>
    <row r="1603" spans="1:9" ht="15" customHeight="1">
      <c r="A1603" s="13" t="s">
        <v>1704</v>
      </c>
      <c r="B1603" s="14" t="s">
        <v>1705</v>
      </c>
      <c r="C1603" s="78" t="s">
        <v>15</v>
      </c>
      <c r="D1603" s="78"/>
      <c r="E1603" s="78"/>
      <c r="F1603" s="13" t="s">
        <v>39</v>
      </c>
      <c r="G1603" s="15">
        <v>8.0000000000000002E-3</v>
      </c>
      <c r="H1603" s="16">
        <v>1.9</v>
      </c>
      <c r="I1603" s="16">
        <f>TRUNC(TRUNC(G1603,8)*H1603,2)</f>
        <v>0.01</v>
      </c>
    </row>
    <row r="1604" spans="1:9" ht="15" customHeight="1">
      <c r="A1604" s="13" t="s">
        <v>1739</v>
      </c>
      <c r="B1604" s="14" t="s">
        <v>1740</v>
      </c>
      <c r="C1604" s="78" t="s">
        <v>15</v>
      </c>
      <c r="D1604" s="78"/>
      <c r="E1604" s="78"/>
      <c r="F1604" s="13" t="s">
        <v>103</v>
      </c>
      <c r="G1604" s="15">
        <v>1.0492999999999999</v>
      </c>
      <c r="H1604" s="16">
        <v>14.61</v>
      </c>
      <c r="I1604" s="16">
        <f>TRUNC(TRUNC(G1604,8)*H1604,2)</f>
        <v>15.33</v>
      </c>
    </row>
    <row r="1605" spans="1:9" ht="15" customHeight="1">
      <c r="A1605" s="8"/>
      <c r="B1605" s="8"/>
      <c r="C1605" s="8"/>
      <c r="D1605" s="8"/>
      <c r="E1605" s="8"/>
      <c r="F1605" s="8"/>
      <c r="G1605" s="79" t="s">
        <v>1249</v>
      </c>
      <c r="H1605" s="79"/>
      <c r="I1605" s="17">
        <f>SUM(I1603:I1604)</f>
        <v>15.34</v>
      </c>
    </row>
    <row r="1606" spans="1:9" ht="15" customHeight="1">
      <c r="A1606" s="76" t="s">
        <v>1218</v>
      </c>
      <c r="B1606" s="76"/>
      <c r="C1606" s="77" t="s">
        <v>3</v>
      </c>
      <c r="D1606" s="77"/>
      <c r="E1606" s="77"/>
      <c r="F1606" s="12" t="s">
        <v>4</v>
      </c>
      <c r="G1606" s="12" t="s">
        <v>1121</v>
      </c>
      <c r="H1606" s="12" t="s">
        <v>1122</v>
      </c>
      <c r="I1606" s="12" t="s">
        <v>1123</v>
      </c>
    </row>
    <row r="1607" spans="1:9" ht="21" customHeight="1">
      <c r="A1607" s="13" t="s">
        <v>1253</v>
      </c>
      <c r="B1607" s="14" t="s">
        <v>1254</v>
      </c>
      <c r="C1607" s="78" t="s">
        <v>15</v>
      </c>
      <c r="D1607" s="78"/>
      <c r="E1607" s="78"/>
      <c r="F1607" s="13" t="s">
        <v>1221</v>
      </c>
      <c r="G1607" s="15">
        <v>3.4099999999999998E-2</v>
      </c>
      <c r="H1607" s="16">
        <v>22.84</v>
      </c>
      <c r="I1607" s="16">
        <f>TRUNC(TRUNC(G1607,8)*H1607,2)</f>
        <v>0.77</v>
      </c>
    </row>
    <row r="1608" spans="1:9" ht="21" customHeight="1">
      <c r="A1608" s="13" t="s">
        <v>1255</v>
      </c>
      <c r="B1608" s="14" t="s">
        <v>1256</v>
      </c>
      <c r="C1608" s="78" t="s">
        <v>15</v>
      </c>
      <c r="D1608" s="78"/>
      <c r="E1608" s="78"/>
      <c r="F1608" s="13" t="s">
        <v>1221</v>
      </c>
      <c r="G1608" s="15">
        <v>3.4099999999999998E-2</v>
      </c>
      <c r="H1608" s="16">
        <v>30.2</v>
      </c>
      <c r="I1608" s="16">
        <f>TRUNC(TRUNC(G1608,8)*H1608,2)</f>
        <v>1.02</v>
      </c>
    </row>
    <row r="1609" spans="1:9" ht="18" customHeight="1">
      <c r="A1609" s="8"/>
      <c r="B1609" s="8"/>
      <c r="C1609" s="8"/>
      <c r="D1609" s="8"/>
      <c r="E1609" s="8"/>
      <c r="F1609" s="8"/>
      <c r="G1609" s="79" t="s">
        <v>1224</v>
      </c>
      <c r="H1609" s="79"/>
      <c r="I1609" s="17">
        <f>SUM(I1607:I1608)</f>
        <v>1.79</v>
      </c>
    </row>
    <row r="1610" spans="1:9" ht="15" customHeight="1">
      <c r="A1610" s="8"/>
      <c r="B1610" s="8"/>
      <c r="C1610" s="8"/>
      <c r="D1610" s="8"/>
      <c r="E1610" s="8"/>
      <c r="F1610" s="8"/>
      <c r="G1610" s="80" t="s">
        <v>1141</v>
      </c>
      <c r="H1610" s="80"/>
      <c r="I1610" s="4">
        <f>ROUND(SUM(I1605,I1609),2)</f>
        <v>17.13</v>
      </c>
    </row>
    <row r="1611" spans="1:9" ht="9.9499999999999993" customHeight="1">
      <c r="A1611" s="8"/>
      <c r="B1611" s="8"/>
      <c r="C1611" s="8"/>
      <c r="D1611" s="8"/>
      <c r="E1611" s="8"/>
      <c r="F1611" s="8"/>
      <c r="G1611" s="83"/>
      <c r="H1611" s="83"/>
      <c r="I1611" s="83"/>
    </row>
    <row r="1612" spans="1:9" ht="20.100000000000001" customHeight="1">
      <c r="A1612" s="81" t="s">
        <v>1741</v>
      </c>
      <c r="B1612" s="81"/>
      <c r="C1612" s="81"/>
      <c r="D1612" s="81"/>
      <c r="E1612" s="81"/>
      <c r="F1612" s="81"/>
      <c r="G1612" s="81"/>
      <c r="H1612" s="81"/>
      <c r="I1612" s="81"/>
    </row>
    <row r="1613" spans="1:9" ht="15" customHeight="1">
      <c r="A1613" s="76" t="s">
        <v>1234</v>
      </c>
      <c r="B1613" s="76"/>
      <c r="C1613" s="77" t="s">
        <v>3</v>
      </c>
      <c r="D1613" s="77"/>
      <c r="E1613" s="77"/>
      <c r="F1613" s="12" t="s">
        <v>4</v>
      </c>
      <c r="G1613" s="12" t="s">
        <v>1121</v>
      </c>
      <c r="H1613" s="12" t="s">
        <v>1122</v>
      </c>
      <c r="I1613" s="12" t="s">
        <v>1123</v>
      </c>
    </row>
    <row r="1614" spans="1:9" ht="21" customHeight="1">
      <c r="A1614" s="13" t="s">
        <v>1742</v>
      </c>
      <c r="B1614" s="14" t="s">
        <v>1743</v>
      </c>
      <c r="C1614" s="78" t="s">
        <v>15</v>
      </c>
      <c r="D1614" s="78"/>
      <c r="E1614" s="78"/>
      <c r="F1614" s="13" t="s">
        <v>39</v>
      </c>
      <c r="G1614" s="15">
        <v>1</v>
      </c>
      <c r="H1614" s="16">
        <v>1.69</v>
      </c>
      <c r="I1614" s="16">
        <f>TRUNC(TRUNC(G1614,8)*H1614,2)</f>
        <v>1.69</v>
      </c>
    </row>
    <row r="1615" spans="1:9" ht="15" customHeight="1">
      <c r="A1615" s="13" t="s">
        <v>1711</v>
      </c>
      <c r="B1615" s="14" t="s">
        <v>1712</v>
      </c>
      <c r="C1615" s="78" t="s">
        <v>15</v>
      </c>
      <c r="D1615" s="78"/>
      <c r="E1615" s="78"/>
      <c r="F1615" s="13" t="s">
        <v>39</v>
      </c>
      <c r="G1615" s="15">
        <v>8.2000000000000007E-3</v>
      </c>
      <c r="H1615" s="16">
        <v>63.09</v>
      </c>
      <c r="I1615" s="16">
        <f>TRUNC(TRUNC(G1615,8)*H1615,2)</f>
        <v>0.51</v>
      </c>
    </row>
    <row r="1616" spans="1:9" ht="15" customHeight="1">
      <c r="A1616" s="13" t="s">
        <v>1704</v>
      </c>
      <c r="B1616" s="14" t="s">
        <v>1705</v>
      </c>
      <c r="C1616" s="78" t="s">
        <v>15</v>
      </c>
      <c r="D1616" s="78"/>
      <c r="E1616" s="78"/>
      <c r="F1616" s="13" t="s">
        <v>39</v>
      </c>
      <c r="G1616" s="15">
        <v>1.2E-2</v>
      </c>
      <c r="H1616" s="16">
        <v>1.9</v>
      </c>
      <c r="I1616" s="16">
        <f>TRUNC(TRUNC(G1616,8)*H1616,2)</f>
        <v>0.02</v>
      </c>
    </row>
    <row r="1617" spans="1:9" ht="21" customHeight="1">
      <c r="A1617" s="13" t="s">
        <v>1713</v>
      </c>
      <c r="B1617" s="14" t="s">
        <v>1714</v>
      </c>
      <c r="C1617" s="78" t="s">
        <v>15</v>
      </c>
      <c r="D1617" s="78"/>
      <c r="E1617" s="78"/>
      <c r="F1617" s="13" t="s">
        <v>39</v>
      </c>
      <c r="G1617" s="15">
        <v>9.4999999999999998E-3</v>
      </c>
      <c r="H1617" s="16">
        <v>71.48</v>
      </c>
      <c r="I1617" s="16">
        <f>TRUNC(TRUNC(G1617,8)*H1617,2)</f>
        <v>0.67</v>
      </c>
    </row>
    <row r="1618" spans="1:9" ht="15" customHeight="1">
      <c r="A1618" s="8"/>
      <c r="B1618" s="8"/>
      <c r="C1618" s="8"/>
      <c r="D1618" s="8"/>
      <c r="E1618" s="8"/>
      <c r="F1618" s="8"/>
      <c r="G1618" s="79" t="s">
        <v>1249</v>
      </c>
      <c r="H1618" s="79"/>
      <c r="I1618" s="17">
        <f>SUM(I1614:I1617)</f>
        <v>2.89</v>
      </c>
    </row>
    <row r="1619" spans="1:9" ht="15" customHeight="1">
      <c r="A1619" s="76" t="s">
        <v>1218</v>
      </c>
      <c r="B1619" s="76"/>
      <c r="C1619" s="77" t="s">
        <v>3</v>
      </c>
      <c r="D1619" s="77"/>
      <c r="E1619" s="77"/>
      <c r="F1619" s="12" t="s">
        <v>4</v>
      </c>
      <c r="G1619" s="12" t="s">
        <v>1121</v>
      </c>
      <c r="H1619" s="12" t="s">
        <v>1122</v>
      </c>
      <c r="I1619" s="12" t="s">
        <v>1123</v>
      </c>
    </row>
    <row r="1620" spans="1:9" ht="21" customHeight="1">
      <c r="A1620" s="13" t="s">
        <v>1253</v>
      </c>
      <c r="B1620" s="14" t="s">
        <v>1254</v>
      </c>
      <c r="C1620" s="78" t="s">
        <v>15</v>
      </c>
      <c r="D1620" s="78"/>
      <c r="E1620" s="78"/>
      <c r="F1620" s="13" t="s">
        <v>1221</v>
      </c>
      <c r="G1620" s="15">
        <v>5.2400000000000002E-2</v>
      </c>
      <c r="H1620" s="16">
        <v>22.84</v>
      </c>
      <c r="I1620" s="16">
        <f>TRUNC(TRUNC(G1620,8)*H1620,2)</f>
        <v>1.19</v>
      </c>
    </row>
    <row r="1621" spans="1:9" ht="21" customHeight="1">
      <c r="A1621" s="13" t="s">
        <v>1255</v>
      </c>
      <c r="B1621" s="14" t="s">
        <v>1256</v>
      </c>
      <c r="C1621" s="78" t="s">
        <v>15</v>
      </c>
      <c r="D1621" s="78"/>
      <c r="E1621" s="78"/>
      <c r="F1621" s="13" t="s">
        <v>1221</v>
      </c>
      <c r="G1621" s="15">
        <v>5.2400000000000002E-2</v>
      </c>
      <c r="H1621" s="16">
        <v>30.2</v>
      </c>
      <c r="I1621" s="16">
        <f>TRUNC(TRUNC(G1621,8)*H1621,2)</f>
        <v>1.58</v>
      </c>
    </row>
    <row r="1622" spans="1:9" ht="18" customHeight="1">
      <c r="A1622" s="8"/>
      <c r="B1622" s="8"/>
      <c r="C1622" s="8"/>
      <c r="D1622" s="8"/>
      <c r="E1622" s="8"/>
      <c r="F1622" s="8"/>
      <c r="G1622" s="79" t="s">
        <v>1224</v>
      </c>
      <c r="H1622" s="79"/>
      <c r="I1622" s="17">
        <f>SUM(I1620:I1621)</f>
        <v>2.77</v>
      </c>
    </row>
    <row r="1623" spans="1:9" ht="15" customHeight="1">
      <c r="A1623" s="8"/>
      <c r="B1623" s="8"/>
      <c r="C1623" s="8"/>
      <c r="D1623" s="8"/>
      <c r="E1623" s="8"/>
      <c r="F1623" s="8"/>
      <c r="G1623" s="80" t="s">
        <v>1141</v>
      </c>
      <c r="H1623" s="80"/>
      <c r="I1623" s="4">
        <f>ROUND(SUM(I1618,I1622),2)</f>
        <v>5.66</v>
      </c>
    </row>
    <row r="1624" spans="1:9" ht="9.9499999999999993" customHeight="1">
      <c r="A1624" s="8"/>
      <c r="B1624" s="8"/>
      <c r="C1624" s="8"/>
      <c r="D1624" s="8"/>
      <c r="E1624" s="8"/>
      <c r="F1624" s="8"/>
      <c r="G1624" s="83"/>
      <c r="H1624" s="83"/>
      <c r="I1624" s="83"/>
    </row>
    <row r="1625" spans="1:9" ht="20.100000000000001" customHeight="1">
      <c r="A1625" s="81" t="s">
        <v>1744</v>
      </c>
      <c r="B1625" s="81"/>
      <c r="C1625" s="81"/>
      <c r="D1625" s="81"/>
      <c r="E1625" s="81"/>
      <c r="F1625" s="81"/>
      <c r="G1625" s="81"/>
      <c r="H1625" s="81"/>
      <c r="I1625" s="81"/>
    </row>
    <row r="1626" spans="1:9" ht="15" customHeight="1">
      <c r="A1626" s="76" t="s">
        <v>1234</v>
      </c>
      <c r="B1626" s="76"/>
      <c r="C1626" s="77" t="s">
        <v>3</v>
      </c>
      <c r="D1626" s="77"/>
      <c r="E1626" s="77"/>
      <c r="F1626" s="12" t="s">
        <v>4</v>
      </c>
      <c r="G1626" s="12" t="s">
        <v>1121</v>
      </c>
      <c r="H1626" s="12" t="s">
        <v>1122</v>
      </c>
      <c r="I1626" s="12" t="s">
        <v>1123</v>
      </c>
    </row>
    <row r="1627" spans="1:9" ht="21" customHeight="1">
      <c r="A1627" s="13" t="s">
        <v>1745</v>
      </c>
      <c r="B1627" s="14" t="s">
        <v>1746</v>
      </c>
      <c r="C1627" s="78" t="s">
        <v>15</v>
      </c>
      <c r="D1627" s="78"/>
      <c r="E1627" s="78"/>
      <c r="F1627" s="13" t="s">
        <v>39</v>
      </c>
      <c r="G1627" s="15">
        <v>1</v>
      </c>
      <c r="H1627" s="16">
        <v>4.22</v>
      </c>
      <c r="I1627" s="16">
        <f>TRUNC(TRUNC(G1627,8)*H1627,2)</f>
        <v>4.22</v>
      </c>
    </row>
    <row r="1628" spans="1:9" ht="15" customHeight="1">
      <c r="A1628" s="13" t="s">
        <v>1711</v>
      </c>
      <c r="B1628" s="14" t="s">
        <v>1712</v>
      </c>
      <c r="C1628" s="78" t="s">
        <v>15</v>
      </c>
      <c r="D1628" s="78"/>
      <c r="E1628" s="78"/>
      <c r="F1628" s="13" t="s">
        <v>39</v>
      </c>
      <c r="G1628" s="15">
        <v>1.29E-2</v>
      </c>
      <c r="H1628" s="16">
        <v>63.09</v>
      </c>
      <c r="I1628" s="16">
        <f>TRUNC(TRUNC(G1628,8)*H1628,2)</f>
        <v>0.81</v>
      </c>
    </row>
    <row r="1629" spans="1:9" ht="15" customHeight="1">
      <c r="A1629" s="13" t="s">
        <v>1704</v>
      </c>
      <c r="B1629" s="14" t="s">
        <v>1705</v>
      </c>
      <c r="C1629" s="78" t="s">
        <v>15</v>
      </c>
      <c r="D1629" s="78"/>
      <c r="E1629" s="78"/>
      <c r="F1629" s="13" t="s">
        <v>39</v>
      </c>
      <c r="G1629" s="15">
        <v>1.61E-2</v>
      </c>
      <c r="H1629" s="16">
        <v>1.9</v>
      </c>
      <c r="I1629" s="16">
        <f>TRUNC(TRUNC(G1629,8)*H1629,2)</f>
        <v>0.03</v>
      </c>
    </row>
    <row r="1630" spans="1:9" ht="21" customHeight="1">
      <c r="A1630" s="13" t="s">
        <v>1713</v>
      </c>
      <c r="B1630" s="14" t="s">
        <v>1714</v>
      </c>
      <c r="C1630" s="78" t="s">
        <v>15</v>
      </c>
      <c r="D1630" s="78"/>
      <c r="E1630" s="78"/>
      <c r="F1630" s="13" t="s">
        <v>39</v>
      </c>
      <c r="G1630" s="15">
        <v>1.6500000000000001E-2</v>
      </c>
      <c r="H1630" s="16">
        <v>71.48</v>
      </c>
      <c r="I1630" s="16">
        <f>TRUNC(TRUNC(G1630,8)*H1630,2)</f>
        <v>1.17</v>
      </c>
    </row>
    <row r="1631" spans="1:9" ht="15" customHeight="1">
      <c r="A1631" s="8"/>
      <c r="B1631" s="8"/>
      <c r="C1631" s="8"/>
      <c r="D1631" s="8"/>
      <c r="E1631" s="8"/>
      <c r="F1631" s="8"/>
      <c r="G1631" s="79" t="s">
        <v>1249</v>
      </c>
      <c r="H1631" s="79"/>
      <c r="I1631" s="17">
        <f>SUM(I1627:I1630)</f>
        <v>6.2299999999999995</v>
      </c>
    </row>
    <row r="1632" spans="1:9" ht="15" customHeight="1">
      <c r="A1632" s="76" t="s">
        <v>1218</v>
      </c>
      <c r="B1632" s="76"/>
      <c r="C1632" s="77" t="s">
        <v>3</v>
      </c>
      <c r="D1632" s="77"/>
      <c r="E1632" s="77"/>
      <c r="F1632" s="12" t="s">
        <v>4</v>
      </c>
      <c r="G1632" s="12" t="s">
        <v>1121</v>
      </c>
      <c r="H1632" s="12" t="s">
        <v>1122</v>
      </c>
      <c r="I1632" s="12" t="s">
        <v>1123</v>
      </c>
    </row>
    <row r="1633" spans="1:9" ht="21" customHeight="1">
      <c r="A1633" s="13" t="s">
        <v>1253</v>
      </c>
      <c r="B1633" s="14" t="s">
        <v>1254</v>
      </c>
      <c r="C1633" s="78" t="s">
        <v>15</v>
      </c>
      <c r="D1633" s="78"/>
      <c r="E1633" s="78"/>
      <c r="F1633" s="13" t="s">
        <v>1221</v>
      </c>
      <c r="G1633" s="15">
        <v>7.3499999999999996E-2</v>
      </c>
      <c r="H1633" s="16">
        <v>22.84</v>
      </c>
      <c r="I1633" s="16">
        <f>TRUNC(TRUNC(G1633,8)*H1633,2)</f>
        <v>1.67</v>
      </c>
    </row>
    <row r="1634" spans="1:9" ht="21" customHeight="1">
      <c r="A1634" s="13" t="s">
        <v>1255</v>
      </c>
      <c r="B1634" s="14" t="s">
        <v>1256</v>
      </c>
      <c r="C1634" s="78" t="s">
        <v>15</v>
      </c>
      <c r="D1634" s="78"/>
      <c r="E1634" s="78"/>
      <c r="F1634" s="13" t="s">
        <v>1221</v>
      </c>
      <c r="G1634" s="15">
        <v>7.3499999999999996E-2</v>
      </c>
      <c r="H1634" s="16">
        <v>30.2</v>
      </c>
      <c r="I1634" s="16">
        <f>TRUNC(TRUNC(G1634,8)*H1634,2)</f>
        <v>2.21</v>
      </c>
    </row>
    <row r="1635" spans="1:9" ht="18" customHeight="1">
      <c r="A1635" s="8"/>
      <c r="B1635" s="8"/>
      <c r="C1635" s="8"/>
      <c r="D1635" s="8"/>
      <c r="E1635" s="8"/>
      <c r="F1635" s="8"/>
      <c r="G1635" s="79" t="s">
        <v>1224</v>
      </c>
      <c r="H1635" s="79"/>
      <c r="I1635" s="17">
        <f>SUM(I1633:I1634)</f>
        <v>3.88</v>
      </c>
    </row>
    <row r="1636" spans="1:9" ht="15" customHeight="1">
      <c r="A1636" s="8"/>
      <c r="B1636" s="8"/>
      <c r="C1636" s="8"/>
      <c r="D1636" s="8"/>
      <c r="E1636" s="8"/>
      <c r="F1636" s="8"/>
      <c r="G1636" s="80" t="s">
        <v>1141</v>
      </c>
      <c r="H1636" s="80"/>
      <c r="I1636" s="4">
        <f>ROUND(SUM(I1631,I1635),2)</f>
        <v>10.11</v>
      </c>
    </row>
    <row r="1637" spans="1:9" ht="9.9499999999999993" customHeight="1">
      <c r="A1637" s="8"/>
      <c r="B1637" s="8"/>
      <c r="C1637" s="8"/>
      <c r="D1637" s="8"/>
      <c r="E1637" s="8"/>
      <c r="F1637" s="8"/>
      <c r="G1637" s="83"/>
      <c r="H1637" s="83"/>
      <c r="I1637" s="83"/>
    </row>
    <row r="1638" spans="1:9" ht="20.100000000000001" customHeight="1">
      <c r="A1638" s="81" t="s">
        <v>1747</v>
      </c>
      <c r="B1638" s="81"/>
      <c r="C1638" s="81"/>
      <c r="D1638" s="81"/>
      <c r="E1638" s="81"/>
      <c r="F1638" s="81"/>
      <c r="G1638" s="81"/>
      <c r="H1638" s="81"/>
      <c r="I1638" s="81"/>
    </row>
    <row r="1639" spans="1:9" ht="15" customHeight="1">
      <c r="A1639" s="76" t="s">
        <v>1234</v>
      </c>
      <c r="B1639" s="76"/>
      <c r="C1639" s="77" t="s">
        <v>3</v>
      </c>
      <c r="D1639" s="77"/>
      <c r="E1639" s="77"/>
      <c r="F1639" s="12" t="s">
        <v>4</v>
      </c>
      <c r="G1639" s="12" t="s">
        <v>1121</v>
      </c>
      <c r="H1639" s="12" t="s">
        <v>1122</v>
      </c>
      <c r="I1639" s="12" t="s">
        <v>1123</v>
      </c>
    </row>
    <row r="1640" spans="1:9" ht="15" customHeight="1">
      <c r="A1640" s="13" t="s">
        <v>1711</v>
      </c>
      <c r="B1640" s="14" t="s">
        <v>1712</v>
      </c>
      <c r="C1640" s="78" t="s">
        <v>15</v>
      </c>
      <c r="D1640" s="78"/>
      <c r="E1640" s="78"/>
      <c r="F1640" s="13" t="s">
        <v>39</v>
      </c>
      <c r="G1640" s="15">
        <v>7.1000000000000004E-3</v>
      </c>
      <c r="H1640" s="16">
        <v>63.09</v>
      </c>
      <c r="I1640" s="16">
        <f>TRUNC(TRUNC(G1640,8)*H1640,2)</f>
        <v>0.44</v>
      </c>
    </row>
    <row r="1641" spans="1:9" ht="21" customHeight="1">
      <c r="A1641" s="13" t="s">
        <v>1719</v>
      </c>
      <c r="B1641" s="14" t="s">
        <v>1720</v>
      </c>
      <c r="C1641" s="78" t="s">
        <v>15</v>
      </c>
      <c r="D1641" s="78"/>
      <c r="E1641" s="78"/>
      <c r="F1641" s="13" t="s">
        <v>39</v>
      </c>
      <c r="G1641" s="15">
        <v>1</v>
      </c>
      <c r="H1641" s="16">
        <v>0.69</v>
      </c>
      <c r="I1641" s="16">
        <f>TRUNC(TRUNC(G1641,8)*H1641,2)</f>
        <v>0.69</v>
      </c>
    </row>
    <row r="1642" spans="1:9" ht="15" customHeight="1">
      <c r="A1642" s="13" t="s">
        <v>1704</v>
      </c>
      <c r="B1642" s="14" t="s">
        <v>1705</v>
      </c>
      <c r="C1642" s="78" t="s">
        <v>15</v>
      </c>
      <c r="D1642" s="78"/>
      <c r="E1642" s="78"/>
      <c r="F1642" s="13" t="s">
        <v>39</v>
      </c>
      <c r="G1642" s="15">
        <v>1.0800000000000001E-2</v>
      </c>
      <c r="H1642" s="16">
        <v>1.9</v>
      </c>
      <c r="I1642" s="16">
        <f>TRUNC(TRUNC(G1642,8)*H1642,2)</f>
        <v>0.02</v>
      </c>
    </row>
    <row r="1643" spans="1:9" ht="21" customHeight="1">
      <c r="A1643" s="13" t="s">
        <v>1713</v>
      </c>
      <c r="B1643" s="14" t="s">
        <v>1714</v>
      </c>
      <c r="C1643" s="78" t="s">
        <v>15</v>
      </c>
      <c r="D1643" s="78"/>
      <c r="E1643" s="78"/>
      <c r="F1643" s="13" t="s">
        <v>39</v>
      </c>
      <c r="G1643" s="15">
        <v>8.0000000000000002E-3</v>
      </c>
      <c r="H1643" s="16">
        <v>71.48</v>
      </c>
      <c r="I1643" s="16">
        <f>TRUNC(TRUNC(G1643,8)*H1643,2)</f>
        <v>0.56999999999999995</v>
      </c>
    </row>
    <row r="1644" spans="1:9" ht="15" customHeight="1">
      <c r="A1644" s="8"/>
      <c r="B1644" s="8"/>
      <c r="C1644" s="8"/>
      <c r="D1644" s="8"/>
      <c r="E1644" s="8"/>
      <c r="F1644" s="8"/>
      <c r="G1644" s="79" t="s">
        <v>1249</v>
      </c>
      <c r="H1644" s="79"/>
      <c r="I1644" s="17">
        <f>SUM(I1640:I1643)</f>
        <v>1.7199999999999998</v>
      </c>
    </row>
    <row r="1645" spans="1:9" ht="15" customHeight="1">
      <c r="A1645" s="76" t="s">
        <v>1218</v>
      </c>
      <c r="B1645" s="76"/>
      <c r="C1645" s="77" t="s">
        <v>3</v>
      </c>
      <c r="D1645" s="77"/>
      <c r="E1645" s="77"/>
      <c r="F1645" s="12" t="s">
        <v>4</v>
      </c>
      <c r="G1645" s="12" t="s">
        <v>1121</v>
      </c>
      <c r="H1645" s="12" t="s">
        <v>1122</v>
      </c>
      <c r="I1645" s="12" t="s">
        <v>1123</v>
      </c>
    </row>
    <row r="1646" spans="1:9" ht="21" customHeight="1">
      <c r="A1646" s="13" t="s">
        <v>1253</v>
      </c>
      <c r="B1646" s="14" t="s">
        <v>1254</v>
      </c>
      <c r="C1646" s="78" t="s">
        <v>15</v>
      </c>
      <c r="D1646" s="78"/>
      <c r="E1646" s="78"/>
      <c r="F1646" s="13" t="s">
        <v>1221</v>
      </c>
      <c r="G1646" s="15">
        <v>7.0599999999999996E-2</v>
      </c>
      <c r="H1646" s="16">
        <v>22.84</v>
      </c>
      <c r="I1646" s="16">
        <f>TRUNC(TRUNC(G1646,8)*H1646,2)</f>
        <v>1.61</v>
      </c>
    </row>
    <row r="1647" spans="1:9" ht="21" customHeight="1">
      <c r="A1647" s="13" t="s">
        <v>1255</v>
      </c>
      <c r="B1647" s="14" t="s">
        <v>1256</v>
      </c>
      <c r="C1647" s="78" t="s">
        <v>15</v>
      </c>
      <c r="D1647" s="78"/>
      <c r="E1647" s="78"/>
      <c r="F1647" s="13" t="s">
        <v>1221</v>
      </c>
      <c r="G1647" s="15">
        <v>7.0599999999999996E-2</v>
      </c>
      <c r="H1647" s="16">
        <v>30.2</v>
      </c>
      <c r="I1647" s="16">
        <f>TRUNC(TRUNC(G1647,8)*H1647,2)</f>
        <v>2.13</v>
      </c>
    </row>
    <row r="1648" spans="1:9" ht="18" customHeight="1">
      <c r="A1648" s="8"/>
      <c r="B1648" s="8"/>
      <c r="C1648" s="8"/>
      <c r="D1648" s="8"/>
      <c r="E1648" s="8"/>
      <c r="F1648" s="8"/>
      <c r="G1648" s="79" t="s">
        <v>1224</v>
      </c>
      <c r="H1648" s="79"/>
      <c r="I1648" s="17">
        <f>SUM(I1646:I1647)</f>
        <v>3.74</v>
      </c>
    </row>
    <row r="1649" spans="1:9" ht="15" customHeight="1">
      <c r="A1649" s="8"/>
      <c r="B1649" s="8"/>
      <c r="C1649" s="8"/>
      <c r="D1649" s="8"/>
      <c r="E1649" s="8"/>
      <c r="F1649" s="8"/>
      <c r="G1649" s="80" t="s">
        <v>1141</v>
      </c>
      <c r="H1649" s="80"/>
      <c r="I1649" s="4">
        <f>ROUND(SUM(I1644,I1648),2)</f>
        <v>5.46</v>
      </c>
    </row>
    <row r="1650" spans="1:9" ht="9.9499999999999993" customHeight="1">
      <c r="A1650" s="8"/>
      <c r="B1650" s="8"/>
      <c r="C1650" s="8"/>
      <c r="D1650" s="8"/>
      <c r="E1650" s="8"/>
      <c r="F1650" s="8"/>
      <c r="G1650" s="83"/>
      <c r="H1650" s="83"/>
      <c r="I1650" s="83"/>
    </row>
    <row r="1651" spans="1:9" ht="20.100000000000001" customHeight="1">
      <c r="A1651" s="81" t="s">
        <v>1748</v>
      </c>
      <c r="B1651" s="81"/>
      <c r="C1651" s="81"/>
      <c r="D1651" s="81"/>
      <c r="E1651" s="81"/>
      <c r="F1651" s="81"/>
      <c r="G1651" s="81"/>
      <c r="H1651" s="81"/>
      <c r="I1651" s="81"/>
    </row>
    <row r="1652" spans="1:9" ht="15" customHeight="1">
      <c r="A1652" s="76" t="s">
        <v>1234</v>
      </c>
      <c r="B1652" s="76"/>
      <c r="C1652" s="77" t="s">
        <v>3</v>
      </c>
      <c r="D1652" s="77"/>
      <c r="E1652" s="77"/>
      <c r="F1652" s="12" t="s">
        <v>4</v>
      </c>
      <c r="G1652" s="12" t="s">
        <v>1121</v>
      </c>
      <c r="H1652" s="12" t="s">
        <v>1122</v>
      </c>
      <c r="I1652" s="12" t="s">
        <v>1123</v>
      </c>
    </row>
    <row r="1653" spans="1:9" ht="15" customHeight="1">
      <c r="A1653" s="13" t="s">
        <v>1711</v>
      </c>
      <c r="B1653" s="14" t="s">
        <v>1712</v>
      </c>
      <c r="C1653" s="78" t="s">
        <v>15</v>
      </c>
      <c r="D1653" s="78"/>
      <c r="E1653" s="78"/>
      <c r="F1653" s="13" t="s">
        <v>39</v>
      </c>
      <c r="G1653" s="15">
        <v>1.6500000000000001E-2</v>
      </c>
      <c r="H1653" s="16">
        <v>63.09</v>
      </c>
      <c r="I1653" s="16">
        <f>TRUNC(TRUNC(G1653,8)*H1653,2)</f>
        <v>1.04</v>
      </c>
    </row>
    <row r="1654" spans="1:9" ht="21" customHeight="1">
      <c r="A1654" s="13" t="s">
        <v>1749</v>
      </c>
      <c r="B1654" s="14" t="s">
        <v>1750</v>
      </c>
      <c r="C1654" s="78" t="s">
        <v>15</v>
      </c>
      <c r="D1654" s="78"/>
      <c r="E1654" s="78"/>
      <c r="F1654" s="13" t="s">
        <v>39</v>
      </c>
      <c r="G1654" s="15">
        <v>1</v>
      </c>
      <c r="H1654" s="16">
        <v>4.72</v>
      </c>
      <c r="I1654" s="16">
        <f>TRUNC(TRUNC(G1654,8)*H1654,2)</f>
        <v>4.72</v>
      </c>
    </row>
    <row r="1655" spans="1:9" ht="15" customHeight="1">
      <c r="A1655" s="13" t="s">
        <v>1704</v>
      </c>
      <c r="B1655" s="14" t="s">
        <v>1705</v>
      </c>
      <c r="C1655" s="78" t="s">
        <v>15</v>
      </c>
      <c r="D1655" s="78"/>
      <c r="E1655" s="78"/>
      <c r="F1655" s="13" t="s">
        <v>39</v>
      </c>
      <c r="G1655" s="15">
        <v>1.9E-2</v>
      </c>
      <c r="H1655" s="16">
        <v>1.9</v>
      </c>
      <c r="I1655" s="16">
        <f>TRUNC(TRUNC(G1655,8)*H1655,2)</f>
        <v>0.03</v>
      </c>
    </row>
    <row r="1656" spans="1:9" ht="21" customHeight="1">
      <c r="A1656" s="13" t="s">
        <v>1713</v>
      </c>
      <c r="B1656" s="14" t="s">
        <v>1714</v>
      </c>
      <c r="C1656" s="78" t="s">
        <v>15</v>
      </c>
      <c r="D1656" s="78"/>
      <c r="E1656" s="78"/>
      <c r="F1656" s="13" t="s">
        <v>39</v>
      </c>
      <c r="G1656" s="15">
        <v>2.1999999999999999E-2</v>
      </c>
      <c r="H1656" s="16">
        <v>71.48</v>
      </c>
      <c r="I1656" s="16">
        <f>TRUNC(TRUNC(G1656,8)*H1656,2)</f>
        <v>1.57</v>
      </c>
    </row>
    <row r="1657" spans="1:9" ht="15" customHeight="1">
      <c r="A1657" s="8"/>
      <c r="B1657" s="8"/>
      <c r="C1657" s="8"/>
      <c r="D1657" s="8"/>
      <c r="E1657" s="8"/>
      <c r="F1657" s="8"/>
      <c r="G1657" s="79" t="s">
        <v>1249</v>
      </c>
      <c r="H1657" s="79"/>
      <c r="I1657" s="17">
        <f>SUM(I1653:I1656)</f>
        <v>7.36</v>
      </c>
    </row>
    <row r="1658" spans="1:9" ht="15" customHeight="1">
      <c r="A1658" s="76" t="s">
        <v>1218</v>
      </c>
      <c r="B1658" s="76"/>
      <c r="C1658" s="77" t="s">
        <v>3</v>
      </c>
      <c r="D1658" s="77"/>
      <c r="E1658" s="77"/>
      <c r="F1658" s="12" t="s">
        <v>4</v>
      </c>
      <c r="G1658" s="12" t="s">
        <v>1121</v>
      </c>
      <c r="H1658" s="12" t="s">
        <v>1122</v>
      </c>
      <c r="I1658" s="12" t="s">
        <v>1123</v>
      </c>
    </row>
    <row r="1659" spans="1:9" ht="21" customHeight="1">
      <c r="A1659" s="13" t="s">
        <v>1253</v>
      </c>
      <c r="B1659" s="14" t="s">
        <v>1254</v>
      </c>
      <c r="C1659" s="78" t="s">
        <v>15</v>
      </c>
      <c r="D1659" s="78"/>
      <c r="E1659" s="78"/>
      <c r="F1659" s="13" t="s">
        <v>1221</v>
      </c>
      <c r="G1659" s="15">
        <v>0.12709999999999999</v>
      </c>
      <c r="H1659" s="16">
        <v>22.84</v>
      </c>
      <c r="I1659" s="16">
        <f>TRUNC(TRUNC(G1659,8)*H1659,2)</f>
        <v>2.9</v>
      </c>
    </row>
    <row r="1660" spans="1:9" ht="21" customHeight="1">
      <c r="A1660" s="13" t="s">
        <v>1255</v>
      </c>
      <c r="B1660" s="14" t="s">
        <v>1256</v>
      </c>
      <c r="C1660" s="78" t="s">
        <v>15</v>
      </c>
      <c r="D1660" s="78"/>
      <c r="E1660" s="78"/>
      <c r="F1660" s="13" t="s">
        <v>1221</v>
      </c>
      <c r="G1660" s="15">
        <v>0.12709999999999999</v>
      </c>
      <c r="H1660" s="16">
        <v>30.2</v>
      </c>
      <c r="I1660" s="16">
        <f>TRUNC(TRUNC(G1660,8)*H1660,2)</f>
        <v>3.83</v>
      </c>
    </row>
    <row r="1661" spans="1:9" ht="18" customHeight="1">
      <c r="A1661" s="8"/>
      <c r="B1661" s="8"/>
      <c r="C1661" s="8"/>
      <c r="D1661" s="8"/>
      <c r="E1661" s="8"/>
      <c r="F1661" s="8"/>
      <c r="G1661" s="79" t="s">
        <v>1224</v>
      </c>
      <c r="H1661" s="79"/>
      <c r="I1661" s="17">
        <f>SUM(I1659:I1660)</f>
        <v>6.73</v>
      </c>
    </row>
    <row r="1662" spans="1:9" ht="15" customHeight="1">
      <c r="A1662" s="8"/>
      <c r="B1662" s="8"/>
      <c r="C1662" s="8"/>
      <c r="D1662" s="8"/>
      <c r="E1662" s="8"/>
      <c r="F1662" s="8"/>
      <c r="G1662" s="80" t="s">
        <v>1141</v>
      </c>
      <c r="H1662" s="80"/>
      <c r="I1662" s="4">
        <f>ROUND(SUM(I1657,I1661),2)</f>
        <v>14.09</v>
      </c>
    </row>
    <row r="1663" spans="1:9" ht="9.9499999999999993" customHeight="1">
      <c r="A1663" s="8"/>
      <c r="B1663" s="8"/>
      <c r="C1663" s="8"/>
      <c r="D1663" s="8"/>
      <c r="E1663" s="8"/>
      <c r="F1663" s="8"/>
      <c r="G1663" s="83"/>
      <c r="H1663" s="83"/>
      <c r="I1663" s="83"/>
    </row>
    <row r="1664" spans="1:9" ht="20.100000000000001" customHeight="1">
      <c r="A1664" s="81" t="s">
        <v>1751</v>
      </c>
      <c r="B1664" s="81"/>
      <c r="C1664" s="81"/>
      <c r="D1664" s="81"/>
      <c r="E1664" s="81"/>
      <c r="F1664" s="81"/>
      <c r="G1664" s="81"/>
      <c r="H1664" s="81"/>
      <c r="I1664" s="81"/>
    </row>
    <row r="1665" spans="1:9" ht="15" customHeight="1">
      <c r="A1665" s="76" t="s">
        <v>1234</v>
      </c>
      <c r="B1665" s="76"/>
      <c r="C1665" s="77" t="s">
        <v>3</v>
      </c>
      <c r="D1665" s="77"/>
      <c r="E1665" s="77"/>
      <c r="F1665" s="12" t="s">
        <v>4</v>
      </c>
      <c r="G1665" s="12" t="s">
        <v>1121</v>
      </c>
      <c r="H1665" s="12" t="s">
        <v>1122</v>
      </c>
      <c r="I1665" s="12" t="s">
        <v>1123</v>
      </c>
    </row>
    <row r="1666" spans="1:9" ht="15" customHeight="1">
      <c r="A1666" s="13" t="s">
        <v>1711</v>
      </c>
      <c r="B1666" s="14" t="s">
        <v>1712</v>
      </c>
      <c r="C1666" s="78" t="s">
        <v>15</v>
      </c>
      <c r="D1666" s="78"/>
      <c r="E1666" s="78"/>
      <c r="F1666" s="13" t="s">
        <v>39</v>
      </c>
      <c r="G1666" s="15">
        <v>2.47E-2</v>
      </c>
      <c r="H1666" s="16">
        <v>63.09</v>
      </c>
      <c r="I1666" s="16">
        <f>TRUNC(TRUNC(G1666,8)*H1666,2)</f>
        <v>1.55</v>
      </c>
    </row>
    <row r="1667" spans="1:9" ht="15" customHeight="1">
      <c r="A1667" s="13" t="s">
        <v>1704</v>
      </c>
      <c r="B1667" s="14" t="s">
        <v>1705</v>
      </c>
      <c r="C1667" s="78" t="s">
        <v>15</v>
      </c>
      <c r="D1667" s="78"/>
      <c r="E1667" s="78"/>
      <c r="F1667" s="13" t="s">
        <v>39</v>
      </c>
      <c r="G1667" s="15">
        <v>2.8500000000000001E-2</v>
      </c>
      <c r="H1667" s="16">
        <v>1.9</v>
      </c>
      <c r="I1667" s="16">
        <f>TRUNC(TRUNC(G1667,8)*H1667,2)</f>
        <v>0.05</v>
      </c>
    </row>
    <row r="1668" spans="1:9" ht="21" customHeight="1">
      <c r="A1668" s="13" t="s">
        <v>1713</v>
      </c>
      <c r="B1668" s="14" t="s">
        <v>1714</v>
      </c>
      <c r="C1668" s="78" t="s">
        <v>15</v>
      </c>
      <c r="D1668" s="78"/>
      <c r="E1668" s="78"/>
      <c r="F1668" s="13" t="s">
        <v>39</v>
      </c>
      <c r="G1668" s="15">
        <v>3.3000000000000002E-2</v>
      </c>
      <c r="H1668" s="16">
        <v>71.48</v>
      </c>
      <c r="I1668" s="16">
        <f>TRUNC(TRUNC(G1668,8)*H1668,2)</f>
        <v>2.35</v>
      </c>
    </row>
    <row r="1669" spans="1:9" ht="21" customHeight="1">
      <c r="A1669" s="13" t="s">
        <v>1752</v>
      </c>
      <c r="B1669" s="14" t="s">
        <v>1753</v>
      </c>
      <c r="C1669" s="78" t="s">
        <v>15</v>
      </c>
      <c r="D1669" s="78"/>
      <c r="E1669" s="78"/>
      <c r="F1669" s="13" t="s">
        <v>39</v>
      </c>
      <c r="G1669" s="15">
        <v>1</v>
      </c>
      <c r="H1669" s="16">
        <v>9.1199999999999992</v>
      </c>
      <c r="I1669" s="16">
        <f>TRUNC(TRUNC(G1669,8)*H1669,2)</f>
        <v>9.1199999999999992</v>
      </c>
    </row>
    <row r="1670" spans="1:9" ht="15" customHeight="1">
      <c r="A1670" s="8"/>
      <c r="B1670" s="8"/>
      <c r="C1670" s="8"/>
      <c r="D1670" s="8"/>
      <c r="E1670" s="8"/>
      <c r="F1670" s="8"/>
      <c r="G1670" s="79" t="s">
        <v>1249</v>
      </c>
      <c r="H1670" s="79"/>
      <c r="I1670" s="17">
        <f>SUM(I1666:I1669)</f>
        <v>13.07</v>
      </c>
    </row>
    <row r="1671" spans="1:9" ht="15" customHeight="1">
      <c r="A1671" s="76" t="s">
        <v>1218</v>
      </c>
      <c r="B1671" s="76"/>
      <c r="C1671" s="77" t="s">
        <v>3</v>
      </c>
      <c r="D1671" s="77"/>
      <c r="E1671" s="77"/>
      <c r="F1671" s="12" t="s">
        <v>4</v>
      </c>
      <c r="G1671" s="12" t="s">
        <v>1121</v>
      </c>
      <c r="H1671" s="12" t="s">
        <v>1122</v>
      </c>
      <c r="I1671" s="12" t="s">
        <v>1123</v>
      </c>
    </row>
    <row r="1672" spans="1:9" ht="21" customHeight="1">
      <c r="A1672" s="13" t="s">
        <v>1253</v>
      </c>
      <c r="B1672" s="14" t="s">
        <v>1254</v>
      </c>
      <c r="C1672" s="78" t="s">
        <v>15</v>
      </c>
      <c r="D1672" s="78"/>
      <c r="E1672" s="78"/>
      <c r="F1672" s="13" t="s">
        <v>1221</v>
      </c>
      <c r="G1672" s="15">
        <v>0.1694</v>
      </c>
      <c r="H1672" s="16">
        <v>22.84</v>
      </c>
      <c r="I1672" s="16">
        <f>TRUNC(TRUNC(G1672,8)*H1672,2)</f>
        <v>3.86</v>
      </c>
    </row>
    <row r="1673" spans="1:9" ht="21" customHeight="1">
      <c r="A1673" s="13" t="s">
        <v>1255</v>
      </c>
      <c r="B1673" s="14" t="s">
        <v>1256</v>
      </c>
      <c r="C1673" s="78" t="s">
        <v>15</v>
      </c>
      <c r="D1673" s="78"/>
      <c r="E1673" s="78"/>
      <c r="F1673" s="13" t="s">
        <v>1221</v>
      </c>
      <c r="G1673" s="15">
        <v>0.1694</v>
      </c>
      <c r="H1673" s="16">
        <v>30.2</v>
      </c>
      <c r="I1673" s="16">
        <f>TRUNC(TRUNC(G1673,8)*H1673,2)</f>
        <v>5.1100000000000003</v>
      </c>
    </row>
    <row r="1674" spans="1:9" ht="18" customHeight="1">
      <c r="A1674" s="8"/>
      <c r="B1674" s="8"/>
      <c r="C1674" s="8"/>
      <c r="D1674" s="8"/>
      <c r="E1674" s="8"/>
      <c r="F1674" s="8"/>
      <c r="G1674" s="79" t="s">
        <v>1224</v>
      </c>
      <c r="H1674" s="79"/>
      <c r="I1674" s="17">
        <f>SUM(I1672:I1673)</f>
        <v>8.9700000000000006</v>
      </c>
    </row>
    <row r="1675" spans="1:9" ht="15" customHeight="1">
      <c r="A1675" s="8"/>
      <c r="B1675" s="8"/>
      <c r="C1675" s="8"/>
      <c r="D1675" s="8"/>
      <c r="E1675" s="8"/>
      <c r="F1675" s="8"/>
      <c r="G1675" s="80" t="s">
        <v>1141</v>
      </c>
      <c r="H1675" s="80"/>
      <c r="I1675" s="4">
        <f>ROUND(SUM(I1670,I1674),2)</f>
        <v>22.04</v>
      </c>
    </row>
    <row r="1676" spans="1:9" ht="9.9499999999999993" customHeight="1">
      <c r="A1676" s="8"/>
      <c r="B1676" s="8"/>
      <c r="C1676" s="8"/>
      <c r="D1676" s="8"/>
      <c r="E1676" s="8"/>
      <c r="F1676" s="8"/>
      <c r="G1676" s="83"/>
      <c r="H1676" s="83"/>
      <c r="I1676" s="83"/>
    </row>
    <row r="1677" spans="1:9" ht="20.100000000000001" customHeight="1">
      <c r="A1677" s="81" t="s">
        <v>1754</v>
      </c>
      <c r="B1677" s="81"/>
      <c r="C1677" s="81"/>
      <c r="D1677" s="81"/>
      <c r="E1677" s="81"/>
      <c r="F1677" s="81"/>
      <c r="G1677" s="81"/>
      <c r="H1677" s="81"/>
      <c r="I1677" s="81"/>
    </row>
    <row r="1678" spans="1:9" ht="15" customHeight="1">
      <c r="A1678" s="76" t="s">
        <v>1218</v>
      </c>
      <c r="B1678" s="76"/>
      <c r="C1678" s="77" t="s">
        <v>3</v>
      </c>
      <c r="D1678" s="77"/>
      <c r="E1678" s="77"/>
      <c r="F1678" s="12" t="s">
        <v>4</v>
      </c>
      <c r="G1678" s="12" t="s">
        <v>1121</v>
      </c>
      <c r="H1678" s="12" t="s">
        <v>1122</v>
      </c>
      <c r="I1678" s="12" t="s">
        <v>1123</v>
      </c>
    </row>
    <row r="1679" spans="1:9" ht="21" customHeight="1">
      <c r="A1679" s="13" t="s">
        <v>1253</v>
      </c>
      <c r="B1679" s="14" t="s">
        <v>1254</v>
      </c>
      <c r="C1679" s="78" t="s">
        <v>15</v>
      </c>
      <c r="D1679" s="78"/>
      <c r="E1679" s="78"/>
      <c r="F1679" s="13" t="s">
        <v>1221</v>
      </c>
      <c r="G1679" s="15">
        <v>6.6000000000000003E-2</v>
      </c>
      <c r="H1679" s="16">
        <v>22.84</v>
      </c>
      <c r="I1679" s="16">
        <f>TRUNC(TRUNC(G1679,8)*H1679,2)</f>
        <v>1.5</v>
      </c>
    </row>
    <row r="1680" spans="1:9" ht="21" customHeight="1">
      <c r="A1680" s="13" t="s">
        <v>1255</v>
      </c>
      <c r="B1680" s="14" t="s">
        <v>1256</v>
      </c>
      <c r="C1680" s="78" t="s">
        <v>15</v>
      </c>
      <c r="D1680" s="78"/>
      <c r="E1680" s="78"/>
      <c r="F1680" s="13" t="s">
        <v>1221</v>
      </c>
      <c r="G1680" s="15">
        <v>0.23480000000000001</v>
      </c>
      <c r="H1680" s="16">
        <v>30.2</v>
      </c>
      <c r="I1680" s="16">
        <f>TRUNC(TRUNC(G1680,8)*H1680,2)</f>
        <v>7.09</v>
      </c>
    </row>
    <row r="1681" spans="1:9" ht="18" customHeight="1">
      <c r="A1681" s="8"/>
      <c r="B1681" s="8"/>
      <c r="C1681" s="8"/>
      <c r="D1681" s="8"/>
      <c r="E1681" s="8"/>
      <c r="F1681" s="8"/>
      <c r="G1681" s="79" t="s">
        <v>1224</v>
      </c>
      <c r="H1681" s="79"/>
      <c r="I1681" s="17">
        <f>SUM(I1679:I1680)</f>
        <v>8.59</v>
      </c>
    </row>
    <row r="1682" spans="1:9" ht="15" customHeight="1">
      <c r="A1682" s="8"/>
      <c r="B1682" s="8"/>
      <c r="C1682" s="8"/>
      <c r="D1682" s="8"/>
      <c r="E1682" s="8"/>
      <c r="F1682" s="8"/>
      <c r="G1682" s="80" t="s">
        <v>1141</v>
      </c>
      <c r="H1682" s="80"/>
      <c r="I1682" s="4">
        <f>ROUND(SUM(I1681),2)</f>
        <v>8.59</v>
      </c>
    </row>
    <row r="1683" spans="1:9" ht="9.9499999999999993" customHeight="1">
      <c r="A1683" s="8"/>
      <c r="B1683" s="8"/>
      <c r="C1683" s="8"/>
      <c r="D1683" s="8"/>
      <c r="E1683" s="8"/>
      <c r="F1683" s="8"/>
      <c r="G1683" s="83"/>
      <c r="H1683" s="83"/>
      <c r="I1683" s="83"/>
    </row>
    <row r="1684" spans="1:9" ht="20.100000000000001" customHeight="1">
      <c r="A1684" s="81" t="s">
        <v>1755</v>
      </c>
      <c r="B1684" s="81"/>
      <c r="C1684" s="81"/>
      <c r="D1684" s="81"/>
      <c r="E1684" s="81"/>
      <c r="F1684" s="81"/>
      <c r="G1684" s="81"/>
      <c r="H1684" s="81"/>
      <c r="I1684" s="81"/>
    </row>
    <row r="1685" spans="1:9" ht="15" customHeight="1">
      <c r="A1685" s="76" t="s">
        <v>1218</v>
      </c>
      <c r="B1685" s="76"/>
      <c r="C1685" s="77" t="s">
        <v>3</v>
      </c>
      <c r="D1685" s="77"/>
      <c r="E1685" s="77"/>
      <c r="F1685" s="12" t="s">
        <v>4</v>
      </c>
      <c r="G1685" s="12" t="s">
        <v>1121</v>
      </c>
      <c r="H1685" s="12" t="s">
        <v>1122</v>
      </c>
      <c r="I1685" s="12" t="s">
        <v>1123</v>
      </c>
    </row>
    <row r="1686" spans="1:9" ht="21" customHeight="1">
      <c r="A1686" s="13" t="s">
        <v>1253</v>
      </c>
      <c r="B1686" s="14" t="s">
        <v>1254</v>
      </c>
      <c r="C1686" s="78" t="s">
        <v>15</v>
      </c>
      <c r="D1686" s="78"/>
      <c r="E1686" s="78"/>
      <c r="F1686" s="13" t="s">
        <v>1221</v>
      </c>
      <c r="G1686" s="15">
        <v>8.3000000000000004E-2</v>
      </c>
      <c r="H1686" s="16">
        <v>22.84</v>
      </c>
      <c r="I1686" s="16">
        <f>TRUNC(TRUNC(G1686,8)*H1686,2)</f>
        <v>1.89</v>
      </c>
    </row>
    <row r="1687" spans="1:9" ht="21" customHeight="1">
      <c r="A1687" s="13" t="s">
        <v>1255</v>
      </c>
      <c r="B1687" s="14" t="s">
        <v>1256</v>
      </c>
      <c r="C1687" s="78" t="s">
        <v>15</v>
      </c>
      <c r="D1687" s="78"/>
      <c r="E1687" s="78"/>
      <c r="F1687" s="13" t="s">
        <v>1221</v>
      </c>
      <c r="G1687" s="15">
        <v>0.36499999999999999</v>
      </c>
      <c r="H1687" s="16">
        <v>30.2</v>
      </c>
      <c r="I1687" s="16">
        <f>TRUNC(TRUNC(G1687,8)*H1687,2)</f>
        <v>11.02</v>
      </c>
    </row>
    <row r="1688" spans="1:9" ht="18" customHeight="1">
      <c r="A1688" s="8"/>
      <c r="B1688" s="8"/>
      <c r="C1688" s="8"/>
      <c r="D1688" s="8"/>
      <c r="E1688" s="8"/>
      <c r="F1688" s="8"/>
      <c r="G1688" s="79" t="s">
        <v>1224</v>
      </c>
      <c r="H1688" s="79"/>
      <c r="I1688" s="17">
        <f>SUM(I1686:I1687)</f>
        <v>12.91</v>
      </c>
    </row>
    <row r="1689" spans="1:9" ht="15" customHeight="1">
      <c r="A1689" s="76" t="s">
        <v>1137</v>
      </c>
      <c r="B1689" s="76"/>
      <c r="C1689" s="77" t="s">
        <v>3</v>
      </c>
      <c r="D1689" s="77"/>
      <c r="E1689" s="77"/>
      <c r="F1689" s="12" t="s">
        <v>4</v>
      </c>
      <c r="G1689" s="12" t="s">
        <v>1121</v>
      </c>
      <c r="H1689" s="12" t="s">
        <v>1122</v>
      </c>
      <c r="I1689" s="12" t="s">
        <v>1123</v>
      </c>
    </row>
    <row r="1690" spans="1:9" ht="21" customHeight="1">
      <c r="A1690" s="13" t="s">
        <v>1505</v>
      </c>
      <c r="B1690" s="14" t="s">
        <v>1506</v>
      </c>
      <c r="C1690" s="78" t="s">
        <v>15</v>
      </c>
      <c r="D1690" s="78"/>
      <c r="E1690" s="78"/>
      <c r="F1690" s="13" t="s">
        <v>82</v>
      </c>
      <c r="G1690" s="15">
        <v>5.1000000000000004E-3</v>
      </c>
      <c r="H1690" s="16">
        <v>750.07</v>
      </c>
      <c r="I1690" s="16">
        <f>TRUNC(TRUNC(G1690,8)*H1690,2)</f>
        <v>3.82</v>
      </c>
    </row>
    <row r="1691" spans="1:9" ht="15" customHeight="1">
      <c r="A1691" s="8"/>
      <c r="B1691" s="8"/>
      <c r="C1691" s="8"/>
      <c r="D1691" s="8"/>
      <c r="E1691" s="8"/>
      <c r="F1691" s="8"/>
      <c r="G1691" s="79" t="s">
        <v>1140</v>
      </c>
      <c r="H1691" s="79"/>
      <c r="I1691" s="17">
        <f>SUM(I1690:I1690)</f>
        <v>3.82</v>
      </c>
    </row>
    <row r="1692" spans="1:9" ht="15" customHeight="1">
      <c r="A1692" s="8"/>
      <c r="B1692" s="8"/>
      <c r="C1692" s="8"/>
      <c r="D1692" s="8"/>
      <c r="E1692" s="8"/>
      <c r="F1692" s="8"/>
      <c r="G1692" s="80" t="s">
        <v>1141</v>
      </c>
      <c r="H1692" s="80"/>
      <c r="I1692" s="4">
        <f>ROUND(SUM(I1688,I1691),2)</f>
        <v>16.73</v>
      </c>
    </row>
    <row r="1693" spans="1:9" ht="9.9499999999999993" customHeight="1">
      <c r="A1693" s="8"/>
      <c r="B1693" s="8"/>
      <c r="C1693" s="8"/>
      <c r="D1693" s="8"/>
      <c r="E1693" s="8"/>
      <c r="F1693" s="8"/>
      <c r="G1693" s="83"/>
      <c r="H1693" s="83"/>
      <c r="I1693" s="83"/>
    </row>
    <row r="1694" spans="1:9" ht="20.100000000000001" customHeight="1">
      <c r="A1694" s="81" t="s">
        <v>1756</v>
      </c>
      <c r="B1694" s="81"/>
      <c r="C1694" s="81"/>
      <c r="D1694" s="81"/>
      <c r="E1694" s="81"/>
      <c r="F1694" s="81"/>
      <c r="G1694" s="81"/>
      <c r="H1694" s="81"/>
      <c r="I1694" s="81"/>
    </row>
    <row r="1695" spans="1:9" ht="15" customHeight="1">
      <c r="A1695" s="76" t="s">
        <v>1234</v>
      </c>
      <c r="B1695" s="76"/>
      <c r="C1695" s="77" t="s">
        <v>3</v>
      </c>
      <c r="D1695" s="77"/>
      <c r="E1695" s="77"/>
      <c r="F1695" s="12" t="s">
        <v>4</v>
      </c>
      <c r="G1695" s="12" t="s">
        <v>1121</v>
      </c>
      <c r="H1695" s="12" t="s">
        <v>1122</v>
      </c>
      <c r="I1695" s="12" t="s">
        <v>1123</v>
      </c>
    </row>
    <row r="1696" spans="1:9" ht="21" customHeight="1">
      <c r="A1696" s="13" t="s">
        <v>1757</v>
      </c>
      <c r="B1696" s="14" t="s">
        <v>1758</v>
      </c>
      <c r="C1696" s="78" t="s">
        <v>15</v>
      </c>
      <c r="D1696" s="78"/>
      <c r="E1696" s="78"/>
      <c r="F1696" s="13" t="s">
        <v>39</v>
      </c>
      <c r="G1696" s="15">
        <v>1.32E-2</v>
      </c>
      <c r="H1696" s="16">
        <v>13.86</v>
      </c>
      <c r="I1696" s="16">
        <f>TRUNC(TRUNC(G1696,8)*H1696,2)</f>
        <v>0.18</v>
      </c>
    </row>
    <row r="1697" spans="1:9" ht="21" customHeight="1">
      <c r="A1697" s="13" t="s">
        <v>1759</v>
      </c>
      <c r="B1697" s="14" t="s">
        <v>1760</v>
      </c>
      <c r="C1697" s="78" t="s">
        <v>15</v>
      </c>
      <c r="D1697" s="78"/>
      <c r="E1697" s="78"/>
      <c r="F1697" s="13" t="s">
        <v>39</v>
      </c>
      <c r="G1697" s="15">
        <v>1</v>
      </c>
      <c r="H1697" s="16">
        <v>106.58</v>
      </c>
      <c r="I1697" s="16">
        <f>TRUNC(TRUNC(G1697,8)*H1697,2)</f>
        <v>106.58</v>
      </c>
    </row>
    <row r="1698" spans="1:9" ht="15" customHeight="1">
      <c r="A1698" s="8"/>
      <c r="B1698" s="8"/>
      <c r="C1698" s="8"/>
      <c r="D1698" s="8"/>
      <c r="E1698" s="8"/>
      <c r="F1698" s="8"/>
      <c r="G1698" s="79" t="s">
        <v>1249</v>
      </c>
      <c r="H1698" s="79"/>
      <c r="I1698" s="17">
        <f>SUM(I1696:I1697)</f>
        <v>106.76</v>
      </c>
    </row>
    <row r="1699" spans="1:9" ht="15" customHeight="1">
      <c r="A1699" s="76" t="s">
        <v>1218</v>
      </c>
      <c r="B1699" s="76"/>
      <c r="C1699" s="77" t="s">
        <v>3</v>
      </c>
      <c r="D1699" s="77"/>
      <c r="E1699" s="77"/>
      <c r="F1699" s="12" t="s">
        <v>4</v>
      </c>
      <c r="G1699" s="12" t="s">
        <v>1121</v>
      </c>
      <c r="H1699" s="12" t="s">
        <v>1122</v>
      </c>
      <c r="I1699" s="12" t="s">
        <v>1123</v>
      </c>
    </row>
    <row r="1700" spans="1:9" ht="21" customHeight="1">
      <c r="A1700" s="13" t="s">
        <v>1253</v>
      </c>
      <c r="B1700" s="14" t="s">
        <v>1254</v>
      </c>
      <c r="C1700" s="78" t="s">
        <v>15</v>
      </c>
      <c r="D1700" s="78"/>
      <c r="E1700" s="78"/>
      <c r="F1700" s="13" t="s">
        <v>1221</v>
      </c>
      <c r="G1700" s="15">
        <v>0.25950000000000001</v>
      </c>
      <c r="H1700" s="16">
        <v>22.84</v>
      </c>
      <c r="I1700" s="16">
        <f>TRUNC(TRUNC(G1700,8)*H1700,2)</f>
        <v>5.92</v>
      </c>
    </row>
    <row r="1701" spans="1:9" ht="21" customHeight="1">
      <c r="A1701" s="13" t="s">
        <v>1255</v>
      </c>
      <c r="B1701" s="14" t="s">
        <v>1256</v>
      </c>
      <c r="C1701" s="78" t="s">
        <v>15</v>
      </c>
      <c r="D1701" s="78"/>
      <c r="E1701" s="78"/>
      <c r="F1701" s="13" t="s">
        <v>1221</v>
      </c>
      <c r="G1701" s="15">
        <v>0.25950000000000001</v>
      </c>
      <c r="H1701" s="16">
        <v>30.2</v>
      </c>
      <c r="I1701" s="16">
        <f>TRUNC(TRUNC(G1701,8)*H1701,2)</f>
        <v>7.83</v>
      </c>
    </row>
    <row r="1702" spans="1:9" ht="18" customHeight="1">
      <c r="A1702" s="8"/>
      <c r="B1702" s="8"/>
      <c r="C1702" s="8"/>
      <c r="D1702" s="8"/>
      <c r="E1702" s="8"/>
      <c r="F1702" s="8"/>
      <c r="G1702" s="79" t="s">
        <v>1224</v>
      </c>
      <c r="H1702" s="79"/>
      <c r="I1702" s="17">
        <f>SUM(I1700:I1701)</f>
        <v>13.75</v>
      </c>
    </row>
    <row r="1703" spans="1:9" ht="15" customHeight="1">
      <c r="A1703" s="8"/>
      <c r="B1703" s="8"/>
      <c r="C1703" s="8"/>
      <c r="D1703" s="8"/>
      <c r="E1703" s="8"/>
      <c r="F1703" s="8"/>
      <c r="G1703" s="80" t="s">
        <v>1141</v>
      </c>
      <c r="H1703" s="80"/>
      <c r="I1703" s="4">
        <f>ROUND(SUM(I1698,I1702),2)</f>
        <v>120.51</v>
      </c>
    </row>
    <row r="1704" spans="1:9" ht="9.9499999999999993" customHeight="1">
      <c r="A1704" s="8"/>
      <c r="B1704" s="8"/>
      <c r="C1704" s="8"/>
      <c r="D1704" s="8"/>
      <c r="E1704" s="8"/>
      <c r="F1704" s="8"/>
      <c r="G1704" s="83"/>
      <c r="H1704" s="83"/>
      <c r="I1704" s="83"/>
    </row>
    <row r="1705" spans="1:9" ht="20.100000000000001" customHeight="1">
      <c r="A1705" s="81" t="s">
        <v>1761</v>
      </c>
      <c r="B1705" s="81"/>
      <c r="C1705" s="81"/>
      <c r="D1705" s="81"/>
      <c r="E1705" s="81"/>
      <c r="F1705" s="81"/>
      <c r="G1705" s="81"/>
      <c r="H1705" s="81"/>
      <c r="I1705" s="81"/>
    </row>
    <row r="1706" spans="1:9" ht="15" customHeight="1">
      <c r="A1706" s="76" t="s">
        <v>1234</v>
      </c>
      <c r="B1706" s="76"/>
      <c r="C1706" s="77" t="s">
        <v>3</v>
      </c>
      <c r="D1706" s="77"/>
      <c r="E1706" s="77"/>
      <c r="F1706" s="12" t="s">
        <v>4</v>
      </c>
      <c r="G1706" s="12" t="s">
        <v>1121</v>
      </c>
      <c r="H1706" s="12" t="s">
        <v>1122</v>
      </c>
      <c r="I1706" s="12" t="s">
        <v>1123</v>
      </c>
    </row>
    <row r="1707" spans="1:9" ht="21" customHeight="1">
      <c r="A1707" s="13" t="s">
        <v>1757</v>
      </c>
      <c r="B1707" s="14" t="s">
        <v>1758</v>
      </c>
      <c r="C1707" s="78" t="s">
        <v>15</v>
      </c>
      <c r="D1707" s="78"/>
      <c r="E1707" s="78"/>
      <c r="F1707" s="13" t="s">
        <v>39</v>
      </c>
      <c r="G1707" s="15">
        <v>1.9199999999999998E-2</v>
      </c>
      <c r="H1707" s="16">
        <v>13.86</v>
      </c>
      <c r="I1707" s="16">
        <f>TRUNC(TRUNC(G1707,8)*H1707,2)</f>
        <v>0.26</v>
      </c>
    </row>
    <row r="1708" spans="1:9" ht="21" customHeight="1">
      <c r="A1708" s="13" t="s">
        <v>1762</v>
      </c>
      <c r="B1708" s="14" t="s">
        <v>1763</v>
      </c>
      <c r="C1708" s="78" t="s">
        <v>15</v>
      </c>
      <c r="D1708" s="78"/>
      <c r="E1708" s="78"/>
      <c r="F1708" s="13" t="s">
        <v>39</v>
      </c>
      <c r="G1708" s="15">
        <v>1</v>
      </c>
      <c r="H1708" s="16">
        <v>155</v>
      </c>
      <c r="I1708" s="16">
        <f>TRUNC(TRUNC(G1708,8)*H1708,2)</f>
        <v>155</v>
      </c>
    </row>
    <row r="1709" spans="1:9" ht="15" customHeight="1">
      <c r="A1709" s="8"/>
      <c r="B1709" s="8"/>
      <c r="C1709" s="8"/>
      <c r="D1709" s="8"/>
      <c r="E1709" s="8"/>
      <c r="F1709" s="8"/>
      <c r="G1709" s="79" t="s">
        <v>1249</v>
      </c>
      <c r="H1709" s="79"/>
      <c r="I1709" s="17">
        <f>SUM(I1707:I1708)</f>
        <v>155.26</v>
      </c>
    </row>
    <row r="1710" spans="1:9" ht="15" customHeight="1">
      <c r="A1710" s="76" t="s">
        <v>1218</v>
      </c>
      <c r="B1710" s="76"/>
      <c r="C1710" s="77" t="s">
        <v>3</v>
      </c>
      <c r="D1710" s="77"/>
      <c r="E1710" s="77"/>
      <c r="F1710" s="12" t="s">
        <v>4</v>
      </c>
      <c r="G1710" s="12" t="s">
        <v>1121</v>
      </c>
      <c r="H1710" s="12" t="s">
        <v>1122</v>
      </c>
      <c r="I1710" s="12" t="s">
        <v>1123</v>
      </c>
    </row>
    <row r="1711" spans="1:9" ht="21" customHeight="1">
      <c r="A1711" s="13" t="s">
        <v>1253</v>
      </c>
      <c r="B1711" s="14" t="s">
        <v>1254</v>
      </c>
      <c r="C1711" s="78" t="s">
        <v>15</v>
      </c>
      <c r="D1711" s="78"/>
      <c r="E1711" s="78"/>
      <c r="F1711" s="13" t="s">
        <v>1221</v>
      </c>
      <c r="G1711" s="15">
        <v>0.37430000000000002</v>
      </c>
      <c r="H1711" s="16">
        <v>22.84</v>
      </c>
      <c r="I1711" s="16">
        <f>TRUNC(TRUNC(G1711,8)*H1711,2)</f>
        <v>8.5399999999999991</v>
      </c>
    </row>
    <row r="1712" spans="1:9" ht="21" customHeight="1">
      <c r="A1712" s="13" t="s">
        <v>1255</v>
      </c>
      <c r="B1712" s="14" t="s">
        <v>1256</v>
      </c>
      <c r="C1712" s="78" t="s">
        <v>15</v>
      </c>
      <c r="D1712" s="78"/>
      <c r="E1712" s="78"/>
      <c r="F1712" s="13" t="s">
        <v>1221</v>
      </c>
      <c r="G1712" s="15">
        <v>0.37430000000000002</v>
      </c>
      <c r="H1712" s="16">
        <v>30.2</v>
      </c>
      <c r="I1712" s="16">
        <f>TRUNC(TRUNC(G1712,8)*H1712,2)</f>
        <v>11.3</v>
      </c>
    </row>
    <row r="1713" spans="1:9" ht="18" customHeight="1">
      <c r="A1713" s="8"/>
      <c r="B1713" s="8"/>
      <c r="C1713" s="8"/>
      <c r="D1713" s="8"/>
      <c r="E1713" s="8"/>
      <c r="F1713" s="8"/>
      <c r="G1713" s="79" t="s">
        <v>1224</v>
      </c>
      <c r="H1713" s="79"/>
      <c r="I1713" s="17">
        <f>SUM(I1711:I1712)</f>
        <v>19.84</v>
      </c>
    </row>
    <row r="1714" spans="1:9" ht="15" customHeight="1">
      <c r="A1714" s="8"/>
      <c r="B1714" s="8"/>
      <c r="C1714" s="8"/>
      <c r="D1714" s="8"/>
      <c r="E1714" s="8"/>
      <c r="F1714" s="8"/>
      <c r="G1714" s="80" t="s">
        <v>1141</v>
      </c>
      <c r="H1714" s="80"/>
      <c r="I1714" s="4">
        <f>ROUND(SUM(I1709,I1713),2)</f>
        <v>175.1</v>
      </c>
    </row>
    <row r="1715" spans="1:9" ht="9.9499999999999993" customHeight="1">
      <c r="A1715" s="8"/>
      <c r="B1715" s="8"/>
      <c r="C1715" s="8"/>
      <c r="D1715" s="8"/>
      <c r="E1715" s="8"/>
      <c r="F1715" s="8"/>
      <c r="G1715" s="83"/>
      <c r="H1715" s="83"/>
      <c r="I1715" s="83"/>
    </row>
    <row r="1716" spans="1:9" ht="20.100000000000001" customHeight="1">
      <c r="A1716" s="81" t="s">
        <v>1764</v>
      </c>
      <c r="B1716" s="81"/>
      <c r="C1716" s="81"/>
      <c r="D1716" s="81"/>
      <c r="E1716" s="81"/>
      <c r="F1716" s="81"/>
      <c r="G1716" s="81"/>
      <c r="H1716" s="81"/>
      <c r="I1716" s="81"/>
    </row>
    <row r="1717" spans="1:9" ht="15" customHeight="1">
      <c r="A1717" s="76" t="s">
        <v>1234</v>
      </c>
      <c r="B1717" s="76"/>
      <c r="C1717" s="77" t="s">
        <v>3</v>
      </c>
      <c r="D1717" s="77"/>
      <c r="E1717" s="77"/>
      <c r="F1717" s="12" t="s">
        <v>4</v>
      </c>
      <c r="G1717" s="12" t="s">
        <v>1121</v>
      </c>
      <c r="H1717" s="12" t="s">
        <v>1122</v>
      </c>
      <c r="I1717" s="12" t="s">
        <v>1123</v>
      </c>
    </row>
    <row r="1718" spans="1:9" ht="21" customHeight="1">
      <c r="A1718" s="13" t="s">
        <v>1757</v>
      </c>
      <c r="B1718" s="14" t="s">
        <v>1758</v>
      </c>
      <c r="C1718" s="78" t="s">
        <v>15</v>
      </c>
      <c r="D1718" s="78"/>
      <c r="E1718" s="78"/>
      <c r="F1718" s="13" t="s">
        <v>39</v>
      </c>
      <c r="G1718" s="15">
        <v>1.06E-2</v>
      </c>
      <c r="H1718" s="16">
        <v>13.86</v>
      </c>
      <c r="I1718" s="16">
        <f>TRUNC(TRUNC(G1718,8)*H1718,2)</f>
        <v>0.14000000000000001</v>
      </c>
    </row>
    <row r="1719" spans="1:9" ht="21" customHeight="1">
      <c r="A1719" s="13" t="s">
        <v>1765</v>
      </c>
      <c r="B1719" s="14" t="s">
        <v>1766</v>
      </c>
      <c r="C1719" s="78" t="s">
        <v>15</v>
      </c>
      <c r="D1719" s="78"/>
      <c r="E1719" s="78"/>
      <c r="F1719" s="13" t="s">
        <v>39</v>
      </c>
      <c r="G1719" s="15">
        <v>1</v>
      </c>
      <c r="H1719" s="16">
        <v>87.07</v>
      </c>
      <c r="I1719" s="16">
        <f>TRUNC(TRUNC(G1719,8)*H1719,2)</f>
        <v>87.07</v>
      </c>
    </row>
    <row r="1720" spans="1:9" ht="15" customHeight="1">
      <c r="A1720" s="8"/>
      <c r="B1720" s="8"/>
      <c r="C1720" s="8"/>
      <c r="D1720" s="8"/>
      <c r="E1720" s="8"/>
      <c r="F1720" s="8"/>
      <c r="G1720" s="79" t="s">
        <v>1249</v>
      </c>
      <c r="H1720" s="79"/>
      <c r="I1720" s="17">
        <f>SUM(I1718:I1719)</f>
        <v>87.21</v>
      </c>
    </row>
    <row r="1721" spans="1:9" ht="15" customHeight="1">
      <c r="A1721" s="76" t="s">
        <v>1218</v>
      </c>
      <c r="B1721" s="76"/>
      <c r="C1721" s="77" t="s">
        <v>3</v>
      </c>
      <c r="D1721" s="77"/>
      <c r="E1721" s="77"/>
      <c r="F1721" s="12" t="s">
        <v>4</v>
      </c>
      <c r="G1721" s="12" t="s">
        <v>1121</v>
      </c>
      <c r="H1721" s="12" t="s">
        <v>1122</v>
      </c>
      <c r="I1721" s="12" t="s">
        <v>1123</v>
      </c>
    </row>
    <row r="1722" spans="1:9" ht="21" customHeight="1">
      <c r="A1722" s="13" t="s">
        <v>1253</v>
      </c>
      <c r="B1722" s="14" t="s">
        <v>1254</v>
      </c>
      <c r="C1722" s="78" t="s">
        <v>15</v>
      </c>
      <c r="D1722" s="78"/>
      <c r="E1722" s="78"/>
      <c r="F1722" s="13" t="s">
        <v>1221</v>
      </c>
      <c r="G1722" s="15">
        <v>0.22120000000000001</v>
      </c>
      <c r="H1722" s="16">
        <v>22.84</v>
      </c>
      <c r="I1722" s="16">
        <f>TRUNC(TRUNC(G1722,8)*H1722,2)</f>
        <v>5.05</v>
      </c>
    </row>
    <row r="1723" spans="1:9" ht="21" customHeight="1">
      <c r="A1723" s="13" t="s">
        <v>1255</v>
      </c>
      <c r="B1723" s="14" t="s">
        <v>1256</v>
      </c>
      <c r="C1723" s="78" t="s">
        <v>15</v>
      </c>
      <c r="D1723" s="78"/>
      <c r="E1723" s="78"/>
      <c r="F1723" s="13" t="s">
        <v>1221</v>
      </c>
      <c r="G1723" s="15">
        <v>0.22120000000000001</v>
      </c>
      <c r="H1723" s="16">
        <v>30.2</v>
      </c>
      <c r="I1723" s="16">
        <f>TRUNC(TRUNC(G1723,8)*H1723,2)</f>
        <v>6.68</v>
      </c>
    </row>
    <row r="1724" spans="1:9" ht="18" customHeight="1">
      <c r="A1724" s="8"/>
      <c r="B1724" s="8"/>
      <c r="C1724" s="8"/>
      <c r="D1724" s="8"/>
      <c r="E1724" s="8"/>
      <c r="F1724" s="8"/>
      <c r="G1724" s="79" t="s">
        <v>1224</v>
      </c>
      <c r="H1724" s="79"/>
      <c r="I1724" s="17">
        <f>SUM(I1722:I1723)</f>
        <v>11.73</v>
      </c>
    </row>
    <row r="1725" spans="1:9" ht="15" customHeight="1">
      <c r="A1725" s="8"/>
      <c r="B1725" s="8"/>
      <c r="C1725" s="8"/>
      <c r="D1725" s="8"/>
      <c r="E1725" s="8"/>
      <c r="F1725" s="8"/>
      <c r="G1725" s="80" t="s">
        <v>1141</v>
      </c>
      <c r="H1725" s="80"/>
      <c r="I1725" s="4">
        <f>ROUND(SUM(I1720,I1724),2)</f>
        <v>98.94</v>
      </c>
    </row>
    <row r="1726" spans="1:9" ht="9.9499999999999993" customHeight="1">
      <c r="A1726" s="8"/>
      <c r="B1726" s="8"/>
      <c r="C1726" s="8"/>
      <c r="D1726" s="8"/>
      <c r="E1726" s="8"/>
      <c r="F1726" s="8"/>
      <c r="G1726" s="83"/>
      <c r="H1726" s="83"/>
      <c r="I1726" s="83"/>
    </row>
    <row r="1727" spans="1:9" ht="20.100000000000001" customHeight="1">
      <c r="A1727" s="81" t="s">
        <v>1767</v>
      </c>
      <c r="B1727" s="81"/>
      <c r="C1727" s="81"/>
      <c r="D1727" s="81"/>
      <c r="E1727" s="81"/>
      <c r="F1727" s="81"/>
      <c r="G1727" s="81"/>
      <c r="H1727" s="81"/>
      <c r="I1727" s="81"/>
    </row>
    <row r="1728" spans="1:9" ht="15" customHeight="1">
      <c r="A1728" s="76" t="s">
        <v>1234</v>
      </c>
      <c r="B1728" s="76"/>
      <c r="C1728" s="77" t="s">
        <v>3</v>
      </c>
      <c r="D1728" s="77"/>
      <c r="E1728" s="77"/>
      <c r="F1728" s="12" t="s">
        <v>4</v>
      </c>
      <c r="G1728" s="12" t="s">
        <v>1121</v>
      </c>
      <c r="H1728" s="12" t="s">
        <v>1122</v>
      </c>
      <c r="I1728" s="12" t="s">
        <v>1123</v>
      </c>
    </row>
    <row r="1729" spans="1:9" ht="21" customHeight="1">
      <c r="A1729" s="13" t="s">
        <v>1757</v>
      </c>
      <c r="B1729" s="14" t="s">
        <v>1758</v>
      </c>
      <c r="C1729" s="78" t="s">
        <v>15</v>
      </c>
      <c r="D1729" s="78"/>
      <c r="E1729" s="78"/>
      <c r="F1729" s="13" t="s">
        <v>39</v>
      </c>
      <c r="G1729" s="15">
        <v>1.06E-2</v>
      </c>
      <c r="H1729" s="16">
        <v>13.86</v>
      </c>
      <c r="I1729" s="16">
        <f>TRUNC(TRUNC(G1729,8)*H1729,2)</f>
        <v>0.14000000000000001</v>
      </c>
    </row>
    <row r="1730" spans="1:9" ht="21" customHeight="1">
      <c r="A1730" s="13" t="s">
        <v>1768</v>
      </c>
      <c r="B1730" s="14" t="s">
        <v>1769</v>
      </c>
      <c r="C1730" s="78" t="s">
        <v>15</v>
      </c>
      <c r="D1730" s="78"/>
      <c r="E1730" s="78"/>
      <c r="F1730" s="13" t="s">
        <v>39</v>
      </c>
      <c r="G1730" s="15">
        <v>1</v>
      </c>
      <c r="H1730" s="16">
        <v>18.399999999999999</v>
      </c>
      <c r="I1730" s="16">
        <f>TRUNC(TRUNC(G1730,8)*H1730,2)</f>
        <v>18.399999999999999</v>
      </c>
    </row>
    <row r="1731" spans="1:9" ht="15" customHeight="1">
      <c r="A1731" s="8"/>
      <c r="B1731" s="8"/>
      <c r="C1731" s="8"/>
      <c r="D1731" s="8"/>
      <c r="E1731" s="8"/>
      <c r="F1731" s="8"/>
      <c r="G1731" s="79" t="s">
        <v>1249</v>
      </c>
      <c r="H1731" s="79"/>
      <c r="I1731" s="17">
        <f>SUM(I1729:I1730)</f>
        <v>18.54</v>
      </c>
    </row>
    <row r="1732" spans="1:9" ht="15" customHeight="1">
      <c r="A1732" s="76" t="s">
        <v>1218</v>
      </c>
      <c r="B1732" s="76"/>
      <c r="C1732" s="77" t="s">
        <v>3</v>
      </c>
      <c r="D1732" s="77"/>
      <c r="E1732" s="77"/>
      <c r="F1732" s="12" t="s">
        <v>4</v>
      </c>
      <c r="G1732" s="12" t="s">
        <v>1121</v>
      </c>
      <c r="H1732" s="12" t="s">
        <v>1122</v>
      </c>
      <c r="I1732" s="12" t="s">
        <v>1123</v>
      </c>
    </row>
    <row r="1733" spans="1:9" ht="21" customHeight="1">
      <c r="A1733" s="13" t="s">
        <v>1253</v>
      </c>
      <c r="B1733" s="14" t="s">
        <v>1254</v>
      </c>
      <c r="C1733" s="78" t="s">
        <v>15</v>
      </c>
      <c r="D1733" s="78"/>
      <c r="E1733" s="78"/>
      <c r="F1733" s="13" t="s">
        <v>1221</v>
      </c>
      <c r="G1733" s="15">
        <v>0.11020000000000001</v>
      </c>
      <c r="H1733" s="16">
        <v>22.84</v>
      </c>
      <c r="I1733" s="16">
        <f>TRUNC(TRUNC(G1733,8)*H1733,2)</f>
        <v>2.5099999999999998</v>
      </c>
    </row>
    <row r="1734" spans="1:9" ht="21" customHeight="1">
      <c r="A1734" s="13" t="s">
        <v>1255</v>
      </c>
      <c r="B1734" s="14" t="s">
        <v>1256</v>
      </c>
      <c r="C1734" s="78" t="s">
        <v>15</v>
      </c>
      <c r="D1734" s="78"/>
      <c r="E1734" s="78"/>
      <c r="F1734" s="13" t="s">
        <v>1221</v>
      </c>
      <c r="G1734" s="15">
        <v>0.11020000000000001</v>
      </c>
      <c r="H1734" s="16">
        <v>30.2</v>
      </c>
      <c r="I1734" s="16">
        <f>TRUNC(TRUNC(G1734,8)*H1734,2)</f>
        <v>3.32</v>
      </c>
    </row>
    <row r="1735" spans="1:9" ht="18" customHeight="1">
      <c r="A1735" s="8"/>
      <c r="B1735" s="8"/>
      <c r="C1735" s="8"/>
      <c r="D1735" s="8"/>
      <c r="E1735" s="8"/>
      <c r="F1735" s="8"/>
      <c r="G1735" s="79" t="s">
        <v>1224</v>
      </c>
      <c r="H1735" s="79"/>
      <c r="I1735" s="17">
        <f>SUM(I1733:I1734)</f>
        <v>5.83</v>
      </c>
    </row>
    <row r="1736" spans="1:9" ht="15" customHeight="1">
      <c r="A1736" s="8"/>
      <c r="B1736" s="8"/>
      <c r="C1736" s="8"/>
      <c r="D1736" s="8"/>
      <c r="E1736" s="8"/>
      <c r="F1736" s="8"/>
      <c r="G1736" s="80" t="s">
        <v>1141</v>
      </c>
      <c r="H1736" s="80"/>
      <c r="I1736" s="4">
        <f>ROUND(SUM(I1731,I1735),2)</f>
        <v>24.37</v>
      </c>
    </row>
    <row r="1737" spans="1:9" ht="9.9499999999999993" customHeight="1">
      <c r="A1737" s="8"/>
      <c r="B1737" s="8"/>
      <c r="C1737" s="8"/>
      <c r="D1737" s="8"/>
      <c r="E1737" s="8"/>
      <c r="F1737" s="8"/>
      <c r="G1737" s="83"/>
      <c r="H1737" s="83"/>
      <c r="I1737" s="83"/>
    </row>
    <row r="1738" spans="1:9" ht="20.100000000000001" customHeight="1">
      <c r="A1738" s="81" t="s">
        <v>1770</v>
      </c>
      <c r="B1738" s="81"/>
      <c r="C1738" s="81"/>
      <c r="D1738" s="81"/>
      <c r="E1738" s="81"/>
      <c r="F1738" s="81"/>
      <c r="G1738" s="81"/>
      <c r="H1738" s="81"/>
      <c r="I1738" s="81"/>
    </row>
    <row r="1739" spans="1:9" ht="15" customHeight="1">
      <c r="A1739" s="76" t="s">
        <v>1234</v>
      </c>
      <c r="B1739" s="76"/>
      <c r="C1739" s="77" t="s">
        <v>3</v>
      </c>
      <c r="D1739" s="77"/>
      <c r="E1739" s="77"/>
      <c r="F1739" s="12" t="s">
        <v>4</v>
      </c>
      <c r="G1739" s="12" t="s">
        <v>1121</v>
      </c>
      <c r="H1739" s="12" t="s">
        <v>1122</v>
      </c>
      <c r="I1739" s="12" t="s">
        <v>1123</v>
      </c>
    </row>
    <row r="1740" spans="1:9" ht="21" customHeight="1">
      <c r="A1740" s="13" t="s">
        <v>1757</v>
      </c>
      <c r="B1740" s="14" t="s">
        <v>1758</v>
      </c>
      <c r="C1740" s="78" t="s">
        <v>15</v>
      </c>
      <c r="D1740" s="78"/>
      <c r="E1740" s="78"/>
      <c r="F1740" s="13" t="s">
        <v>39</v>
      </c>
      <c r="G1740" s="15">
        <v>1.06E-2</v>
      </c>
      <c r="H1740" s="16">
        <v>13.86</v>
      </c>
      <c r="I1740" s="16">
        <f>TRUNC(TRUNC(G1740,8)*H1740,2)</f>
        <v>0.14000000000000001</v>
      </c>
    </row>
    <row r="1741" spans="1:9" ht="21" customHeight="1">
      <c r="A1741" s="13" t="s">
        <v>1771</v>
      </c>
      <c r="B1741" s="14" t="s">
        <v>1772</v>
      </c>
      <c r="C1741" s="78" t="s">
        <v>15</v>
      </c>
      <c r="D1741" s="78"/>
      <c r="E1741" s="78"/>
      <c r="F1741" s="13" t="s">
        <v>39</v>
      </c>
      <c r="G1741" s="15">
        <v>1</v>
      </c>
      <c r="H1741" s="16">
        <v>23.3</v>
      </c>
      <c r="I1741" s="16">
        <f>TRUNC(TRUNC(G1741,8)*H1741,2)</f>
        <v>23.3</v>
      </c>
    </row>
    <row r="1742" spans="1:9" ht="15" customHeight="1">
      <c r="A1742" s="8"/>
      <c r="B1742" s="8"/>
      <c r="C1742" s="8"/>
      <c r="D1742" s="8"/>
      <c r="E1742" s="8"/>
      <c r="F1742" s="8"/>
      <c r="G1742" s="79" t="s">
        <v>1249</v>
      </c>
      <c r="H1742" s="79"/>
      <c r="I1742" s="17">
        <f>SUM(I1740:I1741)</f>
        <v>23.44</v>
      </c>
    </row>
    <row r="1743" spans="1:9" ht="15" customHeight="1">
      <c r="A1743" s="76" t="s">
        <v>1218</v>
      </c>
      <c r="B1743" s="76"/>
      <c r="C1743" s="77" t="s">
        <v>3</v>
      </c>
      <c r="D1743" s="77"/>
      <c r="E1743" s="77"/>
      <c r="F1743" s="12" t="s">
        <v>4</v>
      </c>
      <c r="G1743" s="12" t="s">
        <v>1121</v>
      </c>
      <c r="H1743" s="12" t="s">
        <v>1122</v>
      </c>
      <c r="I1743" s="12" t="s">
        <v>1123</v>
      </c>
    </row>
    <row r="1744" spans="1:9" ht="21" customHeight="1">
      <c r="A1744" s="13" t="s">
        <v>1253</v>
      </c>
      <c r="B1744" s="14" t="s">
        <v>1254</v>
      </c>
      <c r="C1744" s="78" t="s">
        <v>15</v>
      </c>
      <c r="D1744" s="78"/>
      <c r="E1744" s="78"/>
      <c r="F1744" s="13" t="s">
        <v>1221</v>
      </c>
      <c r="G1744" s="15">
        <v>0.11020000000000001</v>
      </c>
      <c r="H1744" s="16">
        <v>22.84</v>
      </c>
      <c r="I1744" s="16">
        <f>TRUNC(TRUNC(G1744,8)*H1744,2)</f>
        <v>2.5099999999999998</v>
      </c>
    </row>
    <row r="1745" spans="1:9" ht="21" customHeight="1">
      <c r="A1745" s="13" t="s">
        <v>1255</v>
      </c>
      <c r="B1745" s="14" t="s">
        <v>1256</v>
      </c>
      <c r="C1745" s="78" t="s">
        <v>15</v>
      </c>
      <c r="D1745" s="78"/>
      <c r="E1745" s="78"/>
      <c r="F1745" s="13" t="s">
        <v>1221</v>
      </c>
      <c r="G1745" s="15">
        <v>0.11020000000000001</v>
      </c>
      <c r="H1745" s="16">
        <v>30.2</v>
      </c>
      <c r="I1745" s="16">
        <f>TRUNC(TRUNC(G1745,8)*H1745,2)</f>
        <v>3.32</v>
      </c>
    </row>
    <row r="1746" spans="1:9" ht="18" customHeight="1">
      <c r="A1746" s="8"/>
      <c r="B1746" s="8"/>
      <c r="C1746" s="8"/>
      <c r="D1746" s="8"/>
      <c r="E1746" s="8"/>
      <c r="F1746" s="8"/>
      <c r="G1746" s="79" t="s">
        <v>1224</v>
      </c>
      <c r="H1746" s="79"/>
      <c r="I1746" s="17">
        <f>SUM(I1744:I1745)</f>
        <v>5.83</v>
      </c>
    </row>
    <row r="1747" spans="1:9" ht="15" customHeight="1">
      <c r="A1747" s="8"/>
      <c r="B1747" s="8"/>
      <c r="C1747" s="8"/>
      <c r="D1747" s="8"/>
      <c r="E1747" s="8"/>
      <c r="F1747" s="8"/>
      <c r="G1747" s="80" t="s">
        <v>1141</v>
      </c>
      <c r="H1747" s="80"/>
      <c r="I1747" s="4">
        <f>ROUND(SUM(I1742,I1746),2)</f>
        <v>29.27</v>
      </c>
    </row>
    <row r="1748" spans="1:9" ht="9.9499999999999993" customHeight="1">
      <c r="A1748" s="8"/>
      <c r="B1748" s="8"/>
      <c r="C1748" s="8"/>
      <c r="D1748" s="8"/>
      <c r="E1748" s="8"/>
      <c r="F1748" s="8"/>
      <c r="G1748" s="83"/>
      <c r="H1748" s="83"/>
      <c r="I1748" s="83"/>
    </row>
    <row r="1749" spans="1:9" ht="20.100000000000001" customHeight="1">
      <c r="A1749" s="81" t="s">
        <v>1773</v>
      </c>
      <c r="B1749" s="81"/>
      <c r="C1749" s="81"/>
      <c r="D1749" s="81"/>
      <c r="E1749" s="81"/>
      <c r="F1749" s="81"/>
      <c r="G1749" s="81"/>
      <c r="H1749" s="81"/>
      <c r="I1749" s="81"/>
    </row>
    <row r="1750" spans="1:9" ht="15" customHeight="1">
      <c r="A1750" s="76" t="s">
        <v>1234</v>
      </c>
      <c r="B1750" s="76"/>
      <c r="C1750" s="77" t="s">
        <v>3</v>
      </c>
      <c r="D1750" s="77"/>
      <c r="E1750" s="77"/>
      <c r="F1750" s="12" t="s">
        <v>4</v>
      </c>
      <c r="G1750" s="12" t="s">
        <v>1121</v>
      </c>
      <c r="H1750" s="12" t="s">
        <v>1122</v>
      </c>
      <c r="I1750" s="12" t="s">
        <v>1123</v>
      </c>
    </row>
    <row r="1751" spans="1:9" ht="15" customHeight="1">
      <c r="A1751" s="13" t="s">
        <v>1711</v>
      </c>
      <c r="B1751" s="14" t="s">
        <v>1712</v>
      </c>
      <c r="C1751" s="78" t="s">
        <v>15</v>
      </c>
      <c r="D1751" s="78"/>
      <c r="E1751" s="78"/>
      <c r="F1751" s="13" t="s">
        <v>39</v>
      </c>
      <c r="G1751" s="15">
        <v>5.8999999999999999E-3</v>
      </c>
      <c r="H1751" s="16">
        <v>63.09</v>
      </c>
      <c r="I1751" s="16">
        <f>TRUNC(TRUNC(G1751,8)*H1751,2)</f>
        <v>0.37</v>
      </c>
    </row>
    <row r="1752" spans="1:9" ht="15" customHeight="1">
      <c r="A1752" s="13" t="s">
        <v>1704</v>
      </c>
      <c r="B1752" s="14" t="s">
        <v>1705</v>
      </c>
      <c r="C1752" s="78" t="s">
        <v>15</v>
      </c>
      <c r="D1752" s="78"/>
      <c r="E1752" s="78"/>
      <c r="F1752" s="13" t="s">
        <v>39</v>
      </c>
      <c r="G1752" s="15">
        <v>3.15E-2</v>
      </c>
      <c r="H1752" s="16">
        <v>1.9</v>
      </c>
      <c r="I1752" s="16">
        <f>TRUNC(TRUNC(G1752,8)*H1752,2)</f>
        <v>0.05</v>
      </c>
    </row>
    <row r="1753" spans="1:9" ht="21" customHeight="1">
      <c r="A1753" s="13" t="s">
        <v>1774</v>
      </c>
      <c r="B1753" s="14" t="s">
        <v>1775</v>
      </c>
      <c r="C1753" s="78" t="s">
        <v>15</v>
      </c>
      <c r="D1753" s="78"/>
      <c r="E1753" s="78"/>
      <c r="F1753" s="13" t="s">
        <v>39</v>
      </c>
      <c r="G1753" s="15">
        <v>1</v>
      </c>
      <c r="H1753" s="16">
        <v>1.43</v>
      </c>
      <c r="I1753" s="16">
        <f>TRUNC(TRUNC(G1753,8)*H1753,2)</f>
        <v>1.43</v>
      </c>
    </row>
    <row r="1754" spans="1:9" ht="21" customHeight="1">
      <c r="A1754" s="13" t="s">
        <v>1713</v>
      </c>
      <c r="B1754" s="14" t="s">
        <v>1714</v>
      </c>
      <c r="C1754" s="78" t="s">
        <v>15</v>
      </c>
      <c r="D1754" s="78"/>
      <c r="E1754" s="78"/>
      <c r="F1754" s="13" t="s">
        <v>39</v>
      </c>
      <c r="G1754" s="15">
        <v>7.0000000000000001E-3</v>
      </c>
      <c r="H1754" s="16">
        <v>71.48</v>
      </c>
      <c r="I1754" s="16">
        <f>TRUNC(TRUNC(G1754,8)*H1754,2)</f>
        <v>0.5</v>
      </c>
    </row>
    <row r="1755" spans="1:9" ht="15" customHeight="1">
      <c r="A1755" s="8"/>
      <c r="B1755" s="8"/>
      <c r="C1755" s="8"/>
      <c r="D1755" s="8"/>
      <c r="E1755" s="8"/>
      <c r="F1755" s="8"/>
      <c r="G1755" s="79" t="s">
        <v>1249</v>
      </c>
      <c r="H1755" s="79"/>
      <c r="I1755" s="17">
        <f>SUM(I1751:I1754)</f>
        <v>2.3499999999999996</v>
      </c>
    </row>
    <row r="1756" spans="1:9" ht="15" customHeight="1">
      <c r="A1756" s="76" t="s">
        <v>1218</v>
      </c>
      <c r="B1756" s="76"/>
      <c r="C1756" s="77" t="s">
        <v>3</v>
      </c>
      <c r="D1756" s="77"/>
      <c r="E1756" s="77"/>
      <c r="F1756" s="12" t="s">
        <v>4</v>
      </c>
      <c r="G1756" s="12" t="s">
        <v>1121</v>
      </c>
      <c r="H1756" s="12" t="s">
        <v>1122</v>
      </c>
      <c r="I1756" s="12" t="s">
        <v>1123</v>
      </c>
    </row>
    <row r="1757" spans="1:9" ht="21" customHeight="1">
      <c r="A1757" s="13" t="s">
        <v>1253</v>
      </c>
      <c r="B1757" s="14" t="s">
        <v>1254</v>
      </c>
      <c r="C1757" s="78" t="s">
        <v>15</v>
      </c>
      <c r="D1757" s="78"/>
      <c r="E1757" s="78"/>
      <c r="F1757" s="13" t="s">
        <v>1221</v>
      </c>
      <c r="G1757" s="15">
        <v>9.4399999999999998E-2</v>
      </c>
      <c r="H1757" s="16">
        <v>22.84</v>
      </c>
      <c r="I1757" s="16">
        <f>TRUNC(TRUNC(G1757,8)*H1757,2)</f>
        <v>2.15</v>
      </c>
    </row>
    <row r="1758" spans="1:9" ht="21" customHeight="1">
      <c r="A1758" s="13" t="s">
        <v>1255</v>
      </c>
      <c r="B1758" s="14" t="s">
        <v>1256</v>
      </c>
      <c r="C1758" s="78" t="s">
        <v>15</v>
      </c>
      <c r="D1758" s="78"/>
      <c r="E1758" s="78"/>
      <c r="F1758" s="13" t="s">
        <v>1221</v>
      </c>
      <c r="G1758" s="15">
        <v>9.4399999999999998E-2</v>
      </c>
      <c r="H1758" s="16">
        <v>30.2</v>
      </c>
      <c r="I1758" s="16">
        <f>TRUNC(TRUNC(G1758,8)*H1758,2)</f>
        <v>2.85</v>
      </c>
    </row>
    <row r="1759" spans="1:9" ht="18" customHeight="1">
      <c r="A1759" s="8"/>
      <c r="B1759" s="8"/>
      <c r="C1759" s="8"/>
      <c r="D1759" s="8"/>
      <c r="E1759" s="8"/>
      <c r="F1759" s="8"/>
      <c r="G1759" s="79" t="s">
        <v>1224</v>
      </c>
      <c r="H1759" s="79"/>
      <c r="I1759" s="17">
        <f>SUM(I1757:I1758)</f>
        <v>5</v>
      </c>
    </row>
    <row r="1760" spans="1:9" ht="15" customHeight="1">
      <c r="A1760" s="8"/>
      <c r="B1760" s="8"/>
      <c r="C1760" s="8"/>
      <c r="D1760" s="8"/>
      <c r="E1760" s="8"/>
      <c r="F1760" s="8"/>
      <c r="G1760" s="80" t="s">
        <v>1141</v>
      </c>
      <c r="H1760" s="80"/>
      <c r="I1760" s="4">
        <f>ROUND(SUM(I1755,I1759),2)</f>
        <v>7.35</v>
      </c>
    </row>
    <row r="1761" spans="1:9" ht="9.9499999999999993" customHeight="1">
      <c r="A1761" s="8"/>
      <c r="B1761" s="8"/>
      <c r="C1761" s="8"/>
      <c r="D1761" s="8"/>
      <c r="E1761" s="8"/>
      <c r="F1761" s="8"/>
      <c r="G1761" s="83"/>
      <c r="H1761" s="83"/>
      <c r="I1761" s="83"/>
    </row>
    <row r="1762" spans="1:9" ht="20.100000000000001" customHeight="1">
      <c r="A1762" s="81" t="s">
        <v>1776</v>
      </c>
      <c r="B1762" s="81"/>
      <c r="C1762" s="81"/>
      <c r="D1762" s="81"/>
      <c r="E1762" s="81"/>
      <c r="F1762" s="81"/>
      <c r="G1762" s="81"/>
      <c r="H1762" s="81"/>
      <c r="I1762" s="81"/>
    </row>
    <row r="1763" spans="1:9" ht="15" customHeight="1">
      <c r="A1763" s="76" t="s">
        <v>1234</v>
      </c>
      <c r="B1763" s="76"/>
      <c r="C1763" s="77" t="s">
        <v>3</v>
      </c>
      <c r="D1763" s="77"/>
      <c r="E1763" s="77"/>
      <c r="F1763" s="12" t="s">
        <v>4</v>
      </c>
      <c r="G1763" s="12" t="s">
        <v>1121</v>
      </c>
      <c r="H1763" s="12" t="s">
        <v>1122</v>
      </c>
      <c r="I1763" s="12" t="s">
        <v>1123</v>
      </c>
    </row>
    <row r="1764" spans="1:9" ht="21" customHeight="1">
      <c r="A1764" s="13" t="s">
        <v>1777</v>
      </c>
      <c r="B1764" s="14" t="s">
        <v>1778</v>
      </c>
      <c r="C1764" s="78" t="s">
        <v>15</v>
      </c>
      <c r="D1764" s="78"/>
      <c r="E1764" s="78"/>
      <c r="F1764" s="13" t="s">
        <v>39</v>
      </c>
      <c r="G1764" s="15">
        <v>1</v>
      </c>
      <c r="H1764" s="16">
        <v>11.66</v>
      </c>
      <c r="I1764" s="16">
        <f>TRUNC(TRUNC(G1764,8)*H1764,2)</f>
        <v>11.66</v>
      </c>
    </row>
    <row r="1765" spans="1:9" ht="15" customHeight="1">
      <c r="A1765" s="13" t="s">
        <v>1711</v>
      </c>
      <c r="B1765" s="14" t="s">
        <v>1712</v>
      </c>
      <c r="C1765" s="78" t="s">
        <v>15</v>
      </c>
      <c r="D1765" s="78"/>
      <c r="E1765" s="78"/>
      <c r="F1765" s="13" t="s">
        <v>39</v>
      </c>
      <c r="G1765" s="15">
        <v>3.5000000000000001E-3</v>
      </c>
      <c r="H1765" s="16">
        <v>63.09</v>
      </c>
      <c r="I1765" s="16">
        <f>TRUNC(TRUNC(G1765,8)*H1765,2)</f>
        <v>0.22</v>
      </c>
    </row>
    <row r="1766" spans="1:9" ht="21" customHeight="1">
      <c r="A1766" s="13" t="s">
        <v>1713</v>
      </c>
      <c r="B1766" s="14" t="s">
        <v>1714</v>
      </c>
      <c r="C1766" s="78" t="s">
        <v>15</v>
      </c>
      <c r="D1766" s="78"/>
      <c r="E1766" s="78"/>
      <c r="F1766" s="13" t="s">
        <v>39</v>
      </c>
      <c r="G1766" s="15">
        <v>4.0000000000000001E-3</v>
      </c>
      <c r="H1766" s="16">
        <v>71.48</v>
      </c>
      <c r="I1766" s="16">
        <f>TRUNC(TRUNC(G1766,8)*H1766,2)</f>
        <v>0.28000000000000003</v>
      </c>
    </row>
    <row r="1767" spans="1:9" ht="15" customHeight="1">
      <c r="A1767" s="8"/>
      <c r="B1767" s="8"/>
      <c r="C1767" s="8"/>
      <c r="D1767" s="8"/>
      <c r="E1767" s="8"/>
      <c r="F1767" s="8"/>
      <c r="G1767" s="79" t="s">
        <v>1249</v>
      </c>
      <c r="H1767" s="79"/>
      <c r="I1767" s="17">
        <f>SUM(I1764:I1766)</f>
        <v>12.16</v>
      </c>
    </row>
    <row r="1768" spans="1:9" ht="15" customHeight="1">
      <c r="A1768" s="76" t="s">
        <v>1218</v>
      </c>
      <c r="B1768" s="76"/>
      <c r="C1768" s="77" t="s">
        <v>3</v>
      </c>
      <c r="D1768" s="77"/>
      <c r="E1768" s="77"/>
      <c r="F1768" s="12" t="s">
        <v>4</v>
      </c>
      <c r="G1768" s="12" t="s">
        <v>1121</v>
      </c>
      <c r="H1768" s="12" t="s">
        <v>1122</v>
      </c>
      <c r="I1768" s="12" t="s">
        <v>1123</v>
      </c>
    </row>
    <row r="1769" spans="1:9" ht="21" customHeight="1">
      <c r="A1769" s="13" t="s">
        <v>1253</v>
      </c>
      <c r="B1769" s="14" t="s">
        <v>1254</v>
      </c>
      <c r="C1769" s="78" t="s">
        <v>15</v>
      </c>
      <c r="D1769" s="78"/>
      <c r="E1769" s="78"/>
      <c r="F1769" s="13" t="s">
        <v>1221</v>
      </c>
      <c r="G1769" s="15">
        <v>0.1338</v>
      </c>
      <c r="H1769" s="16">
        <v>22.84</v>
      </c>
      <c r="I1769" s="16">
        <f>TRUNC(TRUNC(G1769,8)*H1769,2)</f>
        <v>3.05</v>
      </c>
    </row>
    <row r="1770" spans="1:9" ht="21" customHeight="1">
      <c r="A1770" s="13" t="s">
        <v>1255</v>
      </c>
      <c r="B1770" s="14" t="s">
        <v>1256</v>
      </c>
      <c r="C1770" s="78" t="s">
        <v>15</v>
      </c>
      <c r="D1770" s="78"/>
      <c r="E1770" s="78"/>
      <c r="F1770" s="13" t="s">
        <v>1221</v>
      </c>
      <c r="G1770" s="15">
        <v>0.1338</v>
      </c>
      <c r="H1770" s="16">
        <v>30.2</v>
      </c>
      <c r="I1770" s="16">
        <f>TRUNC(TRUNC(G1770,8)*H1770,2)</f>
        <v>4.04</v>
      </c>
    </row>
    <row r="1771" spans="1:9" ht="18" customHeight="1">
      <c r="A1771" s="8"/>
      <c r="B1771" s="8"/>
      <c r="C1771" s="8"/>
      <c r="D1771" s="8"/>
      <c r="E1771" s="8"/>
      <c r="F1771" s="8"/>
      <c r="G1771" s="79" t="s">
        <v>1224</v>
      </c>
      <c r="H1771" s="79"/>
      <c r="I1771" s="17">
        <f>SUM(I1769:I1770)</f>
        <v>7.09</v>
      </c>
    </row>
    <row r="1772" spans="1:9" ht="15" customHeight="1">
      <c r="A1772" s="8"/>
      <c r="B1772" s="8"/>
      <c r="C1772" s="8"/>
      <c r="D1772" s="8"/>
      <c r="E1772" s="8"/>
      <c r="F1772" s="8"/>
      <c r="G1772" s="80" t="s">
        <v>1141</v>
      </c>
      <c r="H1772" s="80"/>
      <c r="I1772" s="4">
        <f>ROUND(SUM(I1767,I1771),2)</f>
        <v>19.25</v>
      </c>
    </row>
    <row r="1773" spans="1:9" ht="9.9499999999999993" customHeight="1">
      <c r="A1773" s="8"/>
      <c r="B1773" s="8"/>
      <c r="C1773" s="8"/>
      <c r="D1773" s="8"/>
      <c r="E1773" s="8"/>
      <c r="F1773" s="8"/>
      <c r="G1773" s="83"/>
      <c r="H1773" s="83"/>
      <c r="I1773" s="83"/>
    </row>
    <row r="1774" spans="1:9" ht="20.100000000000001" customHeight="1">
      <c r="A1774" s="81" t="s">
        <v>1779</v>
      </c>
      <c r="B1774" s="81"/>
      <c r="C1774" s="81"/>
      <c r="D1774" s="81"/>
      <c r="E1774" s="81"/>
      <c r="F1774" s="81"/>
      <c r="G1774" s="81"/>
      <c r="H1774" s="81"/>
      <c r="I1774" s="81"/>
    </row>
    <row r="1775" spans="1:9" ht="15" customHeight="1">
      <c r="A1775" s="76" t="s">
        <v>1234</v>
      </c>
      <c r="B1775" s="76"/>
      <c r="C1775" s="77" t="s">
        <v>3</v>
      </c>
      <c r="D1775" s="77"/>
      <c r="E1775" s="77"/>
      <c r="F1775" s="12" t="s">
        <v>4</v>
      </c>
      <c r="G1775" s="12" t="s">
        <v>1121</v>
      </c>
      <c r="H1775" s="12" t="s">
        <v>1122</v>
      </c>
      <c r="I1775" s="12" t="s">
        <v>1123</v>
      </c>
    </row>
    <row r="1776" spans="1:9" ht="21" customHeight="1">
      <c r="A1776" s="13" t="s">
        <v>1780</v>
      </c>
      <c r="B1776" s="14" t="s">
        <v>1781</v>
      </c>
      <c r="C1776" s="78" t="s">
        <v>15</v>
      </c>
      <c r="D1776" s="78"/>
      <c r="E1776" s="78"/>
      <c r="F1776" s="13" t="s">
        <v>39</v>
      </c>
      <c r="G1776" s="15">
        <v>1</v>
      </c>
      <c r="H1776" s="16">
        <v>17.54</v>
      </c>
      <c r="I1776" s="16">
        <f>TRUNC(TRUNC(G1776,8)*H1776,2)</f>
        <v>17.54</v>
      </c>
    </row>
    <row r="1777" spans="1:9" ht="15" customHeight="1">
      <c r="A1777" s="13" t="s">
        <v>1711</v>
      </c>
      <c r="B1777" s="14" t="s">
        <v>1712</v>
      </c>
      <c r="C1777" s="78" t="s">
        <v>15</v>
      </c>
      <c r="D1777" s="78"/>
      <c r="E1777" s="78"/>
      <c r="F1777" s="13" t="s">
        <v>39</v>
      </c>
      <c r="G1777" s="15">
        <v>4.7000000000000002E-3</v>
      </c>
      <c r="H1777" s="16">
        <v>63.09</v>
      </c>
      <c r="I1777" s="16">
        <f>TRUNC(TRUNC(G1777,8)*H1777,2)</f>
        <v>0.28999999999999998</v>
      </c>
    </row>
    <row r="1778" spans="1:9" ht="21" customHeight="1">
      <c r="A1778" s="13" t="s">
        <v>1713</v>
      </c>
      <c r="B1778" s="14" t="s">
        <v>1714</v>
      </c>
      <c r="C1778" s="78" t="s">
        <v>15</v>
      </c>
      <c r="D1778" s="78"/>
      <c r="E1778" s="78"/>
      <c r="F1778" s="13" t="s">
        <v>39</v>
      </c>
      <c r="G1778" s="15">
        <v>5.4999999999999997E-3</v>
      </c>
      <c r="H1778" s="16">
        <v>71.48</v>
      </c>
      <c r="I1778" s="16">
        <f>TRUNC(TRUNC(G1778,8)*H1778,2)</f>
        <v>0.39</v>
      </c>
    </row>
    <row r="1779" spans="1:9" ht="15" customHeight="1">
      <c r="A1779" s="8"/>
      <c r="B1779" s="8"/>
      <c r="C1779" s="8"/>
      <c r="D1779" s="8"/>
      <c r="E1779" s="8"/>
      <c r="F1779" s="8"/>
      <c r="G1779" s="79" t="s">
        <v>1249</v>
      </c>
      <c r="H1779" s="79"/>
      <c r="I1779" s="17">
        <f>SUM(I1776:I1778)</f>
        <v>18.22</v>
      </c>
    </row>
    <row r="1780" spans="1:9" ht="15" customHeight="1">
      <c r="A1780" s="76" t="s">
        <v>1218</v>
      </c>
      <c r="B1780" s="76"/>
      <c r="C1780" s="77" t="s">
        <v>3</v>
      </c>
      <c r="D1780" s="77"/>
      <c r="E1780" s="77"/>
      <c r="F1780" s="12" t="s">
        <v>4</v>
      </c>
      <c r="G1780" s="12" t="s">
        <v>1121</v>
      </c>
      <c r="H1780" s="12" t="s">
        <v>1122</v>
      </c>
      <c r="I1780" s="12" t="s">
        <v>1123</v>
      </c>
    </row>
    <row r="1781" spans="1:9" ht="21" customHeight="1">
      <c r="A1781" s="13" t="s">
        <v>1253</v>
      </c>
      <c r="B1781" s="14" t="s">
        <v>1254</v>
      </c>
      <c r="C1781" s="78" t="s">
        <v>15</v>
      </c>
      <c r="D1781" s="78"/>
      <c r="E1781" s="78"/>
      <c r="F1781" s="13" t="s">
        <v>1221</v>
      </c>
      <c r="G1781" s="15">
        <v>0.13750000000000001</v>
      </c>
      <c r="H1781" s="16">
        <v>22.84</v>
      </c>
      <c r="I1781" s="16">
        <f>TRUNC(TRUNC(G1781,8)*H1781,2)</f>
        <v>3.14</v>
      </c>
    </row>
    <row r="1782" spans="1:9" ht="21" customHeight="1">
      <c r="A1782" s="13" t="s">
        <v>1255</v>
      </c>
      <c r="B1782" s="14" t="s">
        <v>1256</v>
      </c>
      <c r="C1782" s="78" t="s">
        <v>15</v>
      </c>
      <c r="D1782" s="78"/>
      <c r="E1782" s="78"/>
      <c r="F1782" s="13" t="s">
        <v>1221</v>
      </c>
      <c r="G1782" s="15">
        <v>0.13750000000000001</v>
      </c>
      <c r="H1782" s="16">
        <v>30.2</v>
      </c>
      <c r="I1782" s="16">
        <f>TRUNC(TRUNC(G1782,8)*H1782,2)</f>
        <v>4.1500000000000004</v>
      </c>
    </row>
    <row r="1783" spans="1:9" ht="18" customHeight="1">
      <c r="A1783" s="8"/>
      <c r="B1783" s="8"/>
      <c r="C1783" s="8"/>
      <c r="D1783" s="8"/>
      <c r="E1783" s="8"/>
      <c r="F1783" s="8"/>
      <c r="G1783" s="79" t="s">
        <v>1224</v>
      </c>
      <c r="H1783" s="79"/>
      <c r="I1783" s="17">
        <f>SUM(I1781:I1782)</f>
        <v>7.2900000000000009</v>
      </c>
    </row>
    <row r="1784" spans="1:9" ht="15" customHeight="1">
      <c r="A1784" s="8"/>
      <c r="B1784" s="8"/>
      <c r="C1784" s="8"/>
      <c r="D1784" s="8"/>
      <c r="E1784" s="8"/>
      <c r="F1784" s="8"/>
      <c r="G1784" s="80" t="s">
        <v>1141</v>
      </c>
      <c r="H1784" s="80"/>
      <c r="I1784" s="4">
        <f>ROUND(SUM(I1779,I1783),2)</f>
        <v>25.51</v>
      </c>
    </row>
    <row r="1785" spans="1:9" ht="9.9499999999999993" customHeight="1">
      <c r="A1785" s="8"/>
      <c r="B1785" s="8"/>
      <c r="C1785" s="8"/>
      <c r="D1785" s="8"/>
      <c r="E1785" s="8"/>
      <c r="F1785" s="8"/>
      <c r="G1785" s="83"/>
      <c r="H1785" s="83"/>
      <c r="I1785" s="83"/>
    </row>
    <row r="1786" spans="1:9" ht="20.100000000000001" customHeight="1">
      <c r="A1786" s="81" t="s">
        <v>1782</v>
      </c>
      <c r="B1786" s="81"/>
      <c r="C1786" s="81"/>
      <c r="D1786" s="81"/>
      <c r="E1786" s="81"/>
      <c r="F1786" s="81"/>
      <c r="G1786" s="81"/>
      <c r="H1786" s="81"/>
      <c r="I1786" s="81"/>
    </row>
    <row r="1787" spans="1:9" ht="15" customHeight="1">
      <c r="A1787" s="76" t="s">
        <v>1234</v>
      </c>
      <c r="B1787" s="76"/>
      <c r="C1787" s="77" t="s">
        <v>3</v>
      </c>
      <c r="D1787" s="77"/>
      <c r="E1787" s="77"/>
      <c r="F1787" s="12" t="s">
        <v>4</v>
      </c>
      <c r="G1787" s="12" t="s">
        <v>1121</v>
      </c>
      <c r="H1787" s="12" t="s">
        <v>1122</v>
      </c>
      <c r="I1787" s="12" t="s">
        <v>1123</v>
      </c>
    </row>
    <row r="1788" spans="1:9" ht="21" customHeight="1">
      <c r="A1788" s="13" t="s">
        <v>1783</v>
      </c>
      <c r="B1788" s="14" t="s">
        <v>1784</v>
      </c>
      <c r="C1788" s="78" t="s">
        <v>15</v>
      </c>
      <c r="D1788" s="78"/>
      <c r="E1788" s="78"/>
      <c r="F1788" s="13" t="s">
        <v>39</v>
      </c>
      <c r="G1788" s="15">
        <v>1</v>
      </c>
      <c r="H1788" s="16">
        <v>24.81</v>
      </c>
      <c r="I1788" s="16">
        <f>TRUNC(TRUNC(G1788,8)*H1788,2)</f>
        <v>24.81</v>
      </c>
    </row>
    <row r="1789" spans="1:9" ht="15" customHeight="1">
      <c r="A1789" s="13" t="s">
        <v>1711</v>
      </c>
      <c r="B1789" s="14" t="s">
        <v>1712</v>
      </c>
      <c r="C1789" s="78" t="s">
        <v>15</v>
      </c>
      <c r="D1789" s="78"/>
      <c r="E1789" s="78"/>
      <c r="F1789" s="13" t="s">
        <v>39</v>
      </c>
      <c r="G1789" s="15">
        <v>8.2000000000000007E-3</v>
      </c>
      <c r="H1789" s="16">
        <v>63.09</v>
      </c>
      <c r="I1789" s="16">
        <f>TRUNC(TRUNC(G1789,8)*H1789,2)</f>
        <v>0.51</v>
      </c>
    </row>
    <row r="1790" spans="1:9" ht="15" customHeight="1">
      <c r="A1790" s="13" t="s">
        <v>1704</v>
      </c>
      <c r="B1790" s="14" t="s">
        <v>1705</v>
      </c>
      <c r="C1790" s="78" t="s">
        <v>15</v>
      </c>
      <c r="D1790" s="78"/>
      <c r="E1790" s="78"/>
      <c r="F1790" s="13" t="s">
        <v>39</v>
      </c>
      <c r="G1790" s="15">
        <v>7.7999999999999996E-3</v>
      </c>
      <c r="H1790" s="16">
        <v>1.9</v>
      </c>
      <c r="I1790" s="16">
        <f>TRUNC(TRUNC(G1790,8)*H1790,2)</f>
        <v>0.01</v>
      </c>
    </row>
    <row r="1791" spans="1:9" ht="21" customHeight="1">
      <c r="A1791" s="13" t="s">
        <v>1713</v>
      </c>
      <c r="B1791" s="14" t="s">
        <v>1714</v>
      </c>
      <c r="C1791" s="78" t="s">
        <v>15</v>
      </c>
      <c r="D1791" s="78"/>
      <c r="E1791" s="78"/>
      <c r="F1791" s="13" t="s">
        <v>39</v>
      </c>
      <c r="G1791" s="15">
        <v>1.0999999999999999E-2</v>
      </c>
      <c r="H1791" s="16">
        <v>71.48</v>
      </c>
      <c r="I1791" s="16">
        <f>TRUNC(TRUNC(G1791,8)*H1791,2)</f>
        <v>0.78</v>
      </c>
    </row>
    <row r="1792" spans="1:9" ht="15" customHeight="1">
      <c r="A1792" s="8"/>
      <c r="B1792" s="8"/>
      <c r="C1792" s="8"/>
      <c r="D1792" s="8"/>
      <c r="E1792" s="8"/>
      <c r="F1792" s="8"/>
      <c r="G1792" s="79" t="s">
        <v>1249</v>
      </c>
      <c r="H1792" s="79"/>
      <c r="I1792" s="17">
        <f>SUM(I1788:I1791)</f>
        <v>26.110000000000003</v>
      </c>
    </row>
    <row r="1793" spans="1:9" ht="15" customHeight="1">
      <c r="A1793" s="76" t="s">
        <v>1218</v>
      </c>
      <c r="B1793" s="76"/>
      <c r="C1793" s="77" t="s">
        <v>3</v>
      </c>
      <c r="D1793" s="77"/>
      <c r="E1793" s="77"/>
      <c r="F1793" s="12" t="s">
        <v>4</v>
      </c>
      <c r="G1793" s="12" t="s">
        <v>1121</v>
      </c>
      <c r="H1793" s="12" t="s">
        <v>1122</v>
      </c>
      <c r="I1793" s="12" t="s">
        <v>1123</v>
      </c>
    </row>
    <row r="1794" spans="1:9" ht="21" customHeight="1">
      <c r="A1794" s="13" t="s">
        <v>1253</v>
      </c>
      <c r="B1794" s="14" t="s">
        <v>1254</v>
      </c>
      <c r="C1794" s="78" t="s">
        <v>15</v>
      </c>
      <c r="D1794" s="78"/>
      <c r="E1794" s="78"/>
      <c r="F1794" s="13" t="s">
        <v>1221</v>
      </c>
      <c r="G1794" s="15">
        <v>0.1472</v>
      </c>
      <c r="H1794" s="16">
        <v>22.84</v>
      </c>
      <c r="I1794" s="16">
        <f>TRUNC(TRUNC(G1794,8)*H1794,2)</f>
        <v>3.36</v>
      </c>
    </row>
    <row r="1795" spans="1:9" ht="21" customHeight="1">
      <c r="A1795" s="13" t="s">
        <v>1255</v>
      </c>
      <c r="B1795" s="14" t="s">
        <v>1256</v>
      </c>
      <c r="C1795" s="78" t="s">
        <v>15</v>
      </c>
      <c r="D1795" s="78"/>
      <c r="E1795" s="78"/>
      <c r="F1795" s="13" t="s">
        <v>1221</v>
      </c>
      <c r="G1795" s="15">
        <v>0.1472</v>
      </c>
      <c r="H1795" s="16">
        <v>30.2</v>
      </c>
      <c r="I1795" s="16">
        <f>TRUNC(TRUNC(G1795,8)*H1795,2)</f>
        <v>4.4400000000000004</v>
      </c>
    </row>
    <row r="1796" spans="1:9" ht="18" customHeight="1">
      <c r="A1796" s="8"/>
      <c r="B1796" s="8"/>
      <c r="C1796" s="8"/>
      <c r="D1796" s="8"/>
      <c r="E1796" s="8"/>
      <c r="F1796" s="8"/>
      <c r="G1796" s="79" t="s">
        <v>1224</v>
      </c>
      <c r="H1796" s="79"/>
      <c r="I1796" s="17">
        <f>SUM(I1794:I1795)</f>
        <v>7.8000000000000007</v>
      </c>
    </row>
    <row r="1797" spans="1:9" ht="15" customHeight="1">
      <c r="A1797" s="8"/>
      <c r="B1797" s="8"/>
      <c r="C1797" s="8"/>
      <c r="D1797" s="8"/>
      <c r="E1797" s="8"/>
      <c r="F1797" s="8"/>
      <c r="G1797" s="80" t="s">
        <v>1141</v>
      </c>
      <c r="H1797" s="80"/>
      <c r="I1797" s="4">
        <f>ROUND(SUM(I1792,I1796),2)</f>
        <v>33.909999999999997</v>
      </c>
    </row>
    <row r="1798" spans="1:9" ht="9.9499999999999993" customHeight="1">
      <c r="A1798" s="8"/>
      <c r="B1798" s="8"/>
      <c r="C1798" s="8"/>
      <c r="D1798" s="8"/>
      <c r="E1798" s="8"/>
      <c r="F1798" s="8"/>
      <c r="G1798" s="83"/>
      <c r="H1798" s="83"/>
      <c r="I1798" s="83"/>
    </row>
    <row r="1799" spans="1:9" ht="20.100000000000001" customHeight="1">
      <c r="A1799" s="81" t="s">
        <v>1785</v>
      </c>
      <c r="B1799" s="81"/>
      <c r="C1799" s="81"/>
      <c r="D1799" s="81"/>
      <c r="E1799" s="81"/>
      <c r="F1799" s="81"/>
      <c r="G1799" s="81"/>
      <c r="H1799" s="81"/>
      <c r="I1799" s="81"/>
    </row>
    <row r="1800" spans="1:9" ht="15" customHeight="1">
      <c r="A1800" s="76" t="s">
        <v>1234</v>
      </c>
      <c r="B1800" s="76"/>
      <c r="C1800" s="77" t="s">
        <v>3</v>
      </c>
      <c r="D1800" s="77"/>
      <c r="E1800" s="77"/>
      <c r="F1800" s="12" t="s">
        <v>4</v>
      </c>
      <c r="G1800" s="12" t="s">
        <v>1121</v>
      </c>
      <c r="H1800" s="12" t="s">
        <v>1122</v>
      </c>
      <c r="I1800" s="12" t="s">
        <v>1123</v>
      </c>
    </row>
    <row r="1801" spans="1:9" ht="21" customHeight="1">
      <c r="A1801" s="13" t="s">
        <v>1786</v>
      </c>
      <c r="B1801" s="14" t="s">
        <v>1787</v>
      </c>
      <c r="C1801" s="78" t="s">
        <v>15</v>
      </c>
      <c r="D1801" s="78"/>
      <c r="E1801" s="78"/>
      <c r="F1801" s="13" t="s">
        <v>39</v>
      </c>
      <c r="G1801" s="15">
        <v>1</v>
      </c>
      <c r="H1801" s="16">
        <v>259.98</v>
      </c>
      <c r="I1801" s="16">
        <f>TRUNC(TRUNC(G1801,8)*H1801,2)</f>
        <v>259.98</v>
      </c>
    </row>
    <row r="1802" spans="1:9" ht="15" customHeight="1">
      <c r="A1802" s="8"/>
      <c r="B1802" s="8"/>
      <c r="C1802" s="8"/>
      <c r="D1802" s="8"/>
      <c r="E1802" s="8"/>
      <c r="F1802" s="8"/>
      <c r="G1802" s="79" t="s">
        <v>1249</v>
      </c>
      <c r="H1802" s="79"/>
      <c r="I1802" s="17">
        <f>SUM(I1801:I1801)</f>
        <v>259.98</v>
      </c>
    </row>
    <row r="1803" spans="1:9" ht="15" customHeight="1">
      <c r="A1803" s="76" t="s">
        <v>1218</v>
      </c>
      <c r="B1803" s="76"/>
      <c r="C1803" s="77" t="s">
        <v>3</v>
      </c>
      <c r="D1803" s="77"/>
      <c r="E1803" s="77"/>
      <c r="F1803" s="12" t="s">
        <v>4</v>
      </c>
      <c r="G1803" s="12" t="s">
        <v>1121</v>
      </c>
      <c r="H1803" s="12" t="s">
        <v>1122</v>
      </c>
      <c r="I1803" s="12" t="s">
        <v>1123</v>
      </c>
    </row>
    <row r="1804" spans="1:9" ht="21" customHeight="1">
      <c r="A1804" s="13" t="s">
        <v>1253</v>
      </c>
      <c r="B1804" s="14" t="s">
        <v>1254</v>
      </c>
      <c r="C1804" s="78" t="s">
        <v>15</v>
      </c>
      <c r="D1804" s="78"/>
      <c r="E1804" s="78"/>
      <c r="F1804" s="13" t="s">
        <v>1221</v>
      </c>
      <c r="G1804" s="15">
        <v>0.1052</v>
      </c>
      <c r="H1804" s="16">
        <v>22.84</v>
      </c>
      <c r="I1804" s="16">
        <f>TRUNC(TRUNC(G1804,8)*H1804,2)</f>
        <v>2.4</v>
      </c>
    </row>
    <row r="1805" spans="1:9" ht="21" customHeight="1">
      <c r="A1805" s="13" t="s">
        <v>1255</v>
      </c>
      <c r="B1805" s="14" t="s">
        <v>1256</v>
      </c>
      <c r="C1805" s="78" t="s">
        <v>15</v>
      </c>
      <c r="D1805" s="78"/>
      <c r="E1805" s="78"/>
      <c r="F1805" s="13" t="s">
        <v>1221</v>
      </c>
      <c r="G1805" s="15">
        <v>0.1052</v>
      </c>
      <c r="H1805" s="16">
        <v>30.2</v>
      </c>
      <c r="I1805" s="16">
        <f>TRUNC(TRUNC(G1805,8)*H1805,2)</f>
        <v>3.17</v>
      </c>
    </row>
    <row r="1806" spans="1:9" ht="18" customHeight="1">
      <c r="A1806" s="8"/>
      <c r="B1806" s="8"/>
      <c r="C1806" s="8"/>
      <c r="D1806" s="8"/>
      <c r="E1806" s="8"/>
      <c r="F1806" s="8"/>
      <c r="G1806" s="79" t="s">
        <v>1224</v>
      </c>
      <c r="H1806" s="79"/>
      <c r="I1806" s="17">
        <f>SUM(I1804:I1805)</f>
        <v>5.57</v>
      </c>
    </row>
    <row r="1807" spans="1:9" ht="15" customHeight="1">
      <c r="A1807" s="8"/>
      <c r="B1807" s="8"/>
      <c r="C1807" s="8"/>
      <c r="D1807" s="8"/>
      <c r="E1807" s="8"/>
      <c r="F1807" s="8"/>
      <c r="G1807" s="80" t="s">
        <v>1141</v>
      </c>
      <c r="H1807" s="80"/>
      <c r="I1807" s="4">
        <f>ROUND(SUM(I1802,I1806),2)</f>
        <v>265.55</v>
      </c>
    </row>
    <row r="1808" spans="1:9" ht="9.9499999999999993" customHeight="1">
      <c r="A1808" s="8"/>
      <c r="B1808" s="8"/>
      <c r="C1808" s="8"/>
      <c r="D1808" s="8"/>
      <c r="E1808" s="8"/>
      <c r="F1808" s="8"/>
      <c r="G1808" s="83"/>
      <c r="H1808" s="83"/>
      <c r="I1808" s="83"/>
    </row>
    <row r="1809" spans="1:9" ht="20.100000000000001" customHeight="1">
      <c r="A1809" s="81" t="s">
        <v>1788</v>
      </c>
      <c r="B1809" s="81"/>
      <c r="C1809" s="81"/>
      <c r="D1809" s="81"/>
      <c r="E1809" s="81"/>
      <c r="F1809" s="81"/>
      <c r="G1809" s="81"/>
      <c r="H1809" s="81"/>
      <c r="I1809" s="81"/>
    </row>
    <row r="1810" spans="1:9" ht="15" customHeight="1">
      <c r="A1810" s="76" t="s">
        <v>1234</v>
      </c>
      <c r="B1810" s="76"/>
      <c r="C1810" s="77" t="s">
        <v>3</v>
      </c>
      <c r="D1810" s="77"/>
      <c r="E1810" s="77"/>
      <c r="F1810" s="12" t="s">
        <v>4</v>
      </c>
      <c r="G1810" s="12" t="s">
        <v>1121</v>
      </c>
      <c r="H1810" s="12" t="s">
        <v>1122</v>
      </c>
      <c r="I1810" s="12" t="s">
        <v>1123</v>
      </c>
    </row>
    <row r="1811" spans="1:9" ht="21" customHeight="1">
      <c r="A1811" s="13" t="s">
        <v>1757</v>
      </c>
      <c r="B1811" s="14" t="s">
        <v>1758</v>
      </c>
      <c r="C1811" s="78" t="s">
        <v>15</v>
      </c>
      <c r="D1811" s="78"/>
      <c r="E1811" s="78"/>
      <c r="F1811" s="13" t="s">
        <v>39</v>
      </c>
      <c r="G1811" s="15">
        <v>5.3E-3</v>
      </c>
      <c r="H1811" s="16">
        <v>13.86</v>
      </c>
      <c r="I1811" s="16">
        <f>TRUNC(TRUNC(G1811,8)*H1811,2)</f>
        <v>7.0000000000000007E-2</v>
      </c>
    </row>
    <row r="1812" spans="1:9" ht="29.1" customHeight="1">
      <c r="A1812" s="13" t="s">
        <v>1789</v>
      </c>
      <c r="B1812" s="14" t="s">
        <v>1790</v>
      </c>
      <c r="C1812" s="78" t="s">
        <v>15</v>
      </c>
      <c r="D1812" s="78"/>
      <c r="E1812" s="78"/>
      <c r="F1812" s="13" t="s">
        <v>39</v>
      </c>
      <c r="G1812" s="15">
        <v>1</v>
      </c>
      <c r="H1812" s="16">
        <v>29.59</v>
      </c>
      <c r="I1812" s="16">
        <f>TRUNC(TRUNC(G1812,8)*H1812,2)</f>
        <v>29.59</v>
      </c>
    </row>
    <row r="1813" spans="1:9" ht="15" customHeight="1">
      <c r="A1813" s="8"/>
      <c r="B1813" s="8"/>
      <c r="C1813" s="8"/>
      <c r="D1813" s="8"/>
      <c r="E1813" s="8"/>
      <c r="F1813" s="8"/>
      <c r="G1813" s="79" t="s">
        <v>1249</v>
      </c>
      <c r="H1813" s="79"/>
      <c r="I1813" s="17">
        <f>SUM(I1811:I1812)</f>
        <v>29.66</v>
      </c>
    </row>
    <row r="1814" spans="1:9" ht="15" customHeight="1">
      <c r="A1814" s="76" t="s">
        <v>1218</v>
      </c>
      <c r="B1814" s="76"/>
      <c r="C1814" s="77" t="s">
        <v>3</v>
      </c>
      <c r="D1814" s="77"/>
      <c r="E1814" s="77"/>
      <c r="F1814" s="12" t="s">
        <v>4</v>
      </c>
      <c r="G1814" s="12" t="s">
        <v>1121</v>
      </c>
      <c r="H1814" s="12" t="s">
        <v>1122</v>
      </c>
      <c r="I1814" s="12" t="s">
        <v>1123</v>
      </c>
    </row>
    <row r="1815" spans="1:9" ht="21" customHeight="1">
      <c r="A1815" s="13" t="s">
        <v>1253</v>
      </c>
      <c r="B1815" s="14" t="s">
        <v>1254</v>
      </c>
      <c r="C1815" s="78" t="s">
        <v>15</v>
      </c>
      <c r="D1815" s="78"/>
      <c r="E1815" s="78"/>
      <c r="F1815" s="13" t="s">
        <v>1221</v>
      </c>
      <c r="G1815" s="15">
        <v>0.19040000000000001</v>
      </c>
      <c r="H1815" s="16">
        <v>22.84</v>
      </c>
      <c r="I1815" s="16">
        <f>TRUNC(TRUNC(G1815,8)*H1815,2)</f>
        <v>4.34</v>
      </c>
    </row>
    <row r="1816" spans="1:9" ht="21" customHeight="1">
      <c r="A1816" s="13" t="s">
        <v>1255</v>
      </c>
      <c r="B1816" s="14" t="s">
        <v>1256</v>
      </c>
      <c r="C1816" s="78" t="s">
        <v>15</v>
      </c>
      <c r="D1816" s="78"/>
      <c r="E1816" s="78"/>
      <c r="F1816" s="13" t="s">
        <v>1221</v>
      </c>
      <c r="G1816" s="15">
        <v>0.19040000000000001</v>
      </c>
      <c r="H1816" s="16">
        <v>30.2</v>
      </c>
      <c r="I1816" s="16">
        <f>TRUNC(TRUNC(G1816,8)*H1816,2)</f>
        <v>5.75</v>
      </c>
    </row>
    <row r="1817" spans="1:9" ht="18" customHeight="1">
      <c r="A1817" s="8"/>
      <c r="B1817" s="8"/>
      <c r="C1817" s="8"/>
      <c r="D1817" s="8"/>
      <c r="E1817" s="8"/>
      <c r="F1817" s="8"/>
      <c r="G1817" s="79" t="s">
        <v>1224</v>
      </c>
      <c r="H1817" s="79"/>
      <c r="I1817" s="17">
        <f>SUM(I1815:I1816)</f>
        <v>10.09</v>
      </c>
    </row>
    <row r="1818" spans="1:9" ht="15" customHeight="1">
      <c r="A1818" s="8"/>
      <c r="B1818" s="8"/>
      <c r="C1818" s="8"/>
      <c r="D1818" s="8"/>
      <c r="E1818" s="8"/>
      <c r="F1818" s="8"/>
      <c r="G1818" s="80" t="s">
        <v>1141</v>
      </c>
      <c r="H1818" s="80"/>
      <c r="I1818" s="4">
        <f>ROUND(SUM(I1813,I1817),2)</f>
        <v>39.75</v>
      </c>
    </row>
    <row r="1819" spans="1:9" ht="9.9499999999999993" customHeight="1">
      <c r="A1819" s="8"/>
      <c r="B1819" s="8"/>
      <c r="C1819" s="8"/>
      <c r="D1819" s="8"/>
      <c r="E1819" s="8"/>
      <c r="F1819" s="8"/>
      <c r="G1819" s="83"/>
      <c r="H1819" s="83"/>
      <c r="I1819" s="83"/>
    </row>
    <row r="1820" spans="1:9" ht="20.100000000000001" customHeight="1">
      <c r="A1820" s="81" t="s">
        <v>1791</v>
      </c>
      <c r="B1820" s="81"/>
      <c r="C1820" s="81"/>
      <c r="D1820" s="81"/>
      <c r="E1820" s="81"/>
      <c r="F1820" s="81"/>
      <c r="G1820" s="81"/>
      <c r="H1820" s="81"/>
      <c r="I1820" s="81"/>
    </row>
    <row r="1821" spans="1:9" ht="15" customHeight="1">
      <c r="A1821" s="76" t="s">
        <v>1234</v>
      </c>
      <c r="B1821" s="76"/>
      <c r="C1821" s="77" t="s">
        <v>3</v>
      </c>
      <c r="D1821" s="77"/>
      <c r="E1821" s="77"/>
      <c r="F1821" s="12" t="s">
        <v>4</v>
      </c>
      <c r="G1821" s="12" t="s">
        <v>1121</v>
      </c>
      <c r="H1821" s="12" t="s">
        <v>1122</v>
      </c>
      <c r="I1821" s="12" t="s">
        <v>1123</v>
      </c>
    </row>
    <row r="1822" spans="1:9" ht="21" customHeight="1">
      <c r="A1822" s="13" t="s">
        <v>1709</v>
      </c>
      <c r="B1822" s="14" t="s">
        <v>1710</v>
      </c>
      <c r="C1822" s="78" t="s">
        <v>15</v>
      </c>
      <c r="D1822" s="78"/>
      <c r="E1822" s="78"/>
      <c r="F1822" s="13" t="s">
        <v>39</v>
      </c>
      <c r="G1822" s="15">
        <v>2</v>
      </c>
      <c r="H1822" s="16">
        <v>0.84</v>
      </c>
      <c r="I1822" s="16">
        <f t="shared" ref="I1822:I1832" si="5">TRUNC(TRUNC(G1822,8)*H1822,2)</f>
        <v>1.68</v>
      </c>
    </row>
    <row r="1823" spans="1:9" ht="15" customHeight="1">
      <c r="A1823" s="13" t="s">
        <v>1711</v>
      </c>
      <c r="B1823" s="14" t="s">
        <v>1712</v>
      </c>
      <c r="C1823" s="78" t="s">
        <v>15</v>
      </c>
      <c r="D1823" s="78"/>
      <c r="E1823" s="78"/>
      <c r="F1823" s="13" t="s">
        <v>39</v>
      </c>
      <c r="G1823" s="15">
        <v>7.2900000000000006E-2</v>
      </c>
      <c r="H1823" s="16">
        <v>63.09</v>
      </c>
      <c r="I1823" s="16">
        <f t="shared" si="5"/>
        <v>4.59</v>
      </c>
    </row>
    <row r="1824" spans="1:9" ht="21" customHeight="1">
      <c r="A1824" s="13" t="s">
        <v>1792</v>
      </c>
      <c r="B1824" s="14" t="s">
        <v>1793</v>
      </c>
      <c r="C1824" s="78" t="s">
        <v>15</v>
      </c>
      <c r="D1824" s="78"/>
      <c r="E1824" s="78"/>
      <c r="F1824" s="13" t="s">
        <v>39</v>
      </c>
      <c r="G1824" s="15">
        <v>1</v>
      </c>
      <c r="H1824" s="16">
        <v>4.01</v>
      </c>
      <c r="I1824" s="16">
        <f t="shared" si="5"/>
        <v>4.01</v>
      </c>
    </row>
    <row r="1825" spans="1:9" ht="21" customHeight="1">
      <c r="A1825" s="13" t="s">
        <v>1757</v>
      </c>
      <c r="B1825" s="14" t="s">
        <v>1758</v>
      </c>
      <c r="C1825" s="78" t="s">
        <v>15</v>
      </c>
      <c r="D1825" s="78"/>
      <c r="E1825" s="78"/>
      <c r="F1825" s="13" t="s">
        <v>39</v>
      </c>
      <c r="G1825" s="15">
        <v>1.32E-2</v>
      </c>
      <c r="H1825" s="16">
        <v>13.86</v>
      </c>
      <c r="I1825" s="16">
        <f t="shared" si="5"/>
        <v>0.18</v>
      </c>
    </row>
    <row r="1826" spans="1:9" ht="21" customHeight="1">
      <c r="A1826" s="13" t="s">
        <v>1719</v>
      </c>
      <c r="B1826" s="14" t="s">
        <v>1720</v>
      </c>
      <c r="C1826" s="78" t="s">
        <v>15</v>
      </c>
      <c r="D1826" s="78"/>
      <c r="E1826" s="78"/>
      <c r="F1826" s="13" t="s">
        <v>39</v>
      </c>
      <c r="G1826" s="15">
        <v>2</v>
      </c>
      <c r="H1826" s="16">
        <v>0.69</v>
      </c>
      <c r="I1826" s="16">
        <f t="shared" si="5"/>
        <v>1.38</v>
      </c>
    </row>
    <row r="1827" spans="1:9" ht="21" customHeight="1">
      <c r="A1827" s="13" t="s">
        <v>1749</v>
      </c>
      <c r="B1827" s="14" t="s">
        <v>1750</v>
      </c>
      <c r="C1827" s="78" t="s">
        <v>15</v>
      </c>
      <c r="D1827" s="78"/>
      <c r="E1827" s="78"/>
      <c r="F1827" s="13" t="s">
        <v>39</v>
      </c>
      <c r="G1827" s="15">
        <v>2</v>
      </c>
      <c r="H1827" s="16">
        <v>4.72</v>
      </c>
      <c r="I1827" s="16">
        <f t="shared" si="5"/>
        <v>9.44</v>
      </c>
    </row>
    <row r="1828" spans="1:9" ht="15" customHeight="1">
      <c r="A1828" s="13" t="s">
        <v>1704</v>
      </c>
      <c r="B1828" s="14" t="s">
        <v>1705</v>
      </c>
      <c r="C1828" s="78" t="s">
        <v>15</v>
      </c>
      <c r="D1828" s="78"/>
      <c r="E1828" s="78"/>
      <c r="F1828" s="13" t="s">
        <v>39</v>
      </c>
      <c r="G1828" s="15">
        <v>0.1681</v>
      </c>
      <c r="H1828" s="16">
        <v>1.9</v>
      </c>
      <c r="I1828" s="16">
        <f t="shared" si="5"/>
        <v>0.31</v>
      </c>
    </row>
    <row r="1829" spans="1:9" ht="21" customHeight="1">
      <c r="A1829" s="13" t="s">
        <v>1794</v>
      </c>
      <c r="B1829" s="14" t="s">
        <v>1795</v>
      </c>
      <c r="C1829" s="78" t="s">
        <v>15</v>
      </c>
      <c r="D1829" s="78"/>
      <c r="E1829" s="78"/>
      <c r="F1829" s="13" t="s">
        <v>39</v>
      </c>
      <c r="G1829" s="15">
        <v>1</v>
      </c>
      <c r="H1829" s="16">
        <v>35.69</v>
      </c>
      <c r="I1829" s="16">
        <f t="shared" si="5"/>
        <v>35.69</v>
      </c>
    </row>
    <row r="1830" spans="1:9" ht="21" customHeight="1">
      <c r="A1830" s="13" t="s">
        <v>1713</v>
      </c>
      <c r="B1830" s="14" t="s">
        <v>1714</v>
      </c>
      <c r="C1830" s="78" t="s">
        <v>15</v>
      </c>
      <c r="D1830" s="78"/>
      <c r="E1830" s="78"/>
      <c r="F1830" s="13" t="s">
        <v>39</v>
      </c>
      <c r="G1830" s="15">
        <v>9.0999999999999998E-2</v>
      </c>
      <c r="H1830" s="16">
        <v>71.48</v>
      </c>
      <c r="I1830" s="16">
        <f t="shared" si="5"/>
        <v>6.5</v>
      </c>
    </row>
    <row r="1831" spans="1:9" ht="15" customHeight="1">
      <c r="A1831" s="13" t="s">
        <v>1706</v>
      </c>
      <c r="B1831" s="14" t="s">
        <v>1707</v>
      </c>
      <c r="C1831" s="78" t="s">
        <v>15</v>
      </c>
      <c r="D1831" s="78"/>
      <c r="E1831" s="78"/>
      <c r="F1831" s="13" t="s">
        <v>103</v>
      </c>
      <c r="G1831" s="15">
        <v>2.9904999999999999</v>
      </c>
      <c r="H1831" s="16">
        <v>3.93</v>
      </c>
      <c r="I1831" s="16">
        <f t="shared" si="5"/>
        <v>11.75</v>
      </c>
    </row>
    <row r="1832" spans="1:9" ht="15" customHeight="1">
      <c r="A1832" s="13" t="s">
        <v>1739</v>
      </c>
      <c r="B1832" s="14" t="s">
        <v>1740</v>
      </c>
      <c r="C1832" s="78" t="s">
        <v>15</v>
      </c>
      <c r="D1832" s="78"/>
      <c r="E1832" s="78"/>
      <c r="F1832" s="13" t="s">
        <v>103</v>
      </c>
      <c r="G1832" s="15">
        <v>0.94440000000000002</v>
      </c>
      <c r="H1832" s="16">
        <v>14.61</v>
      </c>
      <c r="I1832" s="16">
        <f t="shared" si="5"/>
        <v>13.79</v>
      </c>
    </row>
    <row r="1833" spans="1:9" ht="15" customHeight="1">
      <c r="A1833" s="8"/>
      <c r="B1833" s="8"/>
      <c r="C1833" s="8"/>
      <c r="D1833" s="8"/>
      <c r="E1833" s="8"/>
      <c r="F1833" s="8"/>
      <c r="G1833" s="79" t="s">
        <v>1249</v>
      </c>
      <c r="H1833" s="79"/>
      <c r="I1833" s="17">
        <f>SUM(I1822:I1832)</f>
        <v>89.32</v>
      </c>
    </row>
    <row r="1834" spans="1:9" ht="15" customHeight="1">
      <c r="A1834" s="76" t="s">
        <v>1218</v>
      </c>
      <c r="B1834" s="76"/>
      <c r="C1834" s="77" t="s">
        <v>3</v>
      </c>
      <c r="D1834" s="77"/>
      <c r="E1834" s="77"/>
      <c r="F1834" s="12" t="s">
        <v>4</v>
      </c>
      <c r="G1834" s="12" t="s">
        <v>1121</v>
      </c>
      <c r="H1834" s="12" t="s">
        <v>1122</v>
      </c>
      <c r="I1834" s="12" t="s">
        <v>1123</v>
      </c>
    </row>
    <row r="1835" spans="1:9" ht="21" customHeight="1">
      <c r="A1835" s="13" t="s">
        <v>1253</v>
      </c>
      <c r="B1835" s="14" t="s">
        <v>1254</v>
      </c>
      <c r="C1835" s="78" t="s">
        <v>15</v>
      </c>
      <c r="D1835" s="78"/>
      <c r="E1835" s="78"/>
      <c r="F1835" s="13" t="s">
        <v>1221</v>
      </c>
      <c r="G1835" s="15">
        <v>1.5265</v>
      </c>
      <c r="H1835" s="16">
        <v>22.84</v>
      </c>
      <c r="I1835" s="16">
        <f>TRUNC(TRUNC(G1835,8)*H1835,2)</f>
        <v>34.86</v>
      </c>
    </row>
    <row r="1836" spans="1:9" ht="21" customHeight="1">
      <c r="A1836" s="13" t="s">
        <v>1255</v>
      </c>
      <c r="B1836" s="14" t="s">
        <v>1256</v>
      </c>
      <c r="C1836" s="78" t="s">
        <v>15</v>
      </c>
      <c r="D1836" s="78"/>
      <c r="E1836" s="78"/>
      <c r="F1836" s="13" t="s">
        <v>1221</v>
      </c>
      <c r="G1836" s="15">
        <v>1.5265</v>
      </c>
      <c r="H1836" s="16">
        <v>30.2</v>
      </c>
      <c r="I1836" s="16">
        <f>TRUNC(TRUNC(G1836,8)*H1836,2)</f>
        <v>46.1</v>
      </c>
    </row>
    <row r="1837" spans="1:9" ht="18" customHeight="1">
      <c r="A1837" s="8"/>
      <c r="B1837" s="8"/>
      <c r="C1837" s="8"/>
      <c r="D1837" s="8"/>
      <c r="E1837" s="8"/>
      <c r="F1837" s="8"/>
      <c r="G1837" s="79" t="s">
        <v>1224</v>
      </c>
      <c r="H1837" s="79"/>
      <c r="I1837" s="17">
        <f>SUM(I1835:I1836)</f>
        <v>80.960000000000008</v>
      </c>
    </row>
    <row r="1838" spans="1:9" ht="15" customHeight="1">
      <c r="A1838" s="8"/>
      <c r="B1838" s="8"/>
      <c r="C1838" s="8"/>
      <c r="D1838" s="8"/>
      <c r="E1838" s="8"/>
      <c r="F1838" s="8"/>
      <c r="G1838" s="80" t="s">
        <v>1141</v>
      </c>
      <c r="H1838" s="80"/>
      <c r="I1838" s="4">
        <f>ROUND(SUM(I1833,I1837),2)</f>
        <v>170.28</v>
      </c>
    </row>
    <row r="1839" spans="1:9" ht="9.9499999999999993" customHeight="1">
      <c r="A1839" s="8"/>
      <c r="B1839" s="8"/>
      <c r="C1839" s="8"/>
      <c r="D1839" s="8"/>
      <c r="E1839" s="8"/>
      <c r="F1839" s="8"/>
      <c r="G1839" s="83"/>
      <c r="H1839" s="83"/>
      <c r="I1839" s="83"/>
    </row>
    <row r="1840" spans="1:9" ht="20.100000000000001" customHeight="1">
      <c r="A1840" s="81" t="s">
        <v>1796</v>
      </c>
      <c r="B1840" s="81"/>
      <c r="C1840" s="81"/>
      <c r="D1840" s="81"/>
      <c r="E1840" s="81"/>
      <c r="F1840" s="81"/>
      <c r="G1840" s="81"/>
      <c r="H1840" s="81"/>
      <c r="I1840" s="81"/>
    </row>
    <row r="1841" spans="1:9" ht="15" customHeight="1">
      <c r="A1841" s="76" t="s">
        <v>1234</v>
      </c>
      <c r="B1841" s="76"/>
      <c r="C1841" s="77" t="s">
        <v>3</v>
      </c>
      <c r="D1841" s="77"/>
      <c r="E1841" s="77"/>
      <c r="F1841" s="12" t="s">
        <v>4</v>
      </c>
      <c r="G1841" s="12" t="s">
        <v>1121</v>
      </c>
      <c r="H1841" s="12" t="s">
        <v>1122</v>
      </c>
      <c r="I1841" s="12" t="s">
        <v>1123</v>
      </c>
    </row>
    <row r="1842" spans="1:9" ht="21" customHeight="1">
      <c r="A1842" s="13" t="s">
        <v>1757</v>
      </c>
      <c r="B1842" s="14" t="s">
        <v>1758</v>
      </c>
      <c r="C1842" s="78" t="s">
        <v>15</v>
      </c>
      <c r="D1842" s="78"/>
      <c r="E1842" s="78"/>
      <c r="F1842" s="13" t="s">
        <v>39</v>
      </c>
      <c r="G1842" s="15">
        <v>1.32E-2</v>
      </c>
      <c r="H1842" s="16">
        <v>13.86</v>
      </c>
      <c r="I1842" s="16">
        <f>TRUNC(TRUNC(G1842,8)*H1842,2)</f>
        <v>0.18</v>
      </c>
    </row>
    <row r="1843" spans="1:9" ht="38.1" customHeight="1">
      <c r="A1843" s="13" t="s">
        <v>1797</v>
      </c>
      <c r="B1843" s="14" t="s">
        <v>1798</v>
      </c>
      <c r="C1843" s="78" t="s">
        <v>15</v>
      </c>
      <c r="D1843" s="78"/>
      <c r="E1843" s="78"/>
      <c r="F1843" s="13" t="s">
        <v>39</v>
      </c>
      <c r="G1843" s="15">
        <v>1</v>
      </c>
      <c r="H1843" s="16">
        <v>208.45</v>
      </c>
      <c r="I1843" s="16">
        <f>TRUNC(TRUNC(G1843,8)*H1843,2)</f>
        <v>208.45</v>
      </c>
    </row>
    <row r="1844" spans="1:9" ht="15" customHeight="1">
      <c r="A1844" s="8"/>
      <c r="B1844" s="8"/>
      <c r="C1844" s="8"/>
      <c r="D1844" s="8"/>
      <c r="E1844" s="8"/>
      <c r="F1844" s="8"/>
      <c r="G1844" s="79" t="s">
        <v>1249</v>
      </c>
      <c r="H1844" s="79"/>
      <c r="I1844" s="17">
        <f>SUM(I1842:I1843)</f>
        <v>208.63</v>
      </c>
    </row>
    <row r="1845" spans="1:9" ht="15" customHeight="1">
      <c r="A1845" s="76" t="s">
        <v>1218</v>
      </c>
      <c r="B1845" s="76"/>
      <c r="C1845" s="77" t="s">
        <v>3</v>
      </c>
      <c r="D1845" s="77"/>
      <c r="E1845" s="77"/>
      <c r="F1845" s="12" t="s">
        <v>4</v>
      </c>
      <c r="G1845" s="12" t="s">
        <v>1121</v>
      </c>
      <c r="H1845" s="12" t="s">
        <v>1122</v>
      </c>
      <c r="I1845" s="12" t="s">
        <v>1123</v>
      </c>
    </row>
    <row r="1846" spans="1:9" ht="21" customHeight="1">
      <c r="A1846" s="13" t="s">
        <v>1253</v>
      </c>
      <c r="B1846" s="14" t="s">
        <v>1254</v>
      </c>
      <c r="C1846" s="78" t="s">
        <v>15</v>
      </c>
      <c r="D1846" s="78"/>
      <c r="E1846" s="78"/>
      <c r="F1846" s="13" t="s">
        <v>1221</v>
      </c>
      <c r="G1846" s="15">
        <v>0.5343</v>
      </c>
      <c r="H1846" s="16">
        <v>22.84</v>
      </c>
      <c r="I1846" s="16">
        <f>TRUNC(TRUNC(G1846,8)*H1846,2)</f>
        <v>12.2</v>
      </c>
    </row>
    <row r="1847" spans="1:9" ht="21" customHeight="1">
      <c r="A1847" s="13" t="s">
        <v>1255</v>
      </c>
      <c r="B1847" s="14" t="s">
        <v>1256</v>
      </c>
      <c r="C1847" s="78" t="s">
        <v>15</v>
      </c>
      <c r="D1847" s="78"/>
      <c r="E1847" s="78"/>
      <c r="F1847" s="13" t="s">
        <v>1221</v>
      </c>
      <c r="G1847" s="15">
        <v>0.5343</v>
      </c>
      <c r="H1847" s="16">
        <v>30.2</v>
      </c>
      <c r="I1847" s="16">
        <f>TRUNC(TRUNC(G1847,8)*H1847,2)</f>
        <v>16.13</v>
      </c>
    </row>
    <row r="1848" spans="1:9" ht="18" customHeight="1">
      <c r="A1848" s="8"/>
      <c r="B1848" s="8"/>
      <c r="C1848" s="8"/>
      <c r="D1848" s="8"/>
      <c r="E1848" s="8"/>
      <c r="F1848" s="8"/>
      <c r="G1848" s="79" t="s">
        <v>1224</v>
      </c>
      <c r="H1848" s="79"/>
      <c r="I1848" s="17">
        <f>SUM(I1846:I1847)</f>
        <v>28.33</v>
      </c>
    </row>
    <row r="1849" spans="1:9" ht="15" customHeight="1">
      <c r="A1849" s="8"/>
      <c r="B1849" s="8"/>
      <c r="C1849" s="8"/>
      <c r="D1849" s="8"/>
      <c r="E1849" s="8"/>
      <c r="F1849" s="8"/>
      <c r="G1849" s="80" t="s">
        <v>1141</v>
      </c>
      <c r="H1849" s="80"/>
      <c r="I1849" s="4">
        <f>ROUND(SUM(I1844,I1848),2)</f>
        <v>236.96</v>
      </c>
    </row>
    <row r="1850" spans="1:9" ht="9.9499999999999993" customHeight="1">
      <c r="A1850" s="8"/>
      <c r="B1850" s="8"/>
      <c r="C1850" s="8"/>
      <c r="D1850" s="8"/>
      <c r="E1850" s="8"/>
      <c r="F1850" s="8"/>
      <c r="G1850" s="83"/>
      <c r="H1850" s="83"/>
      <c r="I1850" s="83"/>
    </row>
    <row r="1851" spans="1:9" ht="20.100000000000001" customHeight="1">
      <c r="A1851" s="81" t="s">
        <v>1799</v>
      </c>
      <c r="B1851" s="81"/>
      <c r="C1851" s="81"/>
      <c r="D1851" s="81"/>
      <c r="E1851" s="81"/>
      <c r="F1851" s="81"/>
      <c r="G1851" s="81"/>
      <c r="H1851" s="81"/>
      <c r="I1851" s="81"/>
    </row>
    <row r="1852" spans="1:9" ht="15" customHeight="1">
      <c r="A1852" s="76" t="s">
        <v>1211</v>
      </c>
      <c r="B1852" s="76"/>
      <c r="C1852" s="77" t="s">
        <v>3</v>
      </c>
      <c r="D1852" s="77"/>
      <c r="E1852" s="77"/>
      <c r="F1852" s="12" t="s">
        <v>4</v>
      </c>
      <c r="G1852" s="12" t="s">
        <v>1121</v>
      </c>
      <c r="H1852" s="12" t="s">
        <v>1122</v>
      </c>
      <c r="I1852" s="12" t="s">
        <v>1123</v>
      </c>
    </row>
    <row r="1853" spans="1:9" ht="45.95" customHeight="1">
      <c r="A1853" s="13" t="s">
        <v>1344</v>
      </c>
      <c r="B1853" s="14" t="s">
        <v>1345</v>
      </c>
      <c r="C1853" s="78" t="s">
        <v>15</v>
      </c>
      <c r="D1853" s="78"/>
      <c r="E1853" s="78"/>
      <c r="F1853" s="13" t="s">
        <v>1214</v>
      </c>
      <c r="G1853" s="15">
        <v>8.8800000000000004E-2</v>
      </c>
      <c r="H1853" s="16">
        <v>75.28</v>
      </c>
      <c r="I1853" s="16">
        <f>TRUNC(TRUNC(G1853,8)*H1853,2)</f>
        <v>6.68</v>
      </c>
    </row>
    <row r="1854" spans="1:9" ht="45.95" customHeight="1">
      <c r="A1854" s="13" t="s">
        <v>1346</v>
      </c>
      <c r="B1854" s="14" t="s">
        <v>1347</v>
      </c>
      <c r="C1854" s="78" t="s">
        <v>15</v>
      </c>
      <c r="D1854" s="78"/>
      <c r="E1854" s="78"/>
      <c r="F1854" s="13" t="s">
        <v>1184</v>
      </c>
      <c r="G1854" s="15">
        <v>4.36E-2</v>
      </c>
      <c r="H1854" s="16">
        <v>160.93</v>
      </c>
      <c r="I1854" s="16">
        <f>TRUNC(TRUNC(G1854,8)*H1854,2)</f>
        <v>7.01</v>
      </c>
    </row>
    <row r="1855" spans="1:9" ht="18" customHeight="1">
      <c r="A1855" s="8"/>
      <c r="B1855" s="8"/>
      <c r="C1855" s="8"/>
      <c r="D1855" s="8"/>
      <c r="E1855" s="8"/>
      <c r="F1855" s="8"/>
      <c r="G1855" s="79" t="s">
        <v>1217</v>
      </c>
      <c r="H1855" s="79"/>
      <c r="I1855" s="17">
        <f>SUM(I1853:I1854)</f>
        <v>13.69</v>
      </c>
    </row>
    <row r="1856" spans="1:9" ht="15" customHeight="1">
      <c r="A1856" s="76" t="s">
        <v>1234</v>
      </c>
      <c r="B1856" s="76"/>
      <c r="C1856" s="77" t="s">
        <v>3</v>
      </c>
      <c r="D1856" s="77"/>
      <c r="E1856" s="77"/>
      <c r="F1856" s="12" t="s">
        <v>4</v>
      </c>
      <c r="G1856" s="12" t="s">
        <v>1121</v>
      </c>
      <c r="H1856" s="12" t="s">
        <v>1122</v>
      </c>
      <c r="I1856" s="12" t="s">
        <v>1123</v>
      </c>
    </row>
    <row r="1857" spans="1:9" ht="21" customHeight="1">
      <c r="A1857" s="13" t="s">
        <v>1800</v>
      </c>
      <c r="B1857" s="14" t="s">
        <v>1801</v>
      </c>
      <c r="C1857" s="78" t="s">
        <v>15</v>
      </c>
      <c r="D1857" s="78"/>
      <c r="E1857" s="78"/>
      <c r="F1857" s="13" t="s">
        <v>39</v>
      </c>
      <c r="G1857" s="15">
        <v>1</v>
      </c>
      <c r="H1857" s="16">
        <v>432</v>
      </c>
      <c r="I1857" s="16">
        <f>TRUNC(TRUNC(G1857,8)*H1857,2)</f>
        <v>432</v>
      </c>
    </row>
    <row r="1858" spans="1:9" ht="15" customHeight="1">
      <c r="A1858" s="8"/>
      <c r="B1858" s="8"/>
      <c r="C1858" s="8"/>
      <c r="D1858" s="8"/>
      <c r="E1858" s="8"/>
      <c r="F1858" s="8"/>
      <c r="G1858" s="79" t="s">
        <v>1249</v>
      </c>
      <c r="H1858" s="79"/>
      <c r="I1858" s="17">
        <f>SUM(I1857:I1857)</f>
        <v>432</v>
      </c>
    </row>
    <row r="1859" spans="1:9" ht="15" customHeight="1">
      <c r="A1859" s="76" t="s">
        <v>1218</v>
      </c>
      <c r="B1859" s="76"/>
      <c r="C1859" s="77" t="s">
        <v>3</v>
      </c>
      <c r="D1859" s="77"/>
      <c r="E1859" s="77"/>
      <c r="F1859" s="12" t="s">
        <v>4</v>
      </c>
      <c r="G1859" s="12" t="s">
        <v>1121</v>
      </c>
      <c r="H1859" s="12" t="s">
        <v>1122</v>
      </c>
      <c r="I1859" s="12" t="s">
        <v>1123</v>
      </c>
    </row>
    <row r="1860" spans="1:9" ht="15" customHeight="1">
      <c r="A1860" s="13" t="s">
        <v>1265</v>
      </c>
      <c r="B1860" s="14" t="s">
        <v>1266</v>
      </c>
      <c r="C1860" s="78" t="s">
        <v>15</v>
      </c>
      <c r="D1860" s="78"/>
      <c r="E1860" s="78"/>
      <c r="F1860" s="13" t="s">
        <v>1221</v>
      </c>
      <c r="G1860" s="15">
        <v>8.5800000000000001E-2</v>
      </c>
      <c r="H1860" s="16">
        <v>30.92</v>
      </c>
      <c r="I1860" s="16">
        <f>TRUNC(TRUNC(G1860,8)*H1860,2)</f>
        <v>2.65</v>
      </c>
    </row>
    <row r="1861" spans="1:9" ht="15" customHeight="1">
      <c r="A1861" s="13" t="s">
        <v>1267</v>
      </c>
      <c r="B1861" s="14" t="s">
        <v>1268</v>
      </c>
      <c r="C1861" s="78" t="s">
        <v>15</v>
      </c>
      <c r="D1861" s="78"/>
      <c r="E1861" s="78"/>
      <c r="F1861" s="13" t="s">
        <v>1221</v>
      </c>
      <c r="G1861" s="15">
        <v>6.7400000000000002E-2</v>
      </c>
      <c r="H1861" s="16">
        <v>22.72</v>
      </c>
      <c r="I1861" s="16">
        <f>TRUNC(TRUNC(G1861,8)*H1861,2)</f>
        <v>1.53</v>
      </c>
    </row>
    <row r="1862" spans="1:9" ht="18" customHeight="1">
      <c r="A1862" s="8"/>
      <c r="B1862" s="8"/>
      <c r="C1862" s="8"/>
      <c r="D1862" s="8"/>
      <c r="E1862" s="8"/>
      <c r="F1862" s="8"/>
      <c r="G1862" s="79" t="s">
        <v>1224</v>
      </c>
      <c r="H1862" s="79"/>
      <c r="I1862" s="17">
        <f>SUM(I1860:I1861)</f>
        <v>4.18</v>
      </c>
    </row>
    <row r="1863" spans="1:9" ht="15" customHeight="1">
      <c r="A1863" s="76" t="s">
        <v>1137</v>
      </c>
      <c r="B1863" s="76"/>
      <c r="C1863" s="77" t="s">
        <v>3</v>
      </c>
      <c r="D1863" s="77"/>
      <c r="E1863" s="77"/>
      <c r="F1863" s="12" t="s">
        <v>4</v>
      </c>
      <c r="G1863" s="12" t="s">
        <v>1121</v>
      </c>
      <c r="H1863" s="12" t="s">
        <v>1122</v>
      </c>
      <c r="I1863" s="12" t="s">
        <v>1123</v>
      </c>
    </row>
    <row r="1864" spans="1:9" ht="29.1" customHeight="1">
      <c r="A1864" s="13" t="s">
        <v>1632</v>
      </c>
      <c r="B1864" s="14" t="s">
        <v>1633</v>
      </c>
      <c r="C1864" s="78" t="s">
        <v>15</v>
      </c>
      <c r="D1864" s="78"/>
      <c r="E1864" s="78"/>
      <c r="F1864" s="13" t="s">
        <v>82</v>
      </c>
      <c r="G1864" s="15">
        <v>4.0500000000000001E-2</v>
      </c>
      <c r="H1864" s="16">
        <v>291.08999999999997</v>
      </c>
      <c r="I1864" s="16">
        <f>TRUNC(TRUNC(G1864,8)*H1864,2)</f>
        <v>11.78</v>
      </c>
    </row>
    <row r="1865" spans="1:9" ht="15" customHeight="1">
      <c r="A1865" s="8"/>
      <c r="B1865" s="8"/>
      <c r="C1865" s="8"/>
      <c r="D1865" s="8"/>
      <c r="E1865" s="8"/>
      <c r="F1865" s="8"/>
      <c r="G1865" s="79" t="s">
        <v>1140</v>
      </c>
      <c r="H1865" s="79"/>
      <c r="I1865" s="17">
        <f>SUM(I1864:I1864)</f>
        <v>11.78</v>
      </c>
    </row>
    <row r="1866" spans="1:9" ht="15" customHeight="1">
      <c r="A1866" s="8"/>
      <c r="B1866" s="8"/>
      <c r="C1866" s="8"/>
      <c r="D1866" s="8"/>
      <c r="E1866" s="8"/>
      <c r="F1866" s="8"/>
      <c r="G1866" s="80" t="s">
        <v>1141</v>
      </c>
      <c r="H1866" s="80"/>
      <c r="I1866" s="4">
        <f>ROUND(SUM(I1855,I1858,I1862,I1865),2)</f>
        <v>461.65</v>
      </c>
    </row>
    <row r="1867" spans="1:9" ht="9.9499999999999993" customHeight="1">
      <c r="A1867" s="8"/>
      <c r="B1867" s="8"/>
      <c r="C1867" s="8"/>
      <c r="D1867" s="8"/>
      <c r="E1867" s="8"/>
      <c r="F1867" s="8"/>
      <c r="G1867" s="83"/>
      <c r="H1867" s="83"/>
      <c r="I1867" s="83"/>
    </row>
    <row r="1868" spans="1:9" ht="20.100000000000001" customHeight="1">
      <c r="A1868" s="81" t="s">
        <v>1802</v>
      </c>
      <c r="B1868" s="81"/>
      <c r="C1868" s="81"/>
      <c r="D1868" s="81"/>
      <c r="E1868" s="81"/>
      <c r="F1868" s="81"/>
      <c r="G1868" s="81"/>
      <c r="H1868" s="81"/>
      <c r="I1868" s="81"/>
    </row>
    <row r="1869" spans="1:9" ht="15" customHeight="1">
      <c r="A1869" s="76" t="s">
        <v>1234</v>
      </c>
      <c r="B1869" s="76"/>
      <c r="C1869" s="77" t="s">
        <v>3</v>
      </c>
      <c r="D1869" s="77"/>
      <c r="E1869" s="77"/>
      <c r="F1869" s="12" t="s">
        <v>4</v>
      </c>
      <c r="G1869" s="12" t="s">
        <v>1121</v>
      </c>
      <c r="H1869" s="12" t="s">
        <v>1122</v>
      </c>
      <c r="I1869" s="12" t="s">
        <v>1123</v>
      </c>
    </row>
    <row r="1870" spans="1:9" ht="15" customHeight="1">
      <c r="A1870" s="13" t="s">
        <v>1704</v>
      </c>
      <c r="B1870" s="14" t="s">
        <v>1705</v>
      </c>
      <c r="C1870" s="78" t="s">
        <v>15</v>
      </c>
      <c r="D1870" s="78"/>
      <c r="E1870" s="78"/>
      <c r="F1870" s="13" t="s">
        <v>39</v>
      </c>
      <c r="G1870" s="15">
        <v>1.6299999999999999E-2</v>
      </c>
      <c r="H1870" s="16">
        <v>1.9</v>
      </c>
      <c r="I1870" s="16">
        <f>TRUNC(TRUNC(G1870,8)*H1870,2)</f>
        <v>0.03</v>
      </c>
    </row>
    <row r="1871" spans="1:9" ht="21" customHeight="1">
      <c r="A1871" s="13" t="s">
        <v>1803</v>
      </c>
      <c r="B1871" s="14" t="s">
        <v>1804</v>
      </c>
      <c r="C1871" s="78" t="s">
        <v>15</v>
      </c>
      <c r="D1871" s="78"/>
      <c r="E1871" s="78"/>
      <c r="F1871" s="13" t="s">
        <v>103</v>
      </c>
      <c r="G1871" s="15">
        <v>1.0548999999999999</v>
      </c>
      <c r="H1871" s="16">
        <v>5.75</v>
      </c>
      <c r="I1871" s="16">
        <f>TRUNC(TRUNC(G1871,8)*H1871,2)</f>
        <v>6.06</v>
      </c>
    </row>
    <row r="1872" spans="1:9" ht="15" customHeight="1">
      <c r="A1872" s="8"/>
      <c r="B1872" s="8"/>
      <c r="C1872" s="8"/>
      <c r="D1872" s="8"/>
      <c r="E1872" s="8"/>
      <c r="F1872" s="8"/>
      <c r="G1872" s="79" t="s">
        <v>1249</v>
      </c>
      <c r="H1872" s="79"/>
      <c r="I1872" s="17">
        <f>SUM(I1870:I1871)</f>
        <v>6.09</v>
      </c>
    </row>
    <row r="1873" spans="1:9" ht="15" customHeight="1">
      <c r="A1873" s="76" t="s">
        <v>1218</v>
      </c>
      <c r="B1873" s="76"/>
      <c r="C1873" s="77" t="s">
        <v>3</v>
      </c>
      <c r="D1873" s="77"/>
      <c r="E1873" s="77"/>
      <c r="F1873" s="12" t="s">
        <v>4</v>
      </c>
      <c r="G1873" s="12" t="s">
        <v>1121</v>
      </c>
      <c r="H1873" s="12" t="s">
        <v>1122</v>
      </c>
      <c r="I1873" s="12" t="s">
        <v>1123</v>
      </c>
    </row>
    <row r="1874" spans="1:9" ht="21" customHeight="1">
      <c r="A1874" s="13" t="s">
        <v>1253</v>
      </c>
      <c r="B1874" s="14" t="s">
        <v>1254</v>
      </c>
      <c r="C1874" s="78" t="s">
        <v>15</v>
      </c>
      <c r="D1874" s="78"/>
      <c r="E1874" s="78"/>
      <c r="F1874" s="13" t="s">
        <v>1221</v>
      </c>
      <c r="G1874" s="15">
        <v>0.29299999999999998</v>
      </c>
      <c r="H1874" s="16">
        <v>22.84</v>
      </c>
      <c r="I1874" s="16">
        <f>TRUNC(TRUNC(G1874,8)*H1874,2)</f>
        <v>6.69</v>
      </c>
    </row>
    <row r="1875" spans="1:9" ht="21" customHeight="1">
      <c r="A1875" s="13" t="s">
        <v>1255</v>
      </c>
      <c r="B1875" s="14" t="s">
        <v>1256</v>
      </c>
      <c r="C1875" s="78" t="s">
        <v>15</v>
      </c>
      <c r="D1875" s="78"/>
      <c r="E1875" s="78"/>
      <c r="F1875" s="13" t="s">
        <v>1221</v>
      </c>
      <c r="G1875" s="15">
        <v>0.29299999999999998</v>
      </c>
      <c r="H1875" s="16">
        <v>30.2</v>
      </c>
      <c r="I1875" s="16">
        <f>TRUNC(TRUNC(G1875,8)*H1875,2)</f>
        <v>8.84</v>
      </c>
    </row>
    <row r="1876" spans="1:9" ht="18" customHeight="1">
      <c r="A1876" s="8"/>
      <c r="B1876" s="8"/>
      <c r="C1876" s="8"/>
      <c r="D1876" s="8"/>
      <c r="E1876" s="8"/>
      <c r="F1876" s="8"/>
      <c r="G1876" s="79" t="s">
        <v>1224</v>
      </c>
      <c r="H1876" s="79"/>
      <c r="I1876" s="17">
        <f>SUM(I1874:I1875)</f>
        <v>15.530000000000001</v>
      </c>
    </row>
    <row r="1877" spans="1:9" ht="15" customHeight="1">
      <c r="A1877" s="8"/>
      <c r="B1877" s="8"/>
      <c r="C1877" s="8"/>
      <c r="D1877" s="8"/>
      <c r="E1877" s="8"/>
      <c r="F1877" s="8"/>
      <c r="G1877" s="80" t="s">
        <v>1141</v>
      </c>
      <c r="H1877" s="80"/>
      <c r="I1877" s="4">
        <f>ROUND(SUM(I1872,I1876),2)</f>
        <v>21.62</v>
      </c>
    </row>
    <row r="1878" spans="1:9" ht="9.9499999999999993" customHeight="1">
      <c r="A1878" s="8"/>
      <c r="B1878" s="8"/>
      <c r="C1878" s="8"/>
      <c r="D1878" s="8"/>
      <c r="E1878" s="8"/>
      <c r="F1878" s="8"/>
      <c r="G1878" s="83"/>
      <c r="H1878" s="83"/>
      <c r="I1878" s="83"/>
    </row>
    <row r="1879" spans="1:9" ht="20.100000000000001" customHeight="1">
      <c r="A1879" s="81" t="s">
        <v>1805</v>
      </c>
      <c r="B1879" s="81"/>
      <c r="C1879" s="81"/>
      <c r="D1879" s="81"/>
      <c r="E1879" s="81"/>
      <c r="F1879" s="81"/>
      <c r="G1879" s="81"/>
      <c r="H1879" s="81"/>
      <c r="I1879" s="81"/>
    </row>
    <row r="1880" spans="1:9" ht="15" customHeight="1">
      <c r="A1880" s="76" t="s">
        <v>1234</v>
      </c>
      <c r="B1880" s="76"/>
      <c r="C1880" s="77" t="s">
        <v>3</v>
      </c>
      <c r="D1880" s="77"/>
      <c r="E1880" s="77"/>
      <c r="F1880" s="12" t="s">
        <v>4</v>
      </c>
      <c r="G1880" s="12" t="s">
        <v>1121</v>
      </c>
      <c r="H1880" s="12" t="s">
        <v>1122</v>
      </c>
      <c r="I1880" s="12" t="s">
        <v>1123</v>
      </c>
    </row>
    <row r="1881" spans="1:9" ht="15" customHeight="1">
      <c r="A1881" s="13" t="s">
        <v>1704</v>
      </c>
      <c r="B1881" s="14" t="s">
        <v>1705</v>
      </c>
      <c r="C1881" s="78" t="s">
        <v>15</v>
      </c>
      <c r="D1881" s="78"/>
      <c r="E1881" s="78"/>
      <c r="F1881" s="13" t="s">
        <v>39</v>
      </c>
      <c r="G1881" s="15">
        <v>1.77E-2</v>
      </c>
      <c r="H1881" s="16">
        <v>1.9</v>
      </c>
      <c r="I1881" s="16">
        <f>TRUNC(TRUNC(G1881,8)*H1881,2)</f>
        <v>0.03</v>
      </c>
    </row>
    <row r="1882" spans="1:9" ht="21" customHeight="1">
      <c r="A1882" s="13" t="s">
        <v>1806</v>
      </c>
      <c r="B1882" s="14" t="s">
        <v>1807</v>
      </c>
      <c r="C1882" s="78" t="s">
        <v>15</v>
      </c>
      <c r="D1882" s="78"/>
      <c r="E1882" s="78"/>
      <c r="F1882" s="13" t="s">
        <v>103</v>
      </c>
      <c r="G1882" s="15">
        <v>1.0548999999999999</v>
      </c>
      <c r="H1882" s="16">
        <v>9.5</v>
      </c>
      <c r="I1882" s="16">
        <f>TRUNC(TRUNC(G1882,8)*H1882,2)</f>
        <v>10.02</v>
      </c>
    </row>
    <row r="1883" spans="1:9" ht="15" customHeight="1">
      <c r="A1883" s="8"/>
      <c r="B1883" s="8"/>
      <c r="C1883" s="8"/>
      <c r="D1883" s="8"/>
      <c r="E1883" s="8"/>
      <c r="F1883" s="8"/>
      <c r="G1883" s="79" t="s">
        <v>1249</v>
      </c>
      <c r="H1883" s="79"/>
      <c r="I1883" s="17">
        <f>SUM(I1881:I1882)</f>
        <v>10.049999999999999</v>
      </c>
    </row>
    <row r="1884" spans="1:9" ht="15" customHeight="1">
      <c r="A1884" s="76" t="s">
        <v>1218</v>
      </c>
      <c r="B1884" s="76"/>
      <c r="C1884" s="77" t="s">
        <v>3</v>
      </c>
      <c r="D1884" s="77"/>
      <c r="E1884" s="77"/>
      <c r="F1884" s="12" t="s">
        <v>4</v>
      </c>
      <c r="G1884" s="12" t="s">
        <v>1121</v>
      </c>
      <c r="H1884" s="12" t="s">
        <v>1122</v>
      </c>
      <c r="I1884" s="12" t="s">
        <v>1123</v>
      </c>
    </row>
    <row r="1885" spans="1:9" ht="21" customHeight="1">
      <c r="A1885" s="13" t="s">
        <v>1253</v>
      </c>
      <c r="B1885" s="14" t="s">
        <v>1254</v>
      </c>
      <c r="C1885" s="78" t="s">
        <v>15</v>
      </c>
      <c r="D1885" s="78"/>
      <c r="E1885" s="78"/>
      <c r="F1885" s="13" t="s">
        <v>1221</v>
      </c>
      <c r="G1885" s="15">
        <v>0.31819999999999998</v>
      </c>
      <c r="H1885" s="16">
        <v>22.84</v>
      </c>
      <c r="I1885" s="16">
        <f>TRUNC(TRUNC(G1885,8)*H1885,2)</f>
        <v>7.26</v>
      </c>
    </row>
    <row r="1886" spans="1:9" ht="21" customHeight="1">
      <c r="A1886" s="13" t="s">
        <v>1255</v>
      </c>
      <c r="B1886" s="14" t="s">
        <v>1256</v>
      </c>
      <c r="C1886" s="78" t="s">
        <v>15</v>
      </c>
      <c r="D1886" s="78"/>
      <c r="E1886" s="78"/>
      <c r="F1886" s="13" t="s">
        <v>1221</v>
      </c>
      <c r="G1886" s="15">
        <v>0.31819999999999998</v>
      </c>
      <c r="H1886" s="16">
        <v>30.2</v>
      </c>
      <c r="I1886" s="16">
        <f>TRUNC(TRUNC(G1886,8)*H1886,2)</f>
        <v>9.6</v>
      </c>
    </row>
    <row r="1887" spans="1:9" ht="18" customHeight="1">
      <c r="A1887" s="8"/>
      <c r="B1887" s="8"/>
      <c r="C1887" s="8"/>
      <c r="D1887" s="8"/>
      <c r="E1887" s="8"/>
      <c r="F1887" s="8"/>
      <c r="G1887" s="79" t="s">
        <v>1224</v>
      </c>
      <c r="H1887" s="79"/>
      <c r="I1887" s="17">
        <f>SUM(I1885:I1886)</f>
        <v>16.86</v>
      </c>
    </row>
    <row r="1888" spans="1:9" ht="15" customHeight="1">
      <c r="A1888" s="8"/>
      <c r="B1888" s="8"/>
      <c r="C1888" s="8"/>
      <c r="D1888" s="8"/>
      <c r="E1888" s="8"/>
      <c r="F1888" s="8"/>
      <c r="G1888" s="80" t="s">
        <v>1141</v>
      </c>
      <c r="H1888" s="80"/>
      <c r="I1888" s="4">
        <f>ROUND(SUM(I1883,I1887),2)</f>
        <v>26.91</v>
      </c>
    </row>
    <row r="1889" spans="1:9" ht="9.9499999999999993" customHeight="1">
      <c r="A1889" s="8"/>
      <c r="B1889" s="8"/>
      <c r="C1889" s="8"/>
      <c r="D1889" s="8"/>
      <c r="E1889" s="8"/>
      <c r="F1889" s="8"/>
      <c r="G1889" s="83"/>
      <c r="H1889" s="83"/>
      <c r="I1889" s="83"/>
    </row>
    <row r="1890" spans="1:9" ht="20.100000000000001" customHeight="1">
      <c r="A1890" s="81" t="s">
        <v>1808</v>
      </c>
      <c r="B1890" s="81"/>
      <c r="C1890" s="81"/>
      <c r="D1890" s="81"/>
      <c r="E1890" s="81"/>
      <c r="F1890" s="81"/>
      <c r="G1890" s="81"/>
      <c r="H1890" s="81"/>
      <c r="I1890" s="81"/>
    </row>
    <row r="1891" spans="1:9" ht="15" customHeight="1">
      <c r="A1891" s="76" t="s">
        <v>1234</v>
      </c>
      <c r="B1891" s="76"/>
      <c r="C1891" s="77" t="s">
        <v>3</v>
      </c>
      <c r="D1891" s="77"/>
      <c r="E1891" s="77"/>
      <c r="F1891" s="12" t="s">
        <v>4</v>
      </c>
      <c r="G1891" s="12" t="s">
        <v>1121</v>
      </c>
      <c r="H1891" s="12" t="s">
        <v>1122</v>
      </c>
      <c r="I1891" s="12" t="s">
        <v>1123</v>
      </c>
    </row>
    <row r="1892" spans="1:9" ht="15" customHeight="1">
      <c r="A1892" s="13" t="s">
        <v>1704</v>
      </c>
      <c r="B1892" s="14" t="s">
        <v>1705</v>
      </c>
      <c r="C1892" s="78" t="s">
        <v>15</v>
      </c>
      <c r="D1892" s="78"/>
      <c r="E1892" s="78"/>
      <c r="F1892" s="13" t="s">
        <v>39</v>
      </c>
      <c r="G1892" s="15">
        <v>2.47E-2</v>
      </c>
      <c r="H1892" s="16">
        <v>1.9</v>
      </c>
      <c r="I1892" s="16">
        <f>TRUNC(TRUNC(G1892,8)*H1892,2)</f>
        <v>0.04</v>
      </c>
    </row>
    <row r="1893" spans="1:9" ht="21" customHeight="1">
      <c r="A1893" s="13" t="s">
        <v>1809</v>
      </c>
      <c r="B1893" s="14" t="s">
        <v>1810</v>
      </c>
      <c r="C1893" s="78" t="s">
        <v>15</v>
      </c>
      <c r="D1893" s="78"/>
      <c r="E1893" s="78"/>
      <c r="F1893" s="13" t="s">
        <v>103</v>
      </c>
      <c r="G1893" s="15">
        <v>1.0548999999999999</v>
      </c>
      <c r="H1893" s="16">
        <v>13.17</v>
      </c>
      <c r="I1893" s="16">
        <f>TRUNC(TRUNC(G1893,8)*H1893,2)</f>
        <v>13.89</v>
      </c>
    </row>
    <row r="1894" spans="1:9" ht="15" customHeight="1">
      <c r="A1894" s="8"/>
      <c r="B1894" s="8"/>
      <c r="C1894" s="8"/>
      <c r="D1894" s="8"/>
      <c r="E1894" s="8"/>
      <c r="F1894" s="8"/>
      <c r="G1894" s="79" t="s">
        <v>1249</v>
      </c>
      <c r="H1894" s="79"/>
      <c r="I1894" s="17">
        <f>SUM(I1892:I1893)</f>
        <v>13.93</v>
      </c>
    </row>
    <row r="1895" spans="1:9" ht="15" customHeight="1">
      <c r="A1895" s="76" t="s">
        <v>1218</v>
      </c>
      <c r="B1895" s="76"/>
      <c r="C1895" s="77" t="s">
        <v>3</v>
      </c>
      <c r="D1895" s="77"/>
      <c r="E1895" s="77"/>
      <c r="F1895" s="12" t="s">
        <v>4</v>
      </c>
      <c r="G1895" s="12" t="s">
        <v>1121</v>
      </c>
      <c r="H1895" s="12" t="s">
        <v>1122</v>
      </c>
      <c r="I1895" s="12" t="s">
        <v>1123</v>
      </c>
    </row>
    <row r="1896" spans="1:9" ht="21" customHeight="1">
      <c r="A1896" s="13" t="s">
        <v>1253</v>
      </c>
      <c r="B1896" s="14" t="s">
        <v>1254</v>
      </c>
      <c r="C1896" s="78" t="s">
        <v>15</v>
      </c>
      <c r="D1896" s="78"/>
      <c r="E1896" s="78"/>
      <c r="F1896" s="13" t="s">
        <v>1221</v>
      </c>
      <c r="G1896" s="15">
        <v>0.44440000000000002</v>
      </c>
      <c r="H1896" s="16">
        <v>22.84</v>
      </c>
      <c r="I1896" s="16">
        <f>TRUNC(TRUNC(G1896,8)*H1896,2)</f>
        <v>10.15</v>
      </c>
    </row>
    <row r="1897" spans="1:9" ht="21" customHeight="1">
      <c r="A1897" s="13" t="s">
        <v>1255</v>
      </c>
      <c r="B1897" s="14" t="s">
        <v>1256</v>
      </c>
      <c r="C1897" s="78" t="s">
        <v>15</v>
      </c>
      <c r="D1897" s="78"/>
      <c r="E1897" s="78"/>
      <c r="F1897" s="13" t="s">
        <v>1221</v>
      </c>
      <c r="G1897" s="15">
        <v>0.44440000000000002</v>
      </c>
      <c r="H1897" s="16">
        <v>30.2</v>
      </c>
      <c r="I1897" s="16">
        <f>TRUNC(TRUNC(G1897,8)*H1897,2)</f>
        <v>13.42</v>
      </c>
    </row>
    <row r="1898" spans="1:9" ht="18" customHeight="1">
      <c r="A1898" s="8"/>
      <c r="B1898" s="8"/>
      <c r="C1898" s="8"/>
      <c r="D1898" s="8"/>
      <c r="E1898" s="8"/>
      <c r="F1898" s="8"/>
      <c r="G1898" s="79" t="s">
        <v>1224</v>
      </c>
      <c r="H1898" s="79"/>
      <c r="I1898" s="17">
        <f>SUM(I1896:I1897)</f>
        <v>23.57</v>
      </c>
    </row>
    <row r="1899" spans="1:9" ht="15" customHeight="1">
      <c r="A1899" s="8"/>
      <c r="B1899" s="8"/>
      <c r="C1899" s="8"/>
      <c r="D1899" s="8"/>
      <c r="E1899" s="8"/>
      <c r="F1899" s="8"/>
      <c r="G1899" s="80" t="s">
        <v>1141</v>
      </c>
      <c r="H1899" s="80"/>
      <c r="I1899" s="4">
        <f>ROUND(SUM(I1894,I1898),2)</f>
        <v>37.5</v>
      </c>
    </row>
    <row r="1900" spans="1:9" ht="9.9499999999999993" customHeight="1">
      <c r="A1900" s="8"/>
      <c r="B1900" s="8"/>
      <c r="C1900" s="8"/>
      <c r="D1900" s="8"/>
      <c r="E1900" s="8"/>
      <c r="F1900" s="8"/>
      <c r="G1900" s="83"/>
      <c r="H1900" s="83"/>
      <c r="I1900" s="83"/>
    </row>
    <row r="1901" spans="1:9" ht="20.100000000000001" customHeight="1">
      <c r="A1901" s="81" t="s">
        <v>1811</v>
      </c>
      <c r="B1901" s="81"/>
      <c r="C1901" s="81"/>
      <c r="D1901" s="81"/>
      <c r="E1901" s="81"/>
      <c r="F1901" s="81"/>
      <c r="G1901" s="81"/>
      <c r="H1901" s="81"/>
      <c r="I1901" s="81"/>
    </row>
    <row r="1902" spans="1:9" ht="15" customHeight="1">
      <c r="A1902" s="76" t="s">
        <v>1234</v>
      </c>
      <c r="B1902" s="76"/>
      <c r="C1902" s="77" t="s">
        <v>3</v>
      </c>
      <c r="D1902" s="77"/>
      <c r="E1902" s="77"/>
      <c r="F1902" s="12" t="s">
        <v>4</v>
      </c>
      <c r="G1902" s="12" t="s">
        <v>1121</v>
      </c>
      <c r="H1902" s="12" t="s">
        <v>1122</v>
      </c>
      <c r="I1902" s="12" t="s">
        <v>1123</v>
      </c>
    </row>
    <row r="1903" spans="1:9" ht="21" customHeight="1">
      <c r="A1903" s="13" t="s">
        <v>1812</v>
      </c>
      <c r="B1903" s="14" t="s">
        <v>1813</v>
      </c>
      <c r="C1903" s="78" t="s">
        <v>15</v>
      </c>
      <c r="D1903" s="78"/>
      <c r="E1903" s="78"/>
      <c r="F1903" s="13" t="s">
        <v>39</v>
      </c>
      <c r="G1903" s="15">
        <v>2</v>
      </c>
      <c r="H1903" s="16">
        <v>1.75</v>
      </c>
      <c r="I1903" s="16">
        <f>TRUNC(TRUNC(G1903,8)*H1903,2)</f>
        <v>3.5</v>
      </c>
    </row>
    <row r="1904" spans="1:9" ht="21" customHeight="1">
      <c r="A1904" s="13" t="s">
        <v>1814</v>
      </c>
      <c r="B1904" s="14" t="s">
        <v>1815</v>
      </c>
      <c r="C1904" s="78" t="s">
        <v>15</v>
      </c>
      <c r="D1904" s="78"/>
      <c r="E1904" s="78"/>
      <c r="F1904" s="13" t="s">
        <v>39</v>
      </c>
      <c r="G1904" s="15">
        <v>1</v>
      </c>
      <c r="H1904" s="16">
        <v>3.35</v>
      </c>
      <c r="I1904" s="16">
        <f>TRUNC(TRUNC(G1904,8)*H1904,2)</f>
        <v>3.35</v>
      </c>
    </row>
    <row r="1905" spans="1:9" ht="29.1" customHeight="1">
      <c r="A1905" s="13" t="s">
        <v>1816</v>
      </c>
      <c r="B1905" s="14" t="s">
        <v>1817</v>
      </c>
      <c r="C1905" s="78" t="s">
        <v>15</v>
      </c>
      <c r="D1905" s="78"/>
      <c r="E1905" s="78"/>
      <c r="F1905" s="13" t="s">
        <v>39</v>
      </c>
      <c r="G1905" s="15">
        <v>0.05</v>
      </c>
      <c r="H1905" s="16">
        <v>26.04</v>
      </c>
      <c r="I1905" s="16">
        <f>TRUNC(TRUNC(G1905,8)*H1905,2)</f>
        <v>1.3</v>
      </c>
    </row>
    <row r="1906" spans="1:9" ht="15" customHeight="1">
      <c r="A1906" s="8"/>
      <c r="B1906" s="8"/>
      <c r="C1906" s="8"/>
      <c r="D1906" s="8"/>
      <c r="E1906" s="8"/>
      <c r="F1906" s="8"/>
      <c r="G1906" s="79" t="s">
        <v>1249</v>
      </c>
      <c r="H1906" s="79"/>
      <c r="I1906" s="17">
        <f>SUM(I1903:I1905)</f>
        <v>8.15</v>
      </c>
    </row>
    <row r="1907" spans="1:9" ht="15" customHeight="1">
      <c r="A1907" s="76" t="s">
        <v>1218</v>
      </c>
      <c r="B1907" s="76"/>
      <c r="C1907" s="77" t="s">
        <v>3</v>
      </c>
      <c r="D1907" s="77"/>
      <c r="E1907" s="77"/>
      <c r="F1907" s="12" t="s">
        <v>4</v>
      </c>
      <c r="G1907" s="12" t="s">
        <v>1121</v>
      </c>
      <c r="H1907" s="12" t="s">
        <v>1122</v>
      </c>
      <c r="I1907" s="12" t="s">
        <v>1123</v>
      </c>
    </row>
    <row r="1908" spans="1:9" ht="21" customHeight="1">
      <c r="A1908" s="13" t="s">
        <v>1253</v>
      </c>
      <c r="B1908" s="14" t="s">
        <v>1254</v>
      </c>
      <c r="C1908" s="78" t="s">
        <v>15</v>
      </c>
      <c r="D1908" s="78"/>
      <c r="E1908" s="78"/>
      <c r="F1908" s="13" t="s">
        <v>1221</v>
      </c>
      <c r="G1908" s="15">
        <v>0.13789999999999999</v>
      </c>
      <c r="H1908" s="16">
        <v>22.84</v>
      </c>
      <c r="I1908" s="16">
        <f>TRUNC(TRUNC(G1908,8)*H1908,2)</f>
        <v>3.14</v>
      </c>
    </row>
    <row r="1909" spans="1:9" ht="21" customHeight="1">
      <c r="A1909" s="13" t="s">
        <v>1255</v>
      </c>
      <c r="B1909" s="14" t="s">
        <v>1256</v>
      </c>
      <c r="C1909" s="78" t="s">
        <v>15</v>
      </c>
      <c r="D1909" s="78"/>
      <c r="E1909" s="78"/>
      <c r="F1909" s="13" t="s">
        <v>1221</v>
      </c>
      <c r="G1909" s="15">
        <v>0.13789999999999999</v>
      </c>
      <c r="H1909" s="16">
        <v>30.2</v>
      </c>
      <c r="I1909" s="16">
        <f>TRUNC(TRUNC(G1909,8)*H1909,2)</f>
        <v>4.16</v>
      </c>
    </row>
    <row r="1910" spans="1:9" ht="18" customHeight="1">
      <c r="A1910" s="8"/>
      <c r="B1910" s="8"/>
      <c r="C1910" s="8"/>
      <c r="D1910" s="8"/>
      <c r="E1910" s="8"/>
      <c r="F1910" s="8"/>
      <c r="G1910" s="79" t="s">
        <v>1224</v>
      </c>
      <c r="H1910" s="79"/>
      <c r="I1910" s="17">
        <f>SUM(I1908:I1909)</f>
        <v>7.3000000000000007</v>
      </c>
    </row>
    <row r="1911" spans="1:9" ht="15" customHeight="1">
      <c r="A1911" s="8"/>
      <c r="B1911" s="8"/>
      <c r="C1911" s="8"/>
      <c r="D1911" s="8"/>
      <c r="E1911" s="8"/>
      <c r="F1911" s="8"/>
      <c r="G1911" s="80" t="s">
        <v>1141</v>
      </c>
      <c r="H1911" s="80"/>
      <c r="I1911" s="4">
        <f>ROUND(SUM(I1906,I1910),2)</f>
        <v>15.45</v>
      </c>
    </row>
    <row r="1912" spans="1:9" ht="9.9499999999999993" customHeight="1">
      <c r="A1912" s="8"/>
      <c r="B1912" s="8"/>
      <c r="C1912" s="8"/>
      <c r="D1912" s="8"/>
      <c r="E1912" s="8"/>
      <c r="F1912" s="8"/>
      <c r="G1912" s="83"/>
      <c r="H1912" s="83"/>
      <c r="I1912" s="83"/>
    </row>
    <row r="1913" spans="1:9" ht="20.100000000000001" customHeight="1">
      <c r="A1913" s="81" t="s">
        <v>1818</v>
      </c>
      <c r="B1913" s="81"/>
      <c r="C1913" s="81"/>
      <c r="D1913" s="81"/>
      <c r="E1913" s="81"/>
      <c r="F1913" s="81"/>
      <c r="G1913" s="81"/>
      <c r="H1913" s="81"/>
      <c r="I1913" s="81"/>
    </row>
    <row r="1914" spans="1:9" ht="15" customHeight="1">
      <c r="A1914" s="76" t="s">
        <v>1234</v>
      </c>
      <c r="B1914" s="76"/>
      <c r="C1914" s="77" t="s">
        <v>3</v>
      </c>
      <c r="D1914" s="77"/>
      <c r="E1914" s="77"/>
      <c r="F1914" s="12" t="s">
        <v>4</v>
      </c>
      <c r="G1914" s="12" t="s">
        <v>1121</v>
      </c>
      <c r="H1914" s="12" t="s">
        <v>1122</v>
      </c>
      <c r="I1914" s="12" t="s">
        <v>1123</v>
      </c>
    </row>
    <row r="1915" spans="1:9" ht="15" customHeight="1">
      <c r="A1915" s="13" t="s">
        <v>1711</v>
      </c>
      <c r="B1915" s="14" t="s">
        <v>1712</v>
      </c>
      <c r="C1915" s="78" t="s">
        <v>15</v>
      </c>
      <c r="D1915" s="78"/>
      <c r="E1915" s="78"/>
      <c r="F1915" s="13" t="s">
        <v>39</v>
      </c>
      <c r="G1915" s="15">
        <v>9.9000000000000008E-3</v>
      </c>
      <c r="H1915" s="16">
        <v>63.09</v>
      </c>
      <c r="I1915" s="16">
        <f>TRUNC(TRUNC(G1915,8)*H1915,2)</f>
        <v>0.62</v>
      </c>
    </row>
    <row r="1916" spans="1:9" ht="21" customHeight="1">
      <c r="A1916" s="13" t="s">
        <v>1819</v>
      </c>
      <c r="B1916" s="14" t="s">
        <v>1820</v>
      </c>
      <c r="C1916" s="78" t="s">
        <v>15</v>
      </c>
      <c r="D1916" s="78"/>
      <c r="E1916" s="78"/>
      <c r="F1916" s="13" t="s">
        <v>39</v>
      </c>
      <c r="G1916" s="15">
        <v>1</v>
      </c>
      <c r="H1916" s="16">
        <v>1.86</v>
      </c>
      <c r="I1916" s="16">
        <f>TRUNC(TRUNC(G1916,8)*H1916,2)</f>
        <v>1.86</v>
      </c>
    </row>
    <row r="1917" spans="1:9" ht="15" customHeight="1">
      <c r="A1917" s="13" t="s">
        <v>1704</v>
      </c>
      <c r="B1917" s="14" t="s">
        <v>1705</v>
      </c>
      <c r="C1917" s="78" t="s">
        <v>15</v>
      </c>
      <c r="D1917" s="78"/>
      <c r="E1917" s="78"/>
      <c r="F1917" s="13" t="s">
        <v>39</v>
      </c>
      <c r="G1917" s="15">
        <v>7.1000000000000004E-3</v>
      </c>
      <c r="H1917" s="16">
        <v>1.9</v>
      </c>
      <c r="I1917" s="16">
        <f>TRUNC(TRUNC(G1917,8)*H1917,2)</f>
        <v>0.01</v>
      </c>
    </row>
    <row r="1918" spans="1:9" ht="21" customHeight="1">
      <c r="A1918" s="13" t="s">
        <v>1713</v>
      </c>
      <c r="B1918" s="14" t="s">
        <v>1714</v>
      </c>
      <c r="C1918" s="78" t="s">
        <v>15</v>
      </c>
      <c r="D1918" s="78"/>
      <c r="E1918" s="78"/>
      <c r="F1918" s="13" t="s">
        <v>39</v>
      </c>
      <c r="G1918" s="15">
        <v>1.4999999999999999E-2</v>
      </c>
      <c r="H1918" s="16">
        <v>71.48</v>
      </c>
      <c r="I1918" s="16">
        <f>TRUNC(TRUNC(G1918,8)*H1918,2)</f>
        <v>1.07</v>
      </c>
    </row>
    <row r="1919" spans="1:9" ht="15" customHeight="1">
      <c r="A1919" s="8"/>
      <c r="B1919" s="8"/>
      <c r="C1919" s="8"/>
      <c r="D1919" s="8"/>
      <c r="E1919" s="8"/>
      <c r="F1919" s="8"/>
      <c r="G1919" s="79" t="s">
        <v>1249</v>
      </c>
      <c r="H1919" s="79"/>
      <c r="I1919" s="17">
        <f>SUM(I1915:I1918)</f>
        <v>3.5599999999999996</v>
      </c>
    </row>
    <row r="1920" spans="1:9" ht="15" customHeight="1">
      <c r="A1920" s="76" t="s">
        <v>1218</v>
      </c>
      <c r="B1920" s="76"/>
      <c r="C1920" s="77" t="s">
        <v>3</v>
      </c>
      <c r="D1920" s="77"/>
      <c r="E1920" s="77"/>
      <c r="F1920" s="12" t="s">
        <v>4</v>
      </c>
      <c r="G1920" s="12" t="s">
        <v>1121</v>
      </c>
      <c r="H1920" s="12" t="s">
        <v>1122</v>
      </c>
      <c r="I1920" s="12" t="s">
        <v>1123</v>
      </c>
    </row>
    <row r="1921" spans="1:9" ht="21" customHeight="1">
      <c r="A1921" s="13" t="s">
        <v>1253</v>
      </c>
      <c r="B1921" s="14" t="s">
        <v>1254</v>
      </c>
      <c r="C1921" s="78" t="s">
        <v>15</v>
      </c>
      <c r="D1921" s="78"/>
      <c r="E1921" s="78"/>
      <c r="F1921" s="13" t="s">
        <v>1221</v>
      </c>
      <c r="G1921" s="15">
        <v>0.127</v>
      </c>
      <c r="H1921" s="16">
        <v>22.84</v>
      </c>
      <c r="I1921" s="16">
        <f>TRUNC(TRUNC(G1921,8)*H1921,2)</f>
        <v>2.9</v>
      </c>
    </row>
    <row r="1922" spans="1:9" ht="21" customHeight="1">
      <c r="A1922" s="13" t="s">
        <v>1255</v>
      </c>
      <c r="B1922" s="14" t="s">
        <v>1256</v>
      </c>
      <c r="C1922" s="78" t="s">
        <v>15</v>
      </c>
      <c r="D1922" s="78"/>
      <c r="E1922" s="78"/>
      <c r="F1922" s="13" t="s">
        <v>1221</v>
      </c>
      <c r="G1922" s="15">
        <v>0.127</v>
      </c>
      <c r="H1922" s="16">
        <v>30.2</v>
      </c>
      <c r="I1922" s="16">
        <f>TRUNC(TRUNC(G1922,8)*H1922,2)</f>
        <v>3.83</v>
      </c>
    </row>
    <row r="1923" spans="1:9" ht="18" customHeight="1">
      <c r="A1923" s="8"/>
      <c r="B1923" s="8"/>
      <c r="C1923" s="8"/>
      <c r="D1923" s="8"/>
      <c r="E1923" s="8"/>
      <c r="F1923" s="8"/>
      <c r="G1923" s="79" t="s">
        <v>1224</v>
      </c>
      <c r="H1923" s="79"/>
      <c r="I1923" s="17">
        <f>SUM(I1921:I1922)</f>
        <v>6.73</v>
      </c>
    </row>
    <row r="1924" spans="1:9" ht="15" customHeight="1">
      <c r="A1924" s="8"/>
      <c r="B1924" s="8"/>
      <c r="C1924" s="8"/>
      <c r="D1924" s="8"/>
      <c r="E1924" s="8"/>
      <c r="F1924" s="8"/>
      <c r="G1924" s="80" t="s">
        <v>1141</v>
      </c>
      <c r="H1924" s="80"/>
      <c r="I1924" s="4">
        <f>ROUND(SUM(I1919,I1923),2)</f>
        <v>10.29</v>
      </c>
    </row>
    <row r="1925" spans="1:9" ht="9.9499999999999993" customHeight="1">
      <c r="A1925" s="8"/>
      <c r="B1925" s="8"/>
      <c r="C1925" s="8"/>
      <c r="D1925" s="8"/>
      <c r="E1925" s="8"/>
      <c r="F1925" s="8"/>
      <c r="G1925" s="83"/>
      <c r="H1925" s="83"/>
      <c r="I1925" s="83"/>
    </row>
    <row r="1926" spans="1:9" ht="20.100000000000001" customHeight="1">
      <c r="A1926" s="81" t="s">
        <v>1821</v>
      </c>
      <c r="B1926" s="81"/>
      <c r="C1926" s="81"/>
      <c r="D1926" s="81"/>
      <c r="E1926" s="81"/>
      <c r="F1926" s="81"/>
      <c r="G1926" s="81"/>
      <c r="H1926" s="81"/>
      <c r="I1926" s="81"/>
    </row>
    <row r="1927" spans="1:9" ht="15" customHeight="1">
      <c r="A1927" s="76" t="s">
        <v>1234</v>
      </c>
      <c r="B1927" s="76"/>
      <c r="C1927" s="77" t="s">
        <v>3</v>
      </c>
      <c r="D1927" s="77"/>
      <c r="E1927" s="77"/>
      <c r="F1927" s="12" t="s">
        <v>4</v>
      </c>
      <c r="G1927" s="12" t="s">
        <v>1121</v>
      </c>
      <c r="H1927" s="12" t="s">
        <v>1122</v>
      </c>
      <c r="I1927" s="12" t="s">
        <v>1123</v>
      </c>
    </row>
    <row r="1928" spans="1:9" ht="21" customHeight="1">
      <c r="A1928" s="13" t="s">
        <v>1812</v>
      </c>
      <c r="B1928" s="14" t="s">
        <v>1813</v>
      </c>
      <c r="C1928" s="78" t="s">
        <v>15</v>
      </c>
      <c r="D1928" s="78"/>
      <c r="E1928" s="78"/>
      <c r="F1928" s="13" t="s">
        <v>39</v>
      </c>
      <c r="G1928" s="15">
        <v>2</v>
      </c>
      <c r="H1928" s="16">
        <v>1.75</v>
      </c>
      <c r="I1928" s="16">
        <f>TRUNC(TRUNC(G1928,8)*H1928,2)</f>
        <v>3.5</v>
      </c>
    </row>
    <row r="1929" spans="1:9" ht="21" customHeight="1">
      <c r="A1929" s="13" t="s">
        <v>1822</v>
      </c>
      <c r="B1929" s="14" t="s">
        <v>1823</v>
      </c>
      <c r="C1929" s="78" t="s">
        <v>15</v>
      </c>
      <c r="D1929" s="78"/>
      <c r="E1929" s="78"/>
      <c r="F1929" s="13" t="s">
        <v>39</v>
      </c>
      <c r="G1929" s="15">
        <v>1</v>
      </c>
      <c r="H1929" s="16">
        <v>2.7</v>
      </c>
      <c r="I1929" s="16">
        <f>TRUNC(TRUNC(G1929,8)*H1929,2)</f>
        <v>2.7</v>
      </c>
    </row>
    <row r="1930" spans="1:9" ht="29.1" customHeight="1">
      <c r="A1930" s="13" t="s">
        <v>1816</v>
      </c>
      <c r="B1930" s="14" t="s">
        <v>1817</v>
      </c>
      <c r="C1930" s="78" t="s">
        <v>15</v>
      </c>
      <c r="D1930" s="78"/>
      <c r="E1930" s="78"/>
      <c r="F1930" s="13" t="s">
        <v>39</v>
      </c>
      <c r="G1930" s="15">
        <v>0.05</v>
      </c>
      <c r="H1930" s="16">
        <v>26.04</v>
      </c>
      <c r="I1930" s="16">
        <f>TRUNC(TRUNC(G1930,8)*H1930,2)</f>
        <v>1.3</v>
      </c>
    </row>
    <row r="1931" spans="1:9" ht="15" customHeight="1">
      <c r="A1931" s="8"/>
      <c r="B1931" s="8"/>
      <c r="C1931" s="8"/>
      <c r="D1931" s="8"/>
      <c r="E1931" s="8"/>
      <c r="F1931" s="8"/>
      <c r="G1931" s="79" t="s">
        <v>1249</v>
      </c>
      <c r="H1931" s="79"/>
      <c r="I1931" s="17">
        <f>SUM(I1928:I1930)</f>
        <v>7.5</v>
      </c>
    </row>
    <row r="1932" spans="1:9" ht="15" customHeight="1">
      <c r="A1932" s="76" t="s">
        <v>1218</v>
      </c>
      <c r="B1932" s="76"/>
      <c r="C1932" s="77" t="s">
        <v>3</v>
      </c>
      <c r="D1932" s="77"/>
      <c r="E1932" s="77"/>
      <c r="F1932" s="12" t="s">
        <v>4</v>
      </c>
      <c r="G1932" s="12" t="s">
        <v>1121</v>
      </c>
      <c r="H1932" s="12" t="s">
        <v>1122</v>
      </c>
      <c r="I1932" s="12" t="s">
        <v>1123</v>
      </c>
    </row>
    <row r="1933" spans="1:9" ht="21" customHeight="1">
      <c r="A1933" s="13" t="s">
        <v>1253</v>
      </c>
      <c r="B1933" s="14" t="s">
        <v>1254</v>
      </c>
      <c r="C1933" s="78" t="s">
        <v>15</v>
      </c>
      <c r="D1933" s="78"/>
      <c r="E1933" s="78"/>
      <c r="F1933" s="13" t="s">
        <v>1221</v>
      </c>
      <c r="G1933" s="15">
        <v>0.13789999999999999</v>
      </c>
      <c r="H1933" s="16">
        <v>22.84</v>
      </c>
      <c r="I1933" s="16">
        <f>TRUNC(TRUNC(G1933,8)*H1933,2)</f>
        <v>3.14</v>
      </c>
    </row>
    <row r="1934" spans="1:9" ht="21" customHeight="1">
      <c r="A1934" s="13" t="s">
        <v>1255</v>
      </c>
      <c r="B1934" s="14" t="s">
        <v>1256</v>
      </c>
      <c r="C1934" s="78" t="s">
        <v>15</v>
      </c>
      <c r="D1934" s="78"/>
      <c r="E1934" s="78"/>
      <c r="F1934" s="13" t="s">
        <v>1221</v>
      </c>
      <c r="G1934" s="15">
        <v>0.13789999999999999</v>
      </c>
      <c r="H1934" s="16">
        <v>30.2</v>
      </c>
      <c r="I1934" s="16">
        <f>TRUNC(TRUNC(G1934,8)*H1934,2)</f>
        <v>4.16</v>
      </c>
    </row>
    <row r="1935" spans="1:9" ht="18" customHeight="1">
      <c r="A1935" s="8"/>
      <c r="B1935" s="8"/>
      <c r="C1935" s="8"/>
      <c r="D1935" s="8"/>
      <c r="E1935" s="8"/>
      <c r="F1935" s="8"/>
      <c r="G1935" s="79" t="s">
        <v>1224</v>
      </c>
      <c r="H1935" s="79"/>
      <c r="I1935" s="17">
        <f>SUM(I1933:I1934)</f>
        <v>7.3000000000000007</v>
      </c>
    </row>
    <row r="1936" spans="1:9" ht="15" customHeight="1">
      <c r="A1936" s="8"/>
      <c r="B1936" s="8"/>
      <c r="C1936" s="8"/>
      <c r="D1936" s="8"/>
      <c r="E1936" s="8"/>
      <c r="F1936" s="8"/>
      <c r="G1936" s="80" t="s">
        <v>1141</v>
      </c>
      <c r="H1936" s="80"/>
      <c r="I1936" s="4">
        <f>ROUND(SUM(I1931,I1935),2)</f>
        <v>14.8</v>
      </c>
    </row>
    <row r="1937" spans="1:9" ht="9.9499999999999993" customHeight="1">
      <c r="A1937" s="8"/>
      <c r="B1937" s="8"/>
      <c r="C1937" s="8"/>
      <c r="D1937" s="8"/>
      <c r="E1937" s="8"/>
      <c r="F1937" s="8"/>
      <c r="G1937" s="83"/>
      <c r="H1937" s="83"/>
      <c r="I1937" s="83"/>
    </row>
    <row r="1938" spans="1:9" ht="20.100000000000001" customHeight="1">
      <c r="A1938" s="81" t="s">
        <v>1824</v>
      </c>
      <c r="B1938" s="81"/>
      <c r="C1938" s="81"/>
      <c r="D1938" s="81"/>
      <c r="E1938" s="81"/>
      <c r="F1938" s="81"/>
      <c r="G1938" s="81"/>
      <c r="H1938" s="81"/>
      <c r="I1938" s="81"/>
    </row>
    <row r="1939" spans="1:9" ht="15" customHeight="1">
      <c r="A1939" s="76" t="s">
        <v>1234</v>
      </c>
      <c r="B1939" s="76"/>
      <c r="C1939" s="77" t="s">
        <v>3</v>
      </c>
      <c r="D1939" s="77"/>
      <c r="E1939" s="77"/>
      <c r="F1939" s="12" t="s">
        <v>4</v>
      </c>
      <c r="G1939" s="12" t="s">
        <v>1121</v>
      </c>
      <c r="H1939" s="12" t="s">
        <v>1122</v>
      </c>
      <c r="I1939" s="12" t="s">
        <v>1123</v>
      </c>
    </row>
    <row r="1940" spans="1:9" ht="21" customHeight="1">
      <c r="A1940" s="13" t="s">
        <v>1825</v>
      </c>
      <c r="B1940" s="14" t="s">
        <v>1826</v>
      </c>
      <c r="C1940" s="78" t="s">
        <v>15</v>
      </c>
      <c r="D1940" s="78"/>
      <c r="E1940" s="78"/>
      <c r="F1940" s="13" t="s">
        <v>39</v>
      </c>
      <c r="G1940" s="15">
        <v>2</v>
      </c>
      <c r="H1940" s="16">
        <v>3.1</v>
      </c>
      <c r="I1940" s="16">
        <f>TRUNC(TRUNC(G1940,8)*H1940,2)</f>
        <v>6.2</v>
      </c>
    </row>
    <row r="1941" spans="1:9" ht="21" customHeight="1">
      <c r="A1941" s="13" t="s">
        <v>1827</v>
      </c>
      <c r="B1941" s="14" t="s">
        <v>1828</v>
      </c>
      <c r="C1941" s="78" t="s">
        <v>15</v>
      </c>
      <c r="D1941" s="78"/>
      <c r="E1941" s="78"/>
      <c r="F1941" s="13" t="s">
        <v>39</v>
      </c>
      <c r="G1941" s="15">
        <v>1</v>
      </c>
      <c r="H1941" s="16">
        <v>7.34</v>
      </c>
      <c r="I1941" s="16">
        <f>TRUNC(TRUNC(G1941,8)*H1941,2)</f>
        <v>7.34</v>
      </c>
    </row>
    <row r="1942" spans="1:9" ht="29.1" customHeight="1">
      <c r="A1942" s="13" t="s">
        <v>1816</v>
      </c>
      <c r="B1942" s="14" t="s">
        <v>1817</v>
      </c>
      <c r="C1942" s="78" t="s">
        <v>15</v>
      </c>
      <c r="D1942" s="78"/>
      <c r="E1942" s="78"/>
      <c r="F1942" s="13" t="s">
        <v>39</v>
      </c>
      <c r="G1942" s="15">
        <v>0.115</v>
      </c>
      <c r="H1942" s="16">
        <v>26.04</v>
      </c>
      <c r="I1942" s="16">
        <f>TRUNC(TRUNC(G1942,8)*H1942,2)</f>
        <v>2.99</v>
      </c>
    </row>
    <row r="1943" spans="1:9" ht="15" customHeight="1">
      <c r="A1943" s="8"/>
      <c r="B1943" s="8"/>
      <c r="C1943" s="8"/>
      <c r="D1943" s="8"/>
      <c r="E1943" s="8"/>
      <c r="F1943" s="8"/>
      <c r="G1943" s="79" t="s">
        <v>1249</v>
      </c>
      <c r="H1943" s="79"/>
      <c r="I1943" s="17">
        <f>SUM(I1940:I1942)</f>
        <v>16.53</v>
      </c>
    </row>
    <row r="1944" spans="1:9" ht="15" customHeight="1">
      <c r="A1944" s="76" t="s">
        <v>1218</v>
      </c>
      <c r="B1944" s="76"/>
      <c r="C1944" s="77" t="s">
        <v>3</v>
      </c>
      <c r="D1944" s="77"/>
      <c r="E1944" s="77"/>
      <c r="F1944" s="12" t="s">
        <v>4</v>
      </c>
      <c r="G1944" s="12" t="s">
        <v>1121</v>
      </c>
      <c r="H1944" s="12" t="s">
        <v>1122</v>
      </c>
      <c r="I1944" s="12" t="s">
        <v>1123</v>
      </c>
    </row>
    <row r="1945" spans="1:9" ht="21" customHeight="1">
      <c r="A1945" s="13" t="s">
        <v>1253</v>
      </c>
      <c r="B1945" s="14" t="s">
        <v>1254</v>
      </c>
      <c r="C1945" s="78" t="s">
        <v>15</v>
      </c>
      <c r="D1945" s="78"/>
      <c r="E1945" s="78"/>
      <c r="F1945" s="13" t="s">
        <v>1221</v>
      </c>
      <c r="G1945" s="15">
        <v>0.19259999999999999</v>
      </c>
      <c r="H1945" s="16">
        <v>22.84</v>
      </c>
      <c r="I1945" s="16">
        <f>TRUNC(TRUNC(G1945,8)*H1945,2)</f>
        <v>4.3899999999999997</v>
      </c>
    </row>
    <row r="1946" spans="1:9" ht="21" customHeight="1">
      <c r="A1946" s="13" t="s">
        <v>1255</v>
      </c>
      <c r="B1946" s="14" t="s">
        <v>1256</v>
      </c>
      <c r="C1946" s="78" t="s">
        <v>15</v>
      </c>
      <c r="D1946" s="78"/>
      <c r="E1946" s="78"/>
      <c r="F1946" s="13" t="s">
        <v>1221</v>
      </c>
      <c r="G1946" s="15">
        <v>0.19259999999999999</v>
      </c>
      <c r="H1946" s="16">
        <v>30.2</v>
      </c>
      <c r="I1946" s="16">
        <f>TRUNC(TRUNC(G1946,8)*H1946,2)</f>
        <v>5.81</v>
      </c>
    </row>
    <row r="1947" spans="1:9" ht="18" customHeight="1">
      <c r="A1947" s="8"/>
      <c r="B1947" s="8"/>
      <c r="C1947" s="8"/>
      <c r="D1947" s="8"/>
      <c r="E1947" s="8"/>
      <c r="F1947" s="8"/>
      <c r="G1947" s="79" t="s">
        <v>1224</v>
      </c>
      <c r="H1947" s="79"/>
      <c r="I1947" s="17">
        <f>SUM(I1945:I1946)</f>
        <v>10.199999999999999</v>
      </c>
    </row>
    <row r="1948" spans="1:9" ht="15" customHeight="1">
      <c r="A1948" s="8"/>
      <c r="B1948" s="8"/>
      <c r="C1948" s="8"/>
      <c r="D1948" s="8"/>
      <c r="E1948" s="8"/>
      <c r="F1948" s="8"/>
      <c r="G1948" s="80" t="s">
        <v>1141</v>
      </c>
      <c r="H1948" s="80"/>
      <c r="I1948" s="4">
        <f>ROUND(SUM(I1943,I1947),2)</f>
        <v>26.73</v>
      </c>
    </row>
    <row r="1949" spans="1:9" ht="9.9499999999999993" customHeight="1">
      <c r="A1949" s="8"/>
      <c r="B1949" s="8"/>
      <c r="C1949" s="8"/>
      <c r="D1949" s="8"/>
      <c r="E1949" s="8"/>
      <c r="F1949" s="8"/>
      <c r="G1949" s="83"/>
      <c r="H1949" s="83"/>
      <c r="I1949" s="83"/>
    </row>
    <row r="1950" spans="1:9" ht="20.100000000000001" customHeight="1">
      <c r="A1950" s="81" t="s">
        <v>1829</v>
      </c>
      <c r="B1950" s="81"/>
      <c r="C1950" s="81"/>
      <c r="D1950" s="81"/>
      <c r="E1950" s="81"/>
      <c r="F1950" s="81"/>
      <c r="G1950" s="81"/>
      <c r="H1950" s="81"/>
      <c r="I1950" s="81"/>
    </row>
    <row r="1951" spans="1:9" ht="15" customHeight="1">
      <c r="A1951" s="76" t="s">
        <v>1234</v>
      </c>
      <c r="B1951" s="76"/>
      <c r="C1951" s="77" t="s">
        <v>3</v>
      </c>
      <c r="D1951" s="77"/>
      <c r="E1951" s="77"/>
      <c r="F1951" s="12" t="s">
        <v>4</v>
      </c>
      <c r="G1951" s="12" t="s">
        <v>1121</v>
      </c>
      <c r="H1951" s="12" t="s">
        <v>1122</v>
      </c>
      <c r="I1951" s="12" t="s">
        <v>1123</v>
      </c>
    </row>
    <row r="1952" spans="1:9" ht="21" customHeight="1">
      <c r="A1952" s="13" t="s">
        <v>1825</v>
      </c>
      <c r="B1952" s="14" t="s">
        <v>1826</v>
      </c>
      <c r="C1952" s="78" t="s">
        <v>15</v>
      </c>
      <c r="D1952" s="78"/>
      <c r="E1952" s="78"/>
      <c r="F1952" s="13" t="s">
        <v>39</v>
      </c>
      <c r="G1952" s="15">
        <v>2</v>
      </c>
      <c r="H1952" s="16">
        <v>3.1</v>
      </c>
      <c r="I1952" s="16">
        <f>TRUNC(TRUNC(G1952,8)*H1952,2)</f>
        <v>6.2</v>
      </c>
    </row>
    <row r="1953" spans="1:9" ht="21" customHeight="1">
      <c r="A1953" s="13" t="s">
        <v>1812</v>
      </c>
      <c r="B1953" s="14" t="s">
        <v>1813</v>
      </c>
      <c r="C1953" s="78" t="s">
        <v>15</v>
      </c>
      <c r="D1953" s="78"/>
      <c r="E1953" s="78"/>
      <c r="F1953" s="13" t="s">
        <v>39</v>
      </c>
      <c r="G1953" s="15">
        <v>1</v>
      </c>
      <c r="H1953" s="16">
        <v>1.75</v>
      </c>
      <c r="I1953" s="16">
        <f>TRUNC(TRUNC(G1953,8)*H1953,2)</f>
        <v>1.75</v>
      </c>
    </row>
    <row r="1954" spans="1:9" ht="21" customHeight="1">
      <c r="A1954" s="13" t="s">
        <v>1830</v>
      </c>
      <c r="B1954" s="14" t="s">
        <v>1831</v>
      </c>
      <c r="C1954" s="78" t="s">
        <v>15</v>
      </c>
      <c r="D1954" s="78"/>
      <c r="E1954" s="78"/>
      <c r="F1954" s="13" t="s">
        <v>39</v>
      </c>
      <c r="G1954" s="15">
        <v>1</v>
      </c>
      <c r="H1954" s="16">
        <v>16.86</v>
      </c>
      <c r="I1954" s="16">
        <f>TRUNC(TRUNC(G1954,8)*H1954,2)</f>
        <v>16.86</v>
      </c>
    </row>
    <row r="1955" spans="1:9" ht="29.1" customHeight="1">
      <c r="A1955" s="13" t="s">
        <v>1816</v>
      </c>
      <c r="B1955" s="14" t="s">
        <v>1817</v>
      </c>
      <c r="C1955" s="78" t="s">
        <v>15</v>
      </c>
      <c r="D1955" s="78"/>
      <c r="E1955" s="78"/>
      <c r="F1955" s="13" t="s">
        <v>39</v>
      </c>
      <c r="G1955" s="15">
        <v>0.14000000000000001</v>
      </c>
      <c r="H1955" s="16">
        <v>26.04</v>
      </c>
      <c r="I1955" s="16">
        <f>TRUNC(TRUNC(G1955,8)*H1955,2)</f>
        <v>3.64</v>
      </c>
    </row>
    <row r="1956" spans="1:9" ht="15" customHeight="1">
      <c r="A1956" s="8"/>
      <c r="B1956" s="8"/>
      <c r="C1956" s="8"/>
      <c r="D1956" s="8"/>
      <c r="E1956" s="8"/>
      <c r="F1956" s="8"/>
      <c r="G1956" s="79" t="s">
        <v>1249</v>
      </c>
      <c r="H1956" s="79"/>
      <c r="I1956" s="17">
        <f>SUM(I1952:I1955)</f>
        <v>28.45</v>
      </c>
    </row>
    <row r="1957" spans="1:9" ht="15" customHeight="1">
      <c r="A1957" s="76" t="s">
        <v>1218</v>
      </c>
      <c r="B1957" s="76"/>
      <c r="C1957" s="77" t="s">
        <v>3</v>
      </c>
      <c r="D1957" s="77"/>
      <c r="E1957" s="77"/>
      <c r="F1957" s="12" t="s">
        <v>4</v>
      </c>
      <c r="G1957" s="12" t="s">
        <v>1121</v>
      </c>
      <c r="H1957" s="12" t="s">
        <v>1122</v>
      </c>
      <c r="I1957" s="12" t="s">
        <v>1123</v>
      </c>
    </row>
    <row r="1958" spans="1:9" ht="21" customHeight="1">
      <c r="A1958" s="13" t="s">
        <v>1253</v>
      </c>
      <c r="B1958" s="14" t="s">
        <v>1254</v>
      </c>
      <c r="C1958" s="78" t="s">
        <v>15</v>
      </c>
      <c r="D1958" s="78"/>
      <c r="E1958" s="78"/>
      <c r="F1958" s="13" t="s">
        <v>1221</v>
      </c>
      <c r="G1958" s="15">
        <v>0.23250000000000001</v>
      </c>
      <c r="H1958" s="16">
        <v>22.84</v>
      </c>
      <c r="I1958" s="16">
        <f>TRUNC(TRUNC(G1958,8)*H1958,2)</f>
        <v>5.31</v>
      </c>
    </row>
    <row r="1959" spans="1:9" ht="21" customHeight="1">
      <c r="A1959" s="13" t="s">
        <v>1255</v>
      </c>
      <c r="B1959" s="14" t="s">
        <v>1256</v>
      </c>
      <c r="C1959" s="78" t="s">
        <v>15</v>
      </c>
      <c r="D1959" s="78"/>
      <c r="E1959" s="78"/>
      <c r="F1959" s="13" t="s">
        <v>1221</v>
      </c>
      <c r="G1959" s="15">
        <v>0.23250000000000001</v>
      </c>
      <c r="H1959" s="16">
        <v>30.2</v>
      </c>
      <c r="I1959" s="16">
        <f>TRUNC(TRUNC(G1959,8)*H1959,2)</f>
        <v>7.02</v>
      </c>
    </row>
    <row r="1960" spans="1:9" ht="18" customHeight="1">
      <c r="A1960" s="8"/>
      <c r="B1960" s="8"/>
      <c r="C1960" s="8"/>
      <c r="D1960" s="8"/>
      <c r="E1960" s="8"/>
      <c r="F1960" s="8"/>
      <c r="G1960" s="79" t="s">
        <v>1224</v>
      </c>
      <c r="H1960" s="79"/>
      <c r="I1960" s="17">
        <f>SUM(I1958:I1959)</f>
        <v>12.329999999999998</v>
      </c>
    </row>
    <row r="1961" spans="1:9" ht="15" customHeight="1">
      <c r="A1961" s="8"/>
      <c r="B1961" s="8"/>
      <c r="C1961" s="8"/>
      <c r="D1961" s="8"/>
      <c r="E1961" s="8"/>
      <c r="F1961" s="8"/>
      <c r="G1961" s="80" t="s">
        <v>1141</v>
      </c>
      <c r="H1961" s="80"/>
      <c r="I1961" s="4">
        <f>ROUND(SUM(I1956,I1960),2)</f>
        <v>40.78</v>
      </c>
    </row>
    <row r="1962" spans="1:9" ht="9.9499999999999993" customHeight="1">
      <c r="A1962" s="8"/>
      <c r="B1962" s="8"/>
      <c r="C1962" s="8"/>
      <c r="D1962" s="8"/>
      <c r="E1962" s="8"/>
      <c r="F1962" s="8"/>
      <c r="G1962" s="83"/>
      <c r="H1962" s="83"/>
      <c r="I1962" s="83"/>
    </row>
    <row r="1963" spans="1:9" ht="20.100000000000001" customHeight="1">
      <c r="A1963" s="81" t="s">
        <v>1832</v>
      </c>
      <c r="B1963" s="81"/>
      <c r="C1963" s="81"/>
      <c r="D1963" s="81"/>
      <c r="E1963" s="81"/>
      <c r="F1963" s="81"/>
      <c r="G1963" s="81"/>
      <c r="H1963" s="81"/>
      <c r="I1963" s="81"/>
    </row>
    <row r="1964" spans="1:9" ht="15" customHeight="1">
      <c r="A1964" s="76" t="s">
        <v>1234</v>
      </c>
      <c r="B1964" s="76"/>
      <c r="C1964" s="77" t="s">
        <v>3</v>
      </c>
      <c r="D1964" s="77"/>
      <c r="E1964" s="77"/>
      <c r="F1964" s="12" t="s">
        <v>4</v>
      </c>
      <c r="G1964" s="12" t="s">
        <v>1121</v>
      </c>
      <c r="H1964" s="12" t="s">
        <v>1122</v>
      </c>
      <c r="I1964" s="12" t="s">
        <v>1123</v>
      </c>
    </row>
    <row r="1965" spans="1:9" ht="21" customHeight="1">
      <c r="A1965" s="13" t="s">
        <v>1812</v>
      </c>
      <c r="B1965" s="14" t="s">
        <v>1813</v>
      </c>
      <c r="C1965" s="78" t="s">
        <v>15</v>
      </c>
      <c r="D1965" s="78"/>
      <c r="E1965" s="78"/>
      <c r="F1965" s="13" t="s">
        <v>39</v>
      </c>
      <c r="G1965" s="15">
        <v>3</v>
      </c>
      <c r="H1965" s="16">
        <v>1.75</v>
      </c>
      <c r="I1965" s="16">
        <f>TRUNC(TRUNC(G1965,8)*H1965,2)</f>
        <v>5.25</v>
      </c>
    </row>
    <row r="1966" spans="1:9" ht="29.1" customHeight="1">
      <c r="A1966" s="13" t="s">
        <v>1816</v>
      </c>
      <c r="B1966" s="14" t="s">
        <v>1817</v>
      </c>
      <c r="C1966" s="78" t="s">
        <v>15</v>
      </c>
      <c r="D1966" s="78"/>
      <c r="E1966" s="78"/>
      <c r="F1966" s="13" t="s">
        <v>39</v>
      </c>
      <c r="G1966" s="15">
        <v>7.4999999999999997E-2</v>
      </c>
      <c r="H1966" s="16">
        <v>26.04</v>
      </c>
      <c r="I1966" s="16">
        <f>TRUNC(TRUNC(G1966,8)*H1966,2)</f>
        <v>1.95</v>
      </c>
    </row>
    <row r="1967" spans="1:9" ht="21" customHeight="1">
      <c r="A1967" s="13" t="s">
        <v>1833</v>
      </c>
      <c r="B1967" s="14" t="s">
        <v>1834</v>
      </c>
      <c r="C1967" s="78" t="s">
        <v>15</v>
      </c>
      <c r="D1967" s="78"/>
      <c r="E1967" s="78"/>
      <c r="F1967" s="13" t="s">
        <v>39</v>
      </c>
      <c r="G1967" s="15">
        <v>1</v>
      </c>
      <c r="H1967" s="16">
        <v>6.64</v>
      </c>
      <c r="I1967" s="16">
        <f>TRUNC(TRUNC(G1967,8)*H1967,2)</f>
        <v>6.64</v>
      </c>
    </row>
    <row r="1968" spans="1:9" ht="15" customHeight="1">
      <c r="A1968" s="8"/>
      <c r="B1968" s="8"/>
      <c r="C1968" s="8"/>
      <c r="D1968" s="8"/>
      <c r="E1968" s="8"/>
      <c r="F1968" s="8"/>
      <c r="G1968" s="79" t="s">
        <v>1249</v>
      </c>
      <c r="H1968" s="79"/>
      <c r="I1968" s="17">
        <f>SUM(I1965:I1967)</f>
        <v>13.84</v>
      </c>
    </row>
    <row r="1969" spans="1:9" ht="15" customHeight="1">
      <c r="A1969" s="76" t="s">
        <v>1218</v>
      </c>
      <c r="B1969" s="76"/>
      <c r="C1969" s="77" t="s">
        <v>3</v>
      </c>
      <c r="D1969" s="77"/>
      <c r="E1969" s="77"/>
      <c r="F1969" s="12" t="s">
        <v>4</v>
      </c>
      <c r="G1969" s="12" t="s">
        <v>1121</v>
      </c>
      <c r="H1969" s="12" t="s">
        <v>1122</v>
      </c>
      <c r="I1969" s="12" t="s">
        <v>1123</v>
      </c>
    </row>
    <row r="1970" spans="1:9" ht="21" customHeight="1">
      <c r="A1970" s="13" t="s">
        <v>1253</v>
      </c>
      <c r="B1970" s="14" t="s">
        <v>1254</v>
      </c>
      <c r="C1970" s="78" t="s">
        <v>15</v>
      </c>
      <c r="D1970" s="78"/>
      <c r="E1970" s="78"/>
      <c r="F1970" s="13" t="s">
        <v>1221</v>
      </c>
      <c r="G1970" s="15">
        <v>0.18390000000000001</v>
      </c>
      <c r="H1970" s="16">
        <v>22.84</v>
      </c>
      <c r="I1970" s="16">
        <f>TRUNC(TRUNC(G1970,8)*H1970,2)</f>
        <v>4.2</v>
      </c>
    </row>
    <row r="1971" spans="1:9" ht="21" customHeight="1">
      <c r="A1971" s="13" t="s">
        <v>1255</v>
      </c>
      <c r="B1971" s="14" t="s">
        <v>1256</v>
      </c>
      <c r="C1971" s="78" t="s">
        <v>15</v>
      </c>
      <c r="D1971" s="78"/>
      <c r="E1971" s="78"/>
      <c r="F1971" s="13" t="s">
        <v>1221</v>
      </c>
      <c r="G1971" s="15">
        <v>0.18390000000000001</v>
      </c>
      <c r="H1971" s="16">
        <v>30.2</v>
      </c>
      <c r="I1971" s="16">
        <f>TRUNC(TRUNC(G1971,8)*H1971,2)</f>
        <v>5.55</v>
      </c>
    </row>
    <row r="1972" spans="1:9" ht="18" customHeight="1">
      <c r="A1972" s="8"/>
      <c r="B1972" s="8"/>
      <c r="C1972" s="8"/>
      <c r="D1972" s="8"/>
      <c r="E1972" s="8"/>
      <c r="F1972" s="8"/>
      <c r="G1972" s="79" t="s">
        <v>1224</v>
      </c>
      <c r="H1972" s="79"/>
      <c r="I1972" s="17">
        <f>SUM(I1970:I1971)</f>
        <v>9.75</v>
      </c>
    </row>
    <row r="1973" spans="1:9" ht="15" customHeight="1">
      <c r="A1973" s="8"/>
      <c r="B1973" s="8"/>
      <c r="C1973" s="8"/>
      <c r="D1973" s="8"/>
      <c r="E1973" s="8"/>
      <c r="F1973" s="8"/>
      <c r="G1973" s="80" t="s">
        <v>1141</v>
      </c>
      <c r="H1973" s="80"/>
      <c r="I1973" s="4">
        <f>ROUND(SUM(I1968,I1972),2)</f>
        <v>23.59</v>
      </c>
    </row>
    <row r="1974" spans="1:9" ht="9.9499999999999993" customHeight="1">
      <c r="A1974" s="8"/>
      <c r="B1974" s="8"/>
      <c r="C1974" s="8"/>
      <c r="D1974" s="8"/>
      <c r="E1974" s="8"/>
      <c r="F1974" s="8"/>
      <c r="G1974" s="83"/>
      <c r="H1974" s="83"/>
      <c r="I1974" s="83"/>
    </row>
    <row r="1975" spans="1:9" ht="20.100000000000001" customHeight="1">
      <c r="A1975" s="81" t="s">
        <v>1835</v>
      </c>
      <c r="B1975" s="81"/>
      <c r="C1975" s="81"/>
      <c r="D1975" s="81"/>
      <c r="E1975" s="81"/>
      <c r="F1975" s="81"/>
      <c r="G1975" s="81"/>
      <c r="H1975" s="81"/>
      <c r="I1975" s="81"/>
    </row>
    <row r="1976" spans="1:9" ht="15" customHeight="1">
      <c r="A1976" s="76" t="s">
        <v>1234</v>
      </c>
      <c r="B1976" s="76"/>
      <c r="C1976" s="77" t="s">
        <v>3</v>
      </c>
      <c r="D1976" s="77"/>
      <c r="E1976" s="77"/>
      <c r="F1976" s="12" t="s">
        <v>4</v>
      </c>
      <c r="G1976" s="12" t="s">
        <v>1121</v>
      </c>
      <c r="H1976" s="12" t="s">
        <v>1122</v>
      </c>
      <c r="I1976" s="12" t="s">
        <v>1123</v>
      </c>
    </row>
    <row r="1977" spans="1:9" ht="21" customHeight="1">
      <c r="A1977" s="13" t="s">
        <v>1825</v>
      </c>
      <c r="B1977" s="14" t="s">
        <v>1826</v>
      </c>
      <c r="C1977" s="78" t="s">
        <v>15</v>
      </c>
      <c r="D1977" s="78"/>
      <c r="E1977" s="78"/>
      <c r="F1977" s="13" t="s">
        <v>39</v>
      </c>
      <c r="G1977" s="15">
        <v>2</v>
      </c>
      <c r="H1977" s="16">
        <v>3.1</v>
      </c>
      <c r="I1977" s="16">
        <f>TRUNC(TRUNC(G1977,8)*H1977,2)</f>
        <v>6.2</v>
      </c>
    </row>
    <row r="1978" spans="1:9" ht="21" customHeight="1">
      <c r="A1978" s="13" t="s">
        <v>1812</v>
      </c>
      <c r="B1978" s="14" t="s">
        <v>1813</v>
      </c>
      <c r="C1978" s="78" t="s">
        <v>15</v>
      </c>
      <c r="D1978" s="78"/>
      <c r="E1978" s="78"/>
      <c r="F1978" s="13" t="s">
        <v>39</v>
      </c>
      <c r="G1978" s="15">
        <v>1</v>
      </c>
      <c r="H1978" s="16">
        <v>1.75</v>
      </c>
      <c r="I1978" s="16">
        <f>TRUNC(TRUNC(G1978,8)*H1978,2)</f>
        <v>1.75</v>
      </c>
    </row>
    <row r="1979" spans="1:9" ht="29.1" customHeight="1">
      <c r="A1979" s="13" t="s">
        <v>1816</v>
      </c>
      <c r="B1979" s="14" t="s">
        <v>1817</v>
      </c>
      <c r="C1979" s="78" t="s">
        <v>15</v>
      </c>
      <c r="D1979" s="78"/>
      <c r="E1979" s="78"/>
      <c r="F1979" s="13" t="s">
        <v>39</v>
      </c>
      <c r="G1979" s="15">
        <v>0.14000000000000001</v>
      </c>
      <c r="H1979" s="16">
        <v>26.04</v>
      </c>
      <c r="I1979" s="16">
        <f>TRUNC(TRUNC(G1979,8)*H1979,2)</f>
        <v>3.64</v>
      </c>
    </row>
    <row r="1980" spans="1:9" ht="21" customHeight="1">
      <c r="A1980" s="13" t="s">
        <v>1836</v>
      </c>
      <c r="B1980" s="14" t="s">
        <v>1837</v>
      </c>
      <c r="C1980" s="78" t="s">
        <v>15</v>
      </c>
      <c r="D1980" s="78"/>
      <c r="E1980" s="78"/>
      <c r="F1980" s="13" t="s">
        <v>39</v>
      </c>
      <c r="G1980" s="15">
        <v>1</v>
      </c>
      <c r="H1980" s="16">
        <v>15.03</v>
      </c>
      <c r="I1980" s="16">
        <f>TRUNC(TRUNC(G1980,8)*H1980,2)</f>
        <v>15.03</v>
      </c>
    </row>
    <row r="1981" spans="1:9" ht="15" customHeight="1">
      <c r="A1981" s="8"/>
      <c r="B1981" s="8"/>
      <c r="C1981" s="8"/>
      <c r="D1981" s="8"/>
      <c r="E1981" s="8"/>
      <c r="F1981" s="8"/>
      <c r="G1981" s="79" t="s">
        <v>1249</v>
      </c>
      <c r="H1981" s="79"/>
      <c r="I1981" s="17">
        <f>SUM(I1977:I1980)</f>
        <v>26.619999999999997</v>
      </c>
    </row>
    <row r="1982" spans="1:9" ht="15" customHeight="1">
      <c r="A1982" s="76" t="s">
        <v>1218</v>
      </c>
      <c r="B1982" s="76"/>
      <c r="C1982" s="77" t="s">
        <v>3</v>
      </c>
      <c r="D1982" s="77"/>
      <c r="E1982" s="77"/>
      <c r="F1982" s="12" t="s">
        <v>4</v>
      </c>
      <c r="G1982" s="12" t="s">
        <v>1121</v>
      </c>
      <c r="H1982" s="12" t="s">
        <v>1122</v>
      </c>
      <c r="I1982" s="12" t="s">
        <v>1123</v>
      </c>
    </row>
    <row r="1983" spans="1:9" ht="21" customHeight="1">
      <c r="A1983" s="13" t="s">
        <v>1253</v>
      </c>
      <c r="B1983" s="14" t="s">
        <v>1254</v>
      </c>
      <c r="C1983" s="78" t="s">
        <v>15</v>
      </c>
      <c r="D1983" s="78"/>
      <c r="E1983" s="78"/>
      <c r="F1983" s="13" t="s">
        <v>1221</v>
      </c>
      <c r="G1983" s="15">
        <v>0.23250000000000001</v>
      </c>
      <c r="H1983" s="16">
        <v>22.84</v>
      </c>
      <c r="I1983" s="16">
        <f>TRUNC(TRUNC(G1983,8)*H1983,2)</f>
        <v>5.31</v>
      </c>
    </row>
    <row r="1984" spans="1:9" ht="21" customHeight="1">
      <c r="A1984" s="13" t="s">
        <v>1255</v>
      </c>
      <c r="B1984" s="14" t="s">
        <v>1256</v>
      </c>
      <c r="C1984" s="78" t="s">
        <v>15</v>
      </c>
      <c r="D1984" s="78"/>
      <c r="E1984" s="78"/>
      <c r="F1984" s="13" t="s">
        <v>1221</v>
      </c>
      <c r="G1984" s="15">
        <v>0.23250000000000001</v>
      </c>
      <c r="H1984" s="16">
        <v>30.2</v>
      </c>
      <c r="I1984" s="16">
        <f>TRUNC(TRUNC(G1984,8)*H1984,2)</f>
        <v>7.02</v>
      </c>
    </row>
    <row r="1985" spans="1:9" ht="18" customHeight="1">
      <c r="A1985" s="8"/>
      <c r="B1985" s="8"/>
      <c r="C1985" s="8"/>
      <c r="D1985" s="8"/>
      <c r="E1985" s="8"/>
      <c r="F1985" s="8"/>
      <c r="G1985" s="79" t="s">
        <v>1224</v>
      </c>
      <c r="H1985" s="79"/>
      <c r="I1985" s="17">
        <f>SUM(I1983:I1984)</f>
        <v>12.329999999999998</v>
      </c>
    </row>
    <row r="1986" spans="1:9" ht="15" customHeight="1">
      <c r="A1986" s="8"/>
      <c r="B1986" s="8"/>
      <c r="C1986" s="8"/>
      <c r="D1986" s="8"/>
      <c r="E1986" s="8"/>
      <c r="F1986" s="8"/>
      <c r="G1986" s="80" t="s">
        <v>1141</v>
      </c>
      <c r="H1986" s="80"/>
      <c r="I1986" s="4">
        <f>ROUND(SUM(I1981,I1985),2)</f>
        <v>38.950000000000003</v>
      </c>
    </row>
    <row r="1987" spans="1:9" ht="9.9499999999999993" customHeight="1">
      <c r="A1987" s="8"/>
      <c r="B1987" s="8"/>
      <c r="C1987" s="8"/>
      <c r="D1987" s="8"/>
      <c r="E1987" s="8"/>
      <c r="F1987" s="8"/>
      <c r="G1987" s="83"/>
      <c r="H1987" s="83"/>
      <c r="I1987" s="83"/>
    </row>
    <row r="1988" spans="1:9" ht="20.100000000000001" customHeight="1">
      <c r="A1988" s="81" t="s">
        <v>1838</v>
      </c>
      <c r="B1988" s="81"/>
      <c r="C1988" s="81"/>
      <c r="D1988" s="81"/>
      <c r="E1988" s="81"/>
      <c r="F1988" s="81"/>
      <c r="G1988" s="81"/>
      <c r="H1988" s="81"/>
      <c r="I1988" s="81"/>
    </row>
    <row r="1989" spans="1:9" ht="15" customHeight="1">
      <c r="A1989" s="76" t="s">
        <v>1234</v>
      </c>
      <c r="B1989" s="76"/>
      <c r="C1989" s="77" t="s">
        <v>3</v>
      </c>
      <c r="D1989" s="77"/>
      <c r="E1989" s="77"/>
      <c r="F1989" s="12" t="s">
        <v>4</v>
      </c>
      <c r="G1989" s="12" t="s">
        <v>1121</v>
      </c>
      <c r="H1989" s="12" t="s">
        <v>1122</v>
      </c>
      <c r="I1989" s="12" t="s">
        <v>1123</v>
      </c>
    </row>
    <row r="1990" spans="1:9" ht="15" customHeight="1">
      <c r="A1990" s="13" t="s">
        <v>1711</v>
      </c>
      <c r="B1990" s="14" t="s">
        <v>1712</v>
      </c>
      <c r="C1990" s="78" t="s">
        <v>15</v>
      </c>
      <c r="D1990" s="78"/>
      <c r="E1990" s="78"/>
      <c r="F1990" s="13" t="s">
        <v>39</v>
      </c>
      <c r="G1990" s="15">
        <v>7.3000000000000001E-3</v>
      </c>
      <c r="H1990" s="16">
        <v>63.09</v>
      </c>
      <c r="I1990" s="16">
        <f>TRUNC(TRUNC(G1990,8)*H1990,2)</f>
        <v>0.46</v>
      </c>
    </row>
    <row r="1991" spans="1:9" ht="15" customHeight="1">
      <c r="A1991" s="13" t="s">
        <v>1704</v>
      </c>
      <c r="B1991" s="14" t="s">
        <v>1705</v>
      </c>
      <c r="C1991" s="78" t="s">
        <v>15</v>
      </c>
      <c r="D1991" s="78"/>
      <c r="E1991" s="78"/>
      <c r="F1991" s="13" t="s">
        <v>39</v>
      </c>
      <c r="G1991" s="15">
        <v>8.0000000000000002E-3</v>
      </c>
      <c r="H1991" s="16">
        <v>1.9</v>
      </c>
      <c r="I1991" s="16">
        <f>TRUNC(TRUNC(G1991,8)*H1991,2)</f>
        <v>0.01</v>
      </c>
    </row>
    <row r="1992" spans="1:9" ht="21" customHeight="1">
      <c r="A1992" s="13" t="s">
        <v>1713</v>
      </c>
      <c r="B1992" s="14" t="s">
        <v>1714</v>
      </c>
      <c r="C1992" s="78" t="s">
        <v>15</v>
      </c>
      <c r="D1992" s="78"/>
      <c r="E1992" s="78"/>
      <c r="F1992" s="13" t="s">
        <v>39</v>
      </c>
      <c r="G1992" s="15">
        <v>1.0999999999999999E-2</v>
      </c>
      <c r="H1992" s="16">
        <v>71.48</v>
      </c>
      <c r="I1992" s="16">
        <f>TRUNC(TRUNC(G1992,8)*H1992,2)</f>
        <v>0.78</v>
      </c>
    </row>
    <row r="1993" spans="1:9" ht="21" customHeight="1">
      <c r="A1993" s="13" t="s">
        <v>1839</v>
      </c>
      <c r="B1993" s="14" t="s">
        <v>1840</v>
      </c>
      <c r="C1993" s="78" t="s">
        <v>15</v>
      </c>
      <c r="D1993" s="78"/>
      <c r="E1993" s="78"/>
      <c r="F1993" s="13" t="s">
        <v>39</v>
      </c>
      <c r="G1993" s="15">
        <v>1</v>
      </c>
      <c r="H1993" s="16">
        <v>8.06</v>
      </c>
      <c r="I1993" s="16">
        <f>TRUNC(TRUNC(G1993,8)*H1993,2)</f>
        <v>8.06</v>
      </c>
    </row>
    <row r="1994" spans="1:9" ht="15" customHeight="1">
      <c r="A1994" s="8"/>
      <c r="B1994" s="8"/>
      <c r="C1994" s="8"/>
      <c r="D1994" s="8"/>
      <c r="E1994" s="8"/>
      <c r="F1994" s="8"/>
      <c r="G1994" s="79" t="s">
        <v>1249</v>
      </c>
      <c r="H1994" s="79"/>
      <c r="I1994" s="17">
        <f>SUM(I1990:I1993)</f>
        <v>9.31</v>
      </c>
    </row>
    <row r="1995" spans="1:9" ht="15" customHeight="1">
      <c r="A1995" s="76" t="s">
        <v>1218</v>
      </c>
      <c r="B1995" s="76"/>
      <c r="C1995" s="77" t="s">
        <v>3</v>
      </c>
      <c r="D1995" s="77"/>
      <c r="E1995" s="77"/>
      <c r="F1995" s="12" t="s">
        <v>4</v>
      </c>
      <c r="G1995" s="12" t="s">
        <v>1121</v>
      </c>
      <c r="H1995" s="12" t="s">
        <v>1122</v>
      </c>
      <c r="I1995" s="12" t="s">
        <v>1123</v>
      </c>
    </row>
    <row r="1996" spans="1:9" ht="21" customHeight="1">
      <c r="A1996" s="13" t="s">
        <v>1253</v>
      </c>
      <c r="B1996" s="14" t="s">
        <v>1254</v>
      </c>
      <c r="C1996" s="78" t="s">
        <v>15</v>
      </c>
      <c r="D1996" s="78"/>
      <c r="E1996" s="78"/>
      <c r="F1996" s="13" t="s">
        <v>1221</v>
      </c>
      <c r="G1996" s="15">
        <v>1.14E-2</v>
      </c>
      <c r="H1996" s="16">
        <v>22.84</v>
      </c>
      <c r="I1996" s="16">
        <f>TRUNC(TRUNC(G1996,8)*H1996,2)</f>
        <v>0.26</v>
      </c>
    </row>
    <row r="1997" spans="1:9" ht="21" customHeight="1">
      <c r="A1997" s="13" t="s">
        <v>1255</v>
      </c>
      <c r="B1997" s="14" t="s">
        <v>1256</v>
      </c>
      <c r="C1997" s="78" t="s">
        <v>15</v>
      </c>
      <c r="D1997" s="78"/>
      <c r="E1997" s="78"/>
      <c r="F1997" s="13" t="s">
        <v>1221</v>
      </c>
      <c r="G1997" s="15">
        <v>1.14E-2</v>
      </c>
      <c r="H1997" s="16">
        <v>30.2</v>
      </c>
      <c r="I1997" s="16">
        <f>TRUNC(TRUNC(G1997,8)*H1997,2)</f>
        <v>0.34</v>
      </c>
    </row>
    <row r="1998" spans="1:9" ht="18" customHeight="1">
      <c r="A1998" s="8"/>
      <c r="B1998" s="8"/>
      <c r="C1998" s="8"/>
      <c r="D1998" s="8"/>
      <c r="E1998" s="8"/>
      <c r="F1998" s="8"/>
      <c r="G1998" s="79" t="s">
        <v>1224</v>
      </c>
      <c r="H1998" s="79"/>
      <c r="I1998" s="17">
        <f>SUM(I1996:I1997)</f>
        <v>0.60000000000000009</v>
      </c>
    </row>
    <row r="1999" spans="1:9" ht="15" customHeight="1">
      <c r="A1999" s="8"/>
      <c r="B1999" s="8"/>
      <c r="C1999" s="8"/>
      <c r="D1999" s="8"/>
      <c r="E1999" s="8"/>
      <c r="F1999" s="8"/>
      <c r="G1999" s="80" t="s">
        <v>1141</v>
      </c>
      <c r="H1999" s="80"/>
      <c r="I1999" s="4">
        <f>ROUND(SUM(I1994,I1998),2)</f>
        <v>9.91</v>
      </c>
    </row>
    <row r="2000" spans="1:9" ht="9.9499999999999993" customHeight="1">
      <c r="A2000" s="8"/>
      <c r="B2000" s="8"/>
      <c r="C2000" s="8"/>
      <c r="D2000" s="8"/>
      <c r="E2000" s="8"/>
      <c r="F2000" s="8"/>
      <c r="G2000" s="83"/>
      <c r="H2000" s="83"/>
      <c r="I2000" s="83"/>
    </row>
    <row r="2001" spans="1:9" ht="20.100000000000001" customHeight="1">
      <c r="A2001" s="81" t="s">
        <v>1841</v>
      </c>
      <c r="B2001" s="81"/>
      <c r="C2001" s="81"/>
      <c r="D2001" s="81"/>
      <c r="E2001" s="81"/>
      <c r="F2001" s="81"/>
      <c r="G2001" s="81"/>
      <c r="H2001" s="81"/>
      <c r="I2001" s="81"/>
    </row>
    <row r="2002" spans="1:9" ht="15" customHeight="1">
      <c r="A2002" s="76" t="s">
        <v>1234</v>
      </c>
      <c r="B2002" s="76"/>
      <c r="C2002" s="77" t="s">
        <v>3</v>
      </c>
      <c r="D2002" s="77"/>
      <c r="E2002" s="77"/>
      <c r="F2002" s="12" t="s">
        <v>4</v>
      </c>
      <c r="G2002" s="12" t="s">
        <v>1121</v>
      </c>
      <c r="H2002" s="12" t="s">
        <v>1122</v>
      </c>
      <c r="I2002" s="12" t="s">
        <v>1123</v>
      </c>
    </row>
    <row r="2003" spans="1:9" ht="15" customHeight="1">
      <c r="A2003" s="13" t="s">
        <v>1704</v>
      </c>
      <c r="B2003" s="14" t="s">
        <v>1705</v>
      </c>
      <c r="C2003" s="78" t="s">
        <v>15</v>
      </c>
      <c r="D2003" s="78"/>
      <c r="E2003" s="78"/>
      <c r="F2003" s="13" t="s">
        <v>39</v>
      </c>
      <c r="G2003" s="15">
        <v>2.3E-2</v>
      </c>
      <c r="H2003" s="16">
        <v>1.9</v>
      </c>
      <c r="I2003" s="16">
        <f>TRUNC(TRUNC(G2003,8)*H2003,2)</f>
        <v>0.04</v>
      </c>
    </row>
    <row r="2004" spans="1:9" ht="21" customHeight="1">
      <c r="A2004" s="13" t="s">
        <v>1806</v>
      </c>
      <c r="B2004" s="14" t="s">
        <v>1807</v>
      </c>
      <c r="C2004" s="78" t="s">
        <v>15</v>
      </c>
      <c r="D2004" s="78"/>
      <c r="E2004" s="78"/>
      <c r="F2004" s="13" t="s">
        <v>103</v>
      </c>
      <c r="G2004" s="15">
        <v>1.0548999999999999</v>
      </c>
      <c r="H2004" s="16">
        <v>9.5</v>
      </c>
      <c r="I2004" s="16">
        <f>TRUNC(TRUNC(G2004,8)*H2004,2)</f>
        <v>10.02</v>
      </c>
    </row>
    <row r="2005" spans="1:9" ht="15" customHeight="1">
      <c r="A2005" s="8"/>
      <c r="B2005" s="8"/>
      <c r="C2005" s="8"/>
      <c r="D2005" s="8"/>
      <c r="E2005" s="8"/>
      <c r="F2005" s="8"/>
      <c r="G2005" s="79" t="s">
        <v>1249</v>
      </c>
      <c r="H2005" s="79"/>
      <c r="I2005" s="17">
        <f>SUM(I2003:I2004)</f>
        <v>10.059999999999999</v>
      </c>
    </row>
    <row r="2006" spans="1:9" ht="15" customHeight="1">
      <c r="A2006" s="76" t="s">
        <v>1218</v>
      </c>
      <c r="B2006" s="76"/>
      <c r="C2006" s="77" t="s">
        <v>3</v>
      </c>
      <c r="D2006" s="77"/>
      <c r="E2006" s="77"/>
      <c r="F2006" s="12" t="s">
        <v>4</v>
      </c>
      <c r="G2006" s="12" t="s">
        <v>1121</v>
      </c>
      <c r="H2006" s="12" t="s">
        <v>1122</v>
      </c>
      <c r="I2006" s="12" t="s">
        <v>1123</v>
      </c>
    </row>
    <row r="2007" spans="1:9" ht="21" customHeight="1">
      <c r="A2007" s="13" t="s">
        <v>1253</v>
      </c>
      <c r="B2007" s="14" t="s">
        <v>1254</v>
      </c>
      <c r="C2007" s="78" t="s">
        <v>15</v>
      </c>
      <c r="D2007" s="78"/>
      <c r="E2007" s="78"/>
      <c r="F2007" s="13" t="s">
        <v>1221</v>
      </c>
      <c r="G2007" s="15">
        <v>4.1500000000000002E-2</v>
      </c>
      <c r="H2007" s="16">
        <v>22.84</v>
      </c>
      <c r="I2007" s="16">
        <f>TRUNC(TRUNC(G2007,8)*H2007,2)</f>
        <v>0.94</v>
      </c>
    </row>
    <row r="2008" spans="1:9" ht="21" customHeight="1">
      <c r="A2008" s="13" t="s">
        <v>1255</v>
      </c>
      <c r="B2008" s="14" t="s">
        <v>1256</v>
      </c>
      <c r="C2008" s="78" t="s">
        <v>15</v>
      </c>
      <c r="D2008" s="78"/>
      <c r="E2008" s="78"/>
      <c r="F2008" s="13" t="s">
        <v>1221</v>
      </c>
      <c r="G2008" s="15">
        <v>4.1500000000000002E-2</v>
      </c>
      <c r="H2008" s="16">
        <v>30.2</v>
      </c>
      <c r="I2008" s="16">
        <f>TRUNC(TRUNC(G2008,8)*H2008,2)</f>
        <v>1.25</v>
      </c>
    </row>
    <row r="2009" spans="1:9" ht="18" customHeight="1">
      <c r="A2009" s="8"/>
      <c r="B2009" s="8"/>
      <c r="C2009" s="8"/>
      <c r="D2009" s="8"/>
      <c r="E2009" s="8"/>
      <c r="F2009" s="8"/>
      <c r="G2009" s="79" t="s">
        <v>1224</v>
      </c>
      <c r="H2009" s="79"/>
      <c r="I2009" s="17">
        <f>SUM(I2007:I2008)</f>
        <v>2.19</v>
      </c>
    </row>
    <row r="2010" spans="1:9" ht="15" customHeight="1">
      <c r="A2010" s="8"/>
      <c r="B2010" s="8"/>
      <c r="C2010" s="8"/>
      <c r="D2010" s="8"/>
      <c r="E2010" s="8"/>
      <c r="F2010" s="8"/>
      <c r="G2010" s="80" t="s">
        <v>1141</v>
      </c>
      <c r="H2010" s="80"/>
      <c r="I2010" s="4">
        <f>ROUND(SUM(I2005,I2009),2)</f>
        <v>12.25</v>
      </c>
    </row>
    <row r="2011" spans="1:9" ht="9.9499999999999993" customHeight="1">
      <c r="A2011" s="8"/>
      <c r="B2011" s="8"/>
      <c r="C2011" s="8"/>
      <c r="D2011" s="8"/>
      <c r="E2011" s="8"/>
      <c r="F2011" s="8"/>
      <c r="G2011" s="83"/>
      <c r="H2011" s="83"/>
      <c r="I2011" s="83"/>
    </row>
    <row r="2012" spans="1:9" ht="20.100000000000001" customHeight="1">
      <c r="A2012" s="81" t="s">
        <v>1842</v>
      </c>
      <c r="B2012" s="81"/>
      <c r="C2012" s="81"/>
      <c r="D2012" s="81"/>
      <c r="E2012" s="81"/>
      <c r="F2012" s="81"/>
      <c r="G2012" s="81"/>
      <c r="H2012" s="81"/>
      <c r="I2012" s="81"/>
    </row>
    <row r="2013" spans="1:9" ht="15" customHeight="1">
      <c r="A2013" s="76" t="s">
        <v>1218</v>
      </c>
      <c r="B2013" s="76"/>
      <c r="C2013" s="77" t="s">
        <v>3</v>
      </c>
      <c r="D2013" s="77"/>
      <c r="E2013" s="77"/>
      <c r="F2013" s="12" t="s">
        <v>4</v>
      </c>
      <c r="G2013" s="12" t="s">
        <v>1121</v>
      </c>
      <c r="H2013" s="12" t="s">
        <v>1122</v>
      </c>
      <c r="I2013" s="12" t="s">
        <v>1123</v>
      </c>
    </row>
    <row r="2014" spans="1:9" ht="21" customHeight="1">
      <c r="A2014" s="13" t="s">
        <v>1253</v>
      </c>
      <c r="B2014" s="14" t="s">
        <v>1254</v>
      </c>
      <c r="C2014" s="78" t="s">
        <v>15</v>
      </c>
      <c r="D2014" s="78"/>
      <c r="E2014" s="78"/>
      <c r="F2014" s="13" t="s">
        <v>1221</v>
      </c>
      <c r="G2014" s="15">
        <v>2.9000000000000001E-2</v>
      </c>
      <c r="H2014" s="16">
        <v>22.84</v>
      </c>
      <c r="I2014" s="16">
        <f>TRUNC(TRUNC(G2014,8)*H2014,2)</f>
        <v>0.66</v>
      </c>
    </row>
    <row r="2015" spans="1:9" ht="21" customHeight="1">
      <c r="A2015" s="13" t="s">
        <v>1255</v>
      </c>
      <c r="B2015" s="14" t="s">
        <v>1256</v>
      </c>
      <c r="C2015" s="78" t="s">
        <v>15</v>
      </c>
      <c r="D2015" s="78"/>
      <c r="E2015" s="78"/>
      <c r="F2015" s="13" t="s">
        <v>1221</v>
      </c>
      <c r="G2015" s="15">
        <v>0.12770000000000001</v>
      </c>
      <c r="H2015" s="16">
        <v>30.2</v>
      </c>
      <c r="I2015" s="16">
        <f>TRUNC(TRUNC(G2015,8)*H2015,2)</f>
        <v>3.85</v>
      </c>
    </row>
    <row r="2016" spans="1:9" ht="18" customHeight="1">
      <c r="A2016" s="8"/>
      <c r="B2016" s="8"/>
      <c r="C2016" s="8"/>
      <c r="D2016" s="8"/>
      <c r="E2016" s="8"/>
      <c r="F2016" s="8"/>
      <c r="G2016" s="79" t="s">
        <v>1224</v>
      </c>
      <c r="H2016" s="79"/>
      <c r="I2016" s="17">
        <f>SUM(I2014:I2015)</f>
        <v>4.51</v>
      </c>
    </row>
    <row r="2017" spans="1:9" ht="15" customHeight="1">
      <c r="A2017" s="76" t="s">
        <v>1137</v>
      </c>
      <c r="B2017" s="76"/>
      <c r="C2017" s="77" t="s">
        <v>3</v>
      </c>
      <c r="D2017" s="77"/>
      <c r="E2017" s="77"/>
      <c r="F2017" s="12" t="s">
        <v>4</v>
      </c>
      <c r="G2017" s="12" t="s">
        <v>1121</v>
      </c>
      <c r="H2017" s="12" t="s">
        <v>1122</v>
      </c>
      <c r="I2017" s="12" t="s">
        <v>1123</v>
      </c>
    </row>
    <row r="2018" spans="1:9" ht="21" customHeight="1">
      <c r="A2018" s="13" t="s">
        <v>1505</v>
      </c>
      <c r="B2018" s="14" t="s">
        <v>1506</v>
      </c>
      <c r="C2018" s="78" t="s">
        <v>15</v>
      </c>
      <c r="D2018" s="78"/>
      <c r="E2018" s="78"/>
      <c r="F2018" s="13" t="s">
        <v>82</v>
      </c>
      <c r="G2018" s="15">
        <v>5.1000000000000004E-3</v>
      </c>
      <c r="H2018" s="16">
        <v>750.07</v>
      </c>
      <c r="I2018" s="16">
        <f>TRUNC(TRUNC(G2018,8)*H2018,2)</f>
        <v>3.82</v>
      </c>
    </row>
    <row r="2019" spans="1:9" ht="15" customHeight="1">
      <c r="A2019" s="8"/>
      <c r="B2019" s="8"/>
      <c r="C2019" s="8"/>
      <c r="D2019" s="8"/>
      <c r="E2019" s="8"/>
      <c r="F2019" s="8"/>
      <c r="G2019" s="79" t="s">
        <v>1140</v>
      </c>
      <c r="H2019" s="79"/>
      <c r="I2019" s="17">
        <f>SUM(I2018:I2018)</f>
        <v>3.82</v>
      </c>
    </row>
    <row r="2020" spans="1:9" ht="15" customHeight="1">
      <c r="A2020" s="8"/>
      <c r="B2020" s="8"/>
      <c r="C2020" s="8"/>
      <c r="D2020" s="8"/>
      <c r="E2020" s="8"/>
      <c r="F2020" s="8"/>
      <c r="G2020" s="80" t="s">
        <v>1141</v>
      </c>
      <c r="H2020" s="80"/>
      <c r="I2020" s="4">
        <f>ROUND(SUM(I2016,I2019),2)</f>
        <v>8.33</v>
      </c>
    </row>
    <row r="2021" spans="1:9" ht="9.9499999999999993" customHeight="1">
      <c r="A2021" s="8"/>
      <c r="B2021" s="8"/>
      <c r="C2021" s="8"/>
      <c r="D2021" s="8"/>
      <c r="E2021" s="8"/>
      <c r="F2021" s="8"/>
      <c r="G2021" s="83"/>
      <c r="H2021" s="83"/>
      <c r="I2021" s="83"/>
    </row>
    <row r="2022" spans="1:9" ht="20.100000000000001" customHeight="1">
      <c r="A2022" s="81" t="s">
        <v>1843</v>
      </c>
      <c r="B2022" s="81"/>
      <c r="C2022" s="81"/>
      <c r="D2022" s="81"/>
      <c r="E2022" s="81"/>
      <c r="F2022" s="81"/>
      <c r="G2022" s="81"/>
      <c r="H2022" s="81"/>
      <c r="I2022" s="81"/>
    </row>
    <row r="2023" spans="1:9" ht="15" customHeight="1">
      <c r="A2023" s="76" t="s">
        <v>1218</v>
      </c>
      <c r="B2023" s="76"/>
      <c r="C2023" s="77" t="s">
        <v>3</v>
      </c>
      <c r="D2023" s="77"/>
      <c r="E2023" s="77"/>
      <c r="F2023" s="12" t="s">
        <v>4</v>
      </c>
      <c r="G2023" s="12" t="s">
        <v>1121</v>
      </c>
      <c r="H2023" s="12" t="s">
        <v>1122</v>
      </c>
      <c r="I2023" s="12" t="s">
        <v>1123</v>
      </c>
    </row>
    <row r="2024" spans="1:9" ht="21" customHeight="1">
      <c r="A2024" s="13" t="s">
        <v>1253</v>
      </c>
      <c r="B2024" s="14" t="s">
        <v>1254</v>
      </c>
      <c r="C2024" s="78" t="s">
        <v>15</v>
      </c>
      <c r="D2024" s="78"/>
      <c r="E2024" s="78"/>
      <c r="F2024" s="13" t="s">
        <v>1221</v>
      </c>
      <c r="G2024" s="15">
        <v>4.3299999999999998E-2</v>
      </c>
      <c r="H2024" s="16">
        <v>22.84</v>
      </c>
      <c r="I2024" s="16">
        <f>TRUNC(TRUNC(G2024,8)*H2024,2)</f>
        <v>0.98</v>
      </c>
    </row>
    <row r="2025" spans="1:9" ht="21" customHeight="1">
      <c r="A2025" s="13" t="s">
        <v>1255</v>
      </c>
      <c r="B2025" s="14" t="s">
        <v>1256</v>
      </c>
      <c r="C2025" s="78" t="s">
        <v>15</v>
      </c>
      <c r="D2025" s="78"/>
      <c r="E2025" s="78"/>
      <c r="F2025" s="13" t="s">
        <v>1221</v>
      </c>
      <c r="G2025" s="15">
        <v>0.19040000000000001</v>
      </c>
      <c r="H2025" s="16">
        <v>30.2</v>
      </c>
      <c r="I2025" s="16">
        <f>TRUNC(TRUNC(G2025,8)*H2025,2)</f>
        <v>5.75</v>
      </c>
    </row>
    <row r="2026" spans="1:9" ht="18" customHeight="1">
      <c r="A2026" s="8"/>
      <c r="B2026" s="8"/>
      <c r="C2026" s="8"/>
      <c r="D2026" s="8"/>
      <c r="E2026" s="8"/>
      <c r="F2026" s="8"/>
      <c r="G2026" s="79" t="s">
        <v>1224</v>
      </c>
      <c r="H2026" s="79"/>
      <c r="I2026" s="17">
        <f>SUM(I2024:I2025)</f>
        <v>6.73</v>
      </c>
    </row>
    <row r="2027" spans="1:9" ht="15" customHeight="1">
      <c r="A2027" s="76" t="s">
        <v>1137</v>
      </c>
      <c r="B2027" s="76"/>
      <c r="C2027" s="77" t="s">
        <v>3</v>
      </c>
      <c r="D2027" s="77"/>
      <c r="E2027" s="77"/>
      <c r="F2027" s="12" t="s">
        <v>4</v>
      </c>
      <c r="G2027" s="12" t="s">
        <v>1121</v>
      </c>
      <c r="H2027" s="12" t="s">
        <v>1122</v>
      </c>
      <c r="I2027" s="12" t="s">
        <v>1123</v>
      </c>
    </row>
    <row r="2028" spans="1:9" ht="21" customHeight="1">
      <c r="A2028" s="13" t="s">
        <v>1505</v>
      </c>
      <c r="B2028" s="14" t="s">
        <v>1506</v>
      </c>
      <c r="C2028" s="78" t="s">
        <v>15</v>
      </c>
      <c r="D2028" s="78"/>
      <c r="E2028" s="78"/>
      <c r="F2028" s="13" t="s">
        <v>82</v>
      </c>
      <c r="G2028" s="15">
        <v>7.9000000000000008E-3</v>
      </c>
      <c r="H2028" s="16">
        <v>750.07</v>
      </c>
      <c r="I2028" s="16">
        <f>TRUNC(TRUNC(G2028,8)*H2028,2)</f>
        <v>5.92</v>
      </c>
    </row>
    <row r="2029" spans="1:9" ht="15" customHeight="1">
      <c r="A2029" s="8"/>
      <c r="B2029" s="8"/>
      <c r="C2029" s="8"/>
      <c r="D2029" s="8"/>
      <c r="E2029" s="8"/>
      <c r="F2029" s="8"/>
      <c r="G2029" s="79" t="s">
        <v>1140</v>
      </c>
      <c r="H2029" s="79"/>
      <c r="I2029" s="17">
        <f>SUM(I2028:I2028)</f>
        <v>5.92</v>
      </c>
    </row>
    <row r="2030" spans="1:9" ht="15" customHeight="1">
      <c r="A2030" s="8"/>
      <c r="B2030" s="8"/>
      <c r="C2030" s="8"/>
      <c r="D2030" s="8"/>
      <c r="E2030" s="8"/>
      <c r="F2030" s="8"/>
      <c r="G2030" s="80" t="s">
        <v>1141</v>
      </c>
      <c r="H2030" s="80"/>
      <c r="I2030" s="4">
        <f>ROUND(SUM(I2026,I2029),2)</f>
        <v>12.65</v>
      </c>
    </row>
    <row r="2031" spans="1:9" ht="9.9499999999999993" customHeight="1">
      <c r="A2031" s="8"/>
      <c r="B2031" s="8"/>
      <c r="C2031" s="8"/>
      <c r="D2031" s="8"/>
      <c r="E2031" s="8"/>
      <c r="F2031" s="8"/>
      <c r="G2031" s="83"/>
      <c r="H2031" s="83"/>
      <c r="I2031" s="83"/>
    </row>
    <row r="2032" spans="1:9" ht="20.100000000000001" customHeight="1">
      <c r="A2032" s="81" t="s">
        <v>1844</v>
      </c>
      <c r="B2032" s="81"/>
      <c r="C2032" s="81"/>
      <c r="D2032" s="81"/>
      <c r="E2032" s="81"/>
      <c r="F2032" s="81"/>
      <c r="G2032" s="81"/>
      <c r="H2032" s="81"/>
      <c r="I2032" s="81"/>
    </row>
    <row r="2033" spans="1:9" ht="15" customHeight="1">
      <c r="A2033" s="76" t="s">
        <v>1218</v>
      </c>
      <c r="B2033" s="76"/>
      <c r="C2033" s="77" t="s">
        <v>3</v>
      </c>
      <c r="D2033" s="77"/>
      <c r="E2033" s="77"/>
      <c r="F2033" s="12" t="s">
        <v>4</v>
      </c>
      <c r="G2033" s="12" t="s">
        <v>1121</v>
      </c>
      <c r="H2033" s="12" t="s">
        <v>1122</v>
      </c>
      <c r="I2033" s="12" t="s">
        <v>1123</v>
      </c>
    </row>
    <row r="2034" spans="1:9" ht="21" customHeight="1">
      <c r="A2034" s="13" t="s">
        <v>1253</v>
      </c>
      <c r="B2034" s="14" t="s">
        <v>1254</v>
      </c>
      <c r="C2034" s="78" t="s">
        <v>15</v>
      </c>
      <c r="D2034" s="78"/>
      <c r="E2034" s="78"/>
      <c r="F2034" s="13" t="s">
        <v>1221</v>
      </c>
      <c r="G2034" s="15">
        <v>5.3800000000000001E-2</v>
      </c>
      <c r="H2034" s="16">
        <v>22.84</v>
      </c>
      <c r="I2034" s="16">
        <f>TRUNC(TRUNC(G2034,8)*H2034,2)</f>
        <v>1.22</v>
      </c>
    </row>
    <row r="2035" spans="1:9" ht="21" customHeight="1">
      <c r="A2035" s="13" t="s">
        <v>1255</v>
      </c>
      <c r="B2035" s="14" t="s">
        <v>1256</v>
      </c>
      <c r="C2035" s="78" t="s">
        <v>15</v>
      </c>
      <c r="D2035" s="78"/>
      <c r="E2035" s="78"/>
      <c r="F2035" s="13" t="s">
        <v>1221</v>
      </c>
      <c r="G2035" s="15">
        <v>0.23649999999999999</v>
      </c>
      <c r="H2035" s="16">
        <v>30.2</v>
      </c>
      <c r="I2035" s="16">
        <f>TRUNC(TRUNC(G2035,8)*H2035,2)</f>
        <v>7.14</v>
      </c>
    </row>
    <row r="2036" spans="1:9" ht="18" customHeight="1">
      <c r="A2036" s="8"/>
      <c r="B2036" s="8"/>
      <c r="C2036" s="8"/>
      <c r="D2036" s="8"/>
      <c r="E2036" s="8"/>
      <c r="F2036" s="8"/>
      <c r="G2036" s="79" t="s">
        <v>1224</v>
      </c>
      <c r="H2036" s="79"/>
      <c r="I2036" s="17">
        <f>SUM(I2034:I2035)</f>
        <v>8.36</v>
      </c>
    </row>
    <row r="2037" spans="1:9" ht="15" customHeight="1">
      <c r="A2037" s="76" t="s">
        <v>1137</v>
      </c>
      <c r="B2037" s="76"/>
      <c r="C2037" s="77" t="s">
        <v>3</v>
      </c>
      <c r="D2037" s="77"/>
      <c r="E2037" s="77"/>
      <c r="F2037" s="12" t="s">
        <v>4</v>
      </c>
      <c r="G2037" s="12" t="s">
        <v>1121</v>
      </c>
      <c r="H2037" s="12" t="s">
        <v>1122</v>
      </c>
      <c r="I2037" s="12" t="s">
        <v>1123</v>
      </c>
    </row>
    <row r="2038" spans="1:9" ht="21" customHeight="1">
      <c r="A2038" s="13" t="s">
        <v>1505</v>
      </c>
      <c r="B2038" s="14" t="s">
        <v>1506</v>
      </c>
      <c r="C2038" s="78" t="s">
        <v>15</v>
      </c>
      <c r="D2038" s="78"/>
      <c r="E2038" s="78"/>
      <c r="F2038" s="13" t="s">
        <v>82</v>
      </c>
      <c r="G2038" s="15">
        <v>1.1299999999999999E-2</v>
      </c>
      <c r="H2038" s="16">
        <v>750.07</v>
      </c>
      <c r="I2038" s="16">
        <f>TRUNC(TRUNC(G2038,8)*H2038,2)</f>
        <v>8.4700000000000006</v>
      </c>
    </row>
    <row r="2039" spans="1:9" ht="15" customHeight="1">
      <c r="A2039" s="8"/>
      <c r="B2039" s="8"/>
      <c r="C2039" s="8"/>
      <c r="D2039" s="8"/>
      <c r="E2039" s="8"/>
      <c r="F2039" s="8"/>
      <c r="G2039" s="79" t="s">
        <v>1140</v>
      </c>
      <c r="H2039" s="79"/>
      <c r="I2039" s="17">
        <f>SUM(I2038:I2038)</f>
        <v>8.4700000000000006</v>
      </c>
    </row>
    <row r="2040" spans="1:9" ht="15" customHeight="1">
      <c r="A2040" s="8"/>
      <c r="B2040" s="8"/>
      <c r="C2040" s="8"/>
      <c r="D2040" s="8"/>
      <c r="E2040" s="8"/>
      <c r="F2040" s="8"/>
      <c r="G2040" s="80" t="s">
        <v>1141</v>
      </c>
      <c r="H2040" s="80"/>
      <c r="I2040" s="4">
        <f>ROUND(SUM(I2036,I2039),2)</f>
        <v>16.829999999999998</v>
      </c>
    </row>
    <row r="2041" spans="1:9" ht="9.9499999999999993" customHeight="1">
      <c r="A2041" s="8"/>
      <c r="B2041" s="8"/>
      <c r="C2041" s="8"/>
      <c r="D2041" s="8"/>
      <c r="E2041" s="8"/>
      <c r="F2041" s="8"/>
      <c r="G2041" s="83"/>
      <c r="H2041" s="83"/>
      <c r="I2041" s="83"/>
    </row>
    <row r="2042" spans="1:9" ht="20.100000000000001" customHeight="1">
      <c r="A2042" s="81" t="s">
        <v>1845</v>
      </c>
      <c r="B2042" s="81"/>
      <c r="C2042" s="81"/>
      <c r="D2042" s="81"/>
      <c r="E2042" s="81"/>
      <c r="F2042" s="81"/>
      <c r="G2042" s="81"/>
      <c r="H2042" s="81"/>
      <c r="I2042" s="81"/>
    </row>
    <row r="2043" spans="1:9" ht="15" customHeight="1">
      <c r="A2043" s="76" t="s">
        <v>1218</v>
      </c>
      <c r="B2043" s="76"/>
      <c r="C2043" s="77" t="s">
        <v>3</v>
      </c>
      <c r="D2043" s="77"/>
      <c r="E2043" s="77"/>
      <c r="F2043" s="12" t="s">
        <v>4</v>
      </c>
      <c r="G2043" s="12" t="s">
        <v>1121</v>
      </c>
      <c r="H2043" s="12" t="s">
        <v>1122</v>
      </c>
      <c r="I2043" s="12" t="s">
        <v>1123</v>
      </c>
    </row>
    <row r="2044" spans="1:9" ht="21" customHeight="1">
      <c r="A2044" s="13" t="s">
        <v>1253</v>
      </c>
      <c r="B2044" s="14" t="s">
        <v>1254</v>
      </c>
      <c r="C2044" s="78" t="s">
        <v>15</v>
      </c>
      <c r="D2044" s="78"/>
      <c r="E2044" s="78"/>
      <c r="F2044" s="13" t="s">
        <v>1221</v>
      </c>
      <c r="G2044" s="15">
        <v>5.8099999999999999E-2</v>
      </c>
      <c r="H2044" s="16">
        <v>22.84</v>
      </c>
      <c r="I2044" s="16">
        <f>TRUNC(TRUNC(G2044,8)*H2044,2)</f>
        <v>1.32</v>
      </c>
    </row>
    <row r="2045" spans="1:9" ht="21" customHeight="1">
      <c r="A2045" s="13" t="s">
        <v>1255</v>
      </c>
      <c r="B2045" s="14" t="s">
        <v>1256</v>
      </c>
      <c r="C2045" s="78" t="s">
        <v>15</v>
      </c>
      <c r="D2045" s="78"/>
      <c r="E2045" s="78"/>
      <c r="F2045" s="13" t="s">
        <v>1221</v>
      </c>
      <c r="G2045" s="15">
        <v>0.2555</v>
      </c>
      <c r="H2045" s="16">
        <v>30.2</v>
      </c>
      <c r="I2045" s="16">
        <f>TRUNC(TRUNC(G2045,8)*H2045,2)</f>
        <v>7.71</v>
      </c>
    </row>
    <row r="2046" spans="1:9" ht="18" customHeight="1">
      <c r="A2046" s="8"/>
      <c r="B2046" s="8"/>
      <c r="C2046" s="8"/>
      <c r="D2046" s="8"/>
      <c r="E2046" s="8"/>
      <c r="F2046" s="8"/>
      <c r="G2046" s="79" t="s">
        <v>1224</v>
      </c>
      <c r="H2046" s="79"/>
      <c r="I2046" s="17">
        <f>SUM(I2044:I2045)</f>
        <v>9.0299999999999994</v>
      </c>
    </row>
    <row r="2047" spans="1:9" ht="15" customHeight="1">
      <c r="A2047" s="76" t="s">
        <v>1137</v>
      </c>
      <c r="B2047" s="76"/>
      <c r="C2047" s="77" t="s">
        <v>3</v>
      </c>
      <c r="D2047" s="77"/>
      <c r="E2047" s="77"/>
      <c r="F2047" s="12" t="s">
        <v>4</v>
      </c>
      <c r="G2047" s="12" t="s">
        <v>1121</v>
      </c>
      <c r="H2047" s="12" t="s">
        <v>1122</v>
      </c>
      <c r="I2047" s="12" t="s">
        <v>1123</v>
      </c>
    </row>
    <row r="2048" spans="1:9" ht="21" customHeight="1">
      <c r="A2048" s="13" t="s">
        <v>1505</v>
      </c>
      <c r="B2048" s="14" t="s">
        <v>1506</v>
      </c>
      <c r="C2048" s="78" t="s">
        <v>15</v>
      </c>
      <c r="D2048" s="78"/>
      <c r="E2048" s="78"/>
      <c r="F2048" s="13" t="s">
        <v>82</v>
      </c>
      <c r="G2048" s="15">
        <v>4.5999999999999999E-3</v>
      </c>
      <c r="H2048" s="16">
        <v>750.07</v>
      </c>
      <c r="I2048" s="16">
        <f>TRUNC(TRUNC(G2048,8)*H2048,2)</f>
        <v>3.45</v>
      </c>
    </row>
    <row r="2049" spans="1:9" ht="38.1" customHeight="1">
      <c r="A2049" s="13" t="s">
        <v>1846</v>
      </c>
      <c r="B2049" s="14" t="s">
        <v>1847</v>
      </c>
      <c r="C2049" s="78" t="s">
        <v>15</v>
      </c>
      <c r="D2049" s="78"/>
      <c r="E2049" s="78"/>
      <c r="F2049" s="13" t="s">
        <v>68</v>
      </c>
      <c r="G2049" s="15">
        <v>0.04</v>
      </c>
      <c r="H2049" s="16">
        <v>41.04</v>
      </c>
      <c r="I2049" s="16">
        <f>TRUNC(TRUNC(G2049,8)*H2049,2)</f>
        <v>1.64</v>
      </c>
    </row>
    <row r="2050" spans="1:9" ht="15" customHeight="1">
      <c r="A2050" s="8"/>
      <c r="B2050" s="8"/>
      <c r="C2050" s="8"/>
      <c r="D2050" s="8"/>
      <c r="E2050" s="8"/>
      <c r="F2050" s="8"/>
      <c r="G2050" s="79" t="s">
        <v>1140</v>
      </c>
      <c r="H2050" s="79"/>
      <c r="I2050" s="17">
        <f>SUM(I2048:I2049)</f>
        <v>5.09</v>
      </c>
    </row>
    <row r="2051" spans="1:9" ht="15" customHeight="1">
      <c r="A2051" s="8"/>
      <c r="B2051" s="8"/>
      <c r="C2051" s="8"/>
      <c r="D2051" s="8"/>
      <c r="E2051" s="8"/>
      <c r="F2051" s="8"/>
      <c r="G2051" s="80" t="s">
        <v>1141</v>
      </c>
      <c r="H2051" s="80"/>
      <c r="I2051" s="4">
        <f>ROUND(SUM(I2046,I2050),2)</f>
        <v>14.12</v>
      </c>
    </row>
    <row r="2052" spans="1:9" ht="9.9499999999999993" customHeight="1">
      <c r="A2052" s="8"/>
      <c r="B2052" s="8"/>
      <c r="C2052" s="8"/>
      <c r="D2052" s="8"/>
      <c r="E2052" s="8"/>
      <c r="F2052" s="8"/>
      <c r="G2052" s="83"/>
      <c r="H2052" s="83"/>
      <c r="I2052" s="83"/>
    </row>
    <row r="2053" spans="1:9" ht="20.100000000000001" customHeight="1">
      <c r="A2053" s="81" t="s">
        <v>1848</v>
      </c>
      <c r="B2053" s="81"/>
      <c r="C2053" s="81"/>
      <c r="D2053" s="81"/>
      <c r="E2053" s="81"/>
      <c r="F2053" s="81"/>
      <c r="G2053" s="81"/>
      <c r="H2053" s="81"/>
      <c r="I2053" s="81"/>
    </row>
    <row r="2054" spans="1:9" ht="15" customHeight="1">
      <c r="A2054" s="76" t="s">
        <v>1218</v>
      </c>
      <c r="B2054" s="76"/>
      <c r="C2054" s="77" t="s">
        <v>3</v>
      </c>
      <c r="D2054" s="77"/>
      <c r="E2054" s="77"/>
      <c r="F2054" s="12" t="s">
        <v>4</v>
      </c>
      <c r="G2054" s="12" t="s">
        <v>1121</v>
      </c>
      <c r="H2054" s="12" t="s">
        <v>1122</v>
      </c>
      <c r="I2054" s="12" t="s">
        <v>1123</v>
      </c>
    </row>
    <row r="2055" spans="1:9" ht="21" customHeight="1">
      <c r="A2055" s="13" t="s">
        <v>1253</v>
      </c>
      <c r="B2055" s="14" t="s">
        <v>1254</v>
      </c>
      <c r="C2055" s="78" t="s">
        <v>15</v>
      </c>
      <c r="D2055" s="78"/>
      <c r="E2055" s="78"/>
      <c r="F2055" s="13" t="s">
        <v>1221</v>
      </c>
      <c r="G2055" s="15">
        <v>5.3199999999999997E-2</v>
      </c>
      <c r="H2055" s="16">
        <v>22.84</v>
      </c>
      <c r="I2055" s="16">
        <f>TRUNC(TRUNC(G2055,8)*H2055,2)</f>
        <v>1.21</v>
      </c>
    </row>
    <row r="2056" spans="1:9" ht="21" customHeight="1">
      <c r="A2056" s="13" t="s">
        <v>1255</v>
      </c>
      <c r="B2056" s="14" t="s">
        <v>1256</v>
      </c>
      <c r="C2056" s="78" t="s">
        <v>15</v>
      </c>
      <c r="D2056" s="78"/>
      <c r="E2056" s="78"/>
      <c r="F2056" s="13" t="s">
        <v>1221</v>
      </c>
      <c r="G2056" s="15">
        <v>0.23400000000000001</v>
      </c>
      <c r="H2056" s="16">
        <v>30.2</v>
      </c>
      <c r="I2056" s="16">
        <f>TRUNC(TRUNC(G2056,8)*H2056,2)</f>
        <v>7.06</v>
      </c>
    </row>
    <row r="2057" spans="1:9" ht="18" customHeight="1">
      <c r="A2057" s="8"/>
      <c r="B2057" s="8"/>
      <c r="C2057" s="8"/>
      <c r="D2057" s="8"/>
      <c r="E2057" s="8"/>
      <c r="F2057" s="8"/>
      <c r="G2057" s="79" t="s">
        <v>1224</v>
      </c>
      <c r="H2057" s="79"/>
      <c r="I2057" s="17">
        <f>SUM(I2055:I2056)</f>
        <v>8.27</v>
      </c>
    </row>
    <row r="2058" spans="1:9" ht="15" customHeight="1">
      <c r="A2058" s="76" t="s">
        <v>1137</v>
      </c>
      <c r="B2058" s="76"/>
      <c r="C2058" s="77" t="s">
        <v>3</v>
      </c>
      <c r="D2058" s="77"/>
      <c r="E2058" s="77"/>
      <c r="F2058" s="12" t="s">
        <v>4</v>
      </c>
      <c r="G2058" s="12" t="s">
        <v>1121</v>
      </c>
      <c r="H2058" s="12" t="s">
        <v>1122</v>
      </c>
      <c r="I2058" s="12" t="s">
        <v>1123</v>
      </c>
    </row>
    <row r="2059" spans="1:9" ht="21" customHeight="1">
      <c r="A2059" s="13" t="s">
        <v>1505</v>
      </c>
      <c r="B2059" s="14" t="s">
        <v>1506</v>
      </c>
      <c r="C2059" s="78" t="s">
        <v>15</v>
      </c>
      <c r="D2059" s="78"/>
      <c r="E2059" s="78"/>
      <c r="F2059" s="13" t="s">
        <v>82</v>
      </c>
      <c r="G2059" s="15">
        <v>2.1299999999999999E-2</v>
      </c>
      <c r="H2059" s="16">
        <v>750.07</v>
      </c>
      <c r="I2059" s="16">
        <f>TRUNC(TRUNC(G2059,8)*H2059,2)</f>
        <v>15.97</v>
      </c>
    </row>
    <row r="2060" spans="1:9" ht="15" customHeight="1">
      <c r="A2060" s="8"/>
      <c r="B2060" s="8"/>
      <c r="C2060" s="8"/>
      <c r="D2060" s="8"/>
      <c r="E2060" s="8"/>
      <c r="F2060" s="8"/>
      <c r="G2060" s="79" t="s">
        <v>1140</v>
      </c>
      <c r="H2060" s="79"/>
      <c r="I2060" s="17">
        <f>SUM(I2059:I2059)</f>
        <v>15.97</v>
      </c>
    </row>
    <row r="2061" spans="1:9" ht="15" customHeight="1">
      <c r="A2061" s="8"/>
      <c r="B2061" s="8"/>
      <c r="C2061" s="8"/>
      <c r="D2061" s="8"/>
      <c r="E2061" s="8"/>
      <c r="F2061" s="8"/>
      <c r="G2061" s="80" t="s">
        <v>1141</v>
      </c>
      <c r="H2061" s="80"/>
      <c r="I2061" s="4">
        <f>ROUND(SUM(I2057,I2060),2)</f>
        <v>24.24</v>
      </c>
    </row>
    <row r="2062" spans="1:9" ht="9.9499999999999993" customHeight="1">
      <c r="A2062" s="8"/>
      <c r="B2062" s="8"/>
      <c r="C2062" s="8"/>
      <c r="D2062" s="8"/>
      <c r="E2062" s="8"/>
      <c r="F2062" s="8"/>
      <c r="G2062" s="83"/>
      <c r="H2062" s="83"/>
      <c r="I2062" s="83"/>
    </row>
    <row r="2063" spans="1:9" ht="20.100000000000001" customHeight="1">
      <c r="A2063" s="81" t="s">
        <v>1849</v>
      </c>
      <c r="B2063" s="81"/>
      <c r="C2063" s="81"/>
      <c r="D2063" s="81"/>
      <c r="E2063" s="81"/>
      <c r="F2063" s="81"/>
      <c r="G2063" s="81"/>
      <c r="H2063" s="81"/>
      <c r="I2063" s="81"/>
    </row>
    <row r="2064" spans="1:9" ht="15" customHeight="1">
      <c r="A2064" s="76" t="s">
        <v>1218</v>
      </c>
      <c r="B2064" s="76"/>
      <c r="C2064" s="77" t="s">
        <v>3</v>
      </c>
      <c r="D2064" s="77"/>
      <c r="E2064" s="77"/>
      <c r="F2064" s="12" t="s">
        <v>4</v>
      </c>
      <c r="G2064" s="12" t="s">
        <v>1121</v>
      </c>
      <c r="H2064" s="12" t="s">
        <v>1122</v>
      </c>
      <c r="I2064" s="12" t="s">
        <v>1123</v>
      </c>
    </row>
    <row r="2065" spans="1:9" ht="21" customHeight="1">
      <c r="A2065" s="13" t="s">
        <v>1253</v>
      </c>
      <c r="B2065" s="14" t="s">
        <v>1254</v>
      </c>
      <c r="C2065" s="78" t="s">
        <v>15</v>
      </c>
      <c r="D2065" s="78"/>
      <c r="E2065" s="78"/>
      <c r="F2065" s="13" t="s">
        <v>1221</v>
      </c>
      <c r="G2065" s="15">
        <v>0.4783</v>
      </c>
      <c r="H2065" s="16">
        <v>22.84</v>
      </c>
      <c r="I2065" s="16">
        <f>TRUNC(TRUNC(G2065,8)*H2065,2)</f>
        <v>10.92</v>
      </c>
    </row>
    <row r="2066" spans="1:9" ht="21" customHeight="1">
      <c r="A2066" s="13" t="s">
        <v>1255</v>
      </c>
      <c r="B2066" s="14" t="s">
        <v>1256</v>
      </c>
      <c r="C2066" s="78" t="s">
        <v>15</v>
      </c>
      <c r="D2066" s="78"/>
      <c r="E2066" s="78"/>
      <c r="F2066" s="13" t="s">
        <v>1221</v>
      </c>
      <c r="G2066" s="15">
        <v>1.7005999999999999</v>
      </c>
      <c r="H2066" s="16">
        <v>30.2</v>
      </c>
      <c r="I2066" s="16">
        <f>TRUNC(TRUNC(G2066,8)*H2066,2)</f>
        <v>51.35</v>
      </c>
    </row>
    <row r="2067" spans="1:9" ht="18" customHeight="1">
      <c r="A2067" s="8"/>
      <c r="B2067" s="8"/>
      <c r="C2067" s="8"/>
      <c r="D2067" s="8"/>
      <c r="E2067" s="8"/>
      <c r="F2067" s="8"/>
      <c r="G2067" s="79" t="s">
        <v>1224</v>
      </c>
      <c r="H2067" s="79"/>
      <c r="I2067" s="17">
        <f>SUM(I2065:I2066)</f>
        <v>62.27</v>
      </c>
    </row>
    <row r="2068" spans="1:9" ht="15" customHeight="1">
      <c r="A2068" s="8"/>
      <c r="B2068" s="8"/>
      <c r="C2068" s="8"/>
      <c r="D2068" s="8"/>
      <c r="E2068" s="8"/>
      <c r="F2068" s="8"/>
      <c r="G2068" s="80" t="s">
        <v>1141</v>
      </c>
      <c r="H2068" s="80"/>
      <c r="I2068" s="4">
        <f>ROUND(SUM(I2067),2)</f>
        <v>62.27</v>
      </c>
    </row>
    <row r="2069" spans="1:9" ht="9.9499999999999993" customHeight="1">
      <c r="A2069" s="8"/>
      <c r="B2069" s="8"/>
      <c r="C2069" s="8"/>
      <c r="D2069" s="8"/>
      <c r="E2069" s="8"/>
      <c r="F2069" s="8"/>
      <c r="G2069" s="83"/>
      <c r="H2069" s="83"/>
      <c r="I2069" s="83"/>
    </row>
    <row r="2070" spans="1:9" ht="20.100000000000001" customHeight="1">
      <c r="A2070" s="81" t="s">
        <v>1850</v>
      </c>
      <c r="B2070" s="81"/>
      <c r="C2070" s="81"/>
      <c r="D2070" s="81"/>
      <c r="E2070" s="81"/>
      <c r="F2070" s="81"/>
      <c r="G2070" s="81"/>
      <c r="H2070" s="81"/>
      <c r="I2070" s="81"/>
    </row>
    <row r="2071" spans="1:9" ht="15" customHeight="1">
      <c r="A2071" s="76" t="s">
        <v>1211</v>
      </c>
      <c r="B2071" s="76"/>
      <c r="C2071" s="77" t="s">
        <v>3</v>
      </c>
      <c r="D2071" s="77"/>
      <c r="E2071" s="77"/>
      <c r="F2071" s="12" t="s">
        <v>4</v>
      </c>
      <c r="G2071" s="12" t="s">
        <v>1121</v>
      </c>
      <c r="H2071" s="12" t="s">
        <v>1122</v>
      </c>
      <c r="I2071" s="12" t="s">
        <v>1123</v>
      </c>
    </row>
    <row r="2072" spans="1:9" ht="29.1" customHeight="1">
      <c r="A2072" s="13" t="s">
        <v>1851</v>
      </c>
      <c r="B2072" s="14" t="s">
        <v>1852</v>
      </c>
      <c r="C2072" s="78" t="s">
        <v>15</v>
      </c>
      <c r="D2072" s="78"/>
      <c r="E2072" s="78"/>
      <c r="F2072" s="13" t="s">
        <v>1214</v>
      </c>
      <c r="G2072" s="15">
        <v>0.55530000000000002</v>
      </c>
      <c r="H2072" s="16">
        <v>35</v>
      </c>
      <c r="I2072" s="16">
        <f>TRUNC(TRUNC(G2072,8)*H2072,2)</f>
        <v>19.43</v>
      </c>
    </row>
    <row r="2073" spans="1:9" ht="29.1" customHeight="1">
      <c r="A2073" s="13" t="s">
        <v>1853</v>
      </c>
      <c r="B2073" s="14" t="s">
        <v>1854</v>
      </c>
      <c r="C2073" s="78" t="s">
        <v>15</v>
      </c>
      <c r="D2073" s="78"/>
      <c r="E2073" s="78"/>
      <c r="F2073" s="13" t="s">
        <v>1184</v>
      </c>
      <c r="G2073" s="15">
        <v>0.2273</v>
      </c>
      <c r="H2073" s="16">
        <v>37.78</v>
      </c>
      <c r="I2073" s="16">
        <f>TRUNC(TRUNC(G2073,8)*H2073,2)</f>
        <v>8.58</v>
      </c>
    </row>
    <row r="2074" spans="1:9" ht="18" customHeight="1">
      <c r="A2074" s="8"/>
      <c r="B2074" s="8"/>
      <c r="C2074" s="8"/>
      <c r="D2074" s="8"/>
      <c r="E2074" s="8"/>
      <c r="F2074" s="8"/>
      <c r="G2074" s="79" t="s">
        <v>1217</v>
      </c>
      <c r="H2074" s="79"/>
      <c r="I2074" s="17">
        <f>SUM(I2072:I2073)</f>
        <v>28.009999999999998</v>
      </c>
    </row>
    <row r="2075" spans="1:9" ht="15" customHeight="1">
      <c r="A2075" s="76" t="s">
        <v>1218</v>
      </c>
      <c r="B2075" s="76"/>
      <c r="C2075" s="77" t="s">
        <v>3</v>
      </c>
      <c r="D2075" s="77"/>
      <c r="E2075" s="77"/>
      <c r="F2075" s="12" t="s">
        <v>4</v>
      </c>
      <c r="G2075" s="12" t="s">
        <v>1121</v>
      </c>
      <c r="H2075" s="12" t="s">
        <v>1122</v>
      </c>
      <c r="I2075" s="12" t="s">
        <v>1123</v>
      </c>
    </row>
    <row r="2076" spans="1:9" ht="21" customHeight="1">
      <c r="A2076" s="13" t="s">
        <v>1253</v>
      </c>
      <c r="B2076" s="14" t="s">
        <v>1254</v>
      </c>
      <c r="C2076" s="78" t="s">
        <v>15</v>
      </c>
      <c r="D2076" s="78"/>
      <c r="E2076" s="78"/>
      <c r="F2076" s="13" t="s">
        <v>1221</v>
      </c>
      <c r="G2076" s="15">
        <v>0.22009999999999999</v>
      </c>
      <c r="H2076" s="16">
        <v>22.84</v>
      </c>
      <c r="I2076" s="16">
        <f>TRUNC(TRUNC(G2076,8)*H2076,2)</f>
        <v>5.0199999999999996</v>
      </c>
    </row>
    <row r="2077" spans="1:9" ht="18" customHeight="1">
      <c r="A2077" s="8"/>
      <c r="B2077" s="8"/>
      <c r="C2077" s="8"/>
      <c r="D2077" s="8"/>
      <c r="E2077" s="8"/>
      <c r="F2077" s="8"/>
      <c r="G2077" s="79" t="s">
        <v>1224</v>
      </c>
      <c r="H2077" s="79"/>
      <c r="I2077" s="17">
        <f>SUM(I2076:I2076)</f>
        <v>5.0199999999999996</v>
      </c>
    </row>
    <row r="2078" spans="1:9" ht="15" customHeight="1">
      <c r="A2078" s="8"/>
      <c r="B2078" s="8"/>
      <c r="C2078" s="8"/>
      <c r="D2078" s="8"/>
      <c r="E2078" s="8"/>
      <c r="F2078" s="8"/>
      <c r="G2078" s="80" t="s">
        <v>1141</v>
      </c>
      <c r="H2078" s="80"/>
      <c r="I2078" s="4">
        <f>ROUND(SUM(I2074,I2077),2)</f>
        <v>33.03</v>
      </c>
    </row>
    <row r="2079" spans="1:9" ht="9.9499999999999993" customHeight="1">
      <c r="A2079" s="8"/>
      <c r="B2079" s="8"/>
      <c r="C2079" s="8"/>
      <c r="D2079" s="8"/>
      <c r="E2079" s="8"/>
      <c r="F2079" s="8"/>
      <c r="G2079" s="83"/>
      <c r="H2079" s="83"/>
      <c r="I2079" s="83"/>
    </row>
    <row r="2080" spans="1:9" ht="20.100000000000001" customHeight="1">
      <c r="A2080" s="81" t="s">
        <v>1855</v>
      </c>
      <c r="B2080" s="81"/>
      <c r="C2080" s="81"/>
      <c r="D2080" s="81"/>
      <c r="E2080" s="81"/>
      <c r="F2080" s="81"/>
      <c r="G2080" s="81"/>
      <c r="H2080" s="81"/>
      <c r="I2080" s="81"/>
    </row>
    <row r="2081" spans="1:9" ht="15" customHeight="1">
      <c r="A2081" s="76" t="s">
        <v>1211</v>
      </c>
      <c r="B2081" s="76"/>
      <c r="C2081" s="77" t="s">
        <v>3</v>
      </c>
      <c r="D2081" s="77"/>
      <c r="E2081" s="77"/>
      <c r="F2081" s="12" t="s">
        <v>4</v>
      </c>
      <c r="G2081" s="12" t="s">
        <v>1121</v>
      </c>
      <c r="H2081" s="12" t="s">
        <v>1122</v>
      </c>
      <c r="I2081" s="12" t="s">
        <v>1123</v>
      </c>
    </row>
    <row r="2082" spans="1:9" ht="29.1" customHeight="1">
      <c r="A2082" s="13" t="s">
        <v>1851</v>
      </c>
      <c r="B2082" s="14" t="s">
        <v>1852</v>
      </c>
      <c r="C2082" s="78" t="s">
        <v>15</v>
      </c>
      <c r="D2082" s="78"/>
      <c r="E2082" s="78"/>
      <c r="F2082" s="13" t="s">
        <v>1214</v>
      </c>
      <c r="G2082" s="15">
        <v>0.16320000000000001</v>
      </c>
      <c r="H2082" s="16">
        <v>35</v>
      </c>
      <c r="I2082" s="16">
        <f>TRUNC(TRUNC(G2082,8)*H2082,2)</f>
        <v>5.71</v>
      </c>
    </row>
    <row r="2083" spans="1:9" ht="29.1" customHeight="1">
      <c r="A2083" s="13" t="s">
        <v>1853</v>
      </c>
      <c r="B2083" s="14" t="s">
        <v>1854</v>
      </c>
      <c r="C2083" s="78" t="s">
        <v>15</v>
      </c>
      <c r="D2083" s="78"/>
      <c r="E2083" s="78"/>
      <c r="F2083" s="13" t="s">
        <v>1184</v>
      </c>
      <c r="G2083" s="15">
        <v>6.6799999999999998E-2</v>
      </c>
      <c r="H2083" s="16">
        <v>37.78</v>
      </c>
      <c r="I2083" s="16">
        <f>TRUNC(TRUNC(G2083,8)*H2083,2)</f>
        <v>2.52</v>
      </c>
    </row>
    <row r="2084" spans="1:9" ht="18" customHeight="1">
      <c r="A2084" s="8"/>
      <c r="B2084" s="8"/>
      <c r="C2084" s="8"/>
      <c r="D2084" s="8"/>
      <c r="E2084" s="8"/>
      <c r="F2084" s="8"/>
      <c r="G2084" s="79" t="s">
        <v>1217</v>
      </c>
      <c r="H2084" s="79"/>
      <c r="I2084" s="17">
        <f>SUM(I2082:I2083)</f>
        <v>8.23</v>
      </c>
    </row>
    <row r="2085" spans="1:9" ht="15" customHeight="1">
      <c r="A2085" s="76" t="s">
        <v>1218</v>
      </c>
      <c r="B2085" s="76"/>
      <c r="C2085" s="77" t="s">
        <v>3</v>
      </c>
      <c r="D2085" s="77"/>
      <c r="E2085" s="77"/>
      <c r="F2085" s="12" t="s">
        <v>4</v>
      </c>
      <c r="G2085" s="12" t="s">
        <v>1121</v>
      </c>
      <c r="H2085" s="12" t="s">
        <v>1122</v>
      </c>
      <c r="I2085" s="12" t="s">
        <v>1123</v>
      </c>
    </row>
    <row r="2086" spans="1:9" ht="21" customHeight="1">
      <c r="A2086" s="13" t="s">
        <v>1253</v>
      </c>
      <c r="B2086" s="14" t="s">
        <v>1254</v>
      </c>
      <c r="C2086" s="78" t="s">
        <v>15</v>
      </c>
      <c r="D2086" s="78"/>
      <c r="E2086" s="78"/>
      <c r="F2086" s="13" t="s">
        <v>1221</v>
      </c>
      <c r="G2086" s="15">
        <v>6.4600000000000005E-2</v>
      </c>
      <c r="H2086" s="16">
        <v>22.84</v>
      </c>
      <c r="I2086" s="16">
        <f>TRUNC(TRUNC(G2086,8)*H2086,2)</f>
        <v>1.47</v>
      </c>
    </row>
    <row r="2087" spans="1:9" ht="21" customHeight="1">
      <c r="A2087" s="13" t="s">
        <v>1856</v>
      </c>
      <c r="B2087" s="14" t="s">
        <v>1857</v>
      </c>
      <c r="C2087" s="78" t="s">
        <v>15</v>
      </c>
      <c r="D2087" s="78"/>
      <c r="E2087" s="78"/>
      <c r="F2087" s="13" t="s">
        <v>1221</v>
      </c>
      <c r="G2087" s="15">
        <v>0.2298</v>
      </c>
      <c r="H2087" s="16">
        <v>34.090000000000003</v>
      </c>
      <c r="I2087" s="16">
        <f>TRUNC(TRUNC(G2087,8)*H2087,2)</f>
        <v>7.83</v>
      </c>
    </row>
    <row r="2088" spans="1:9" ht="18" customHeight="1">
      <c r="A2088" s="8"/>
      <c r="B2088" s="8"/>
      <c r="C2088" s="8"/>
      <c r="D2088" s="8"/>
      <c r="E2088" s="8"/>
      <c r="F2088" s="8"/>
      <c r="G2088" s="79" t="s">
        <v>1224</v>
      </c>
      <c r="H2088" s="79"/>
      <c r="I2088" s="17">
        <f>SUM(I2086:I2087)</f>
        <v>9.3000000000000007</v>
      </c>
    </row>
    <row r="2089" spans="1:9" ht="15" customHeight="1">
      <c r="A2089" s="8"/>
      <c r="B2089" s="8"/>
      <c r="C2089" s="8"/>
      <c r="D2089" s="8"/>
      <c r="E2089" s="8"/>
      <c r="F2089" s="8"/>
      <c r="G2089" s="80" t="s">
        <v>1141</v>
      </c>
      <c r="H2089" s="80"/>
      <c r="I2089" s="4">
        <f>ROUND(SUM(I2084,I2088),2)</f>
        <v>17.53</v>
      </c>
    </row>
    <row r="2090" spans="1:9" ht="9.9499999999999993" customHeight="1">
      <c r="A2090" s="8"/>
      <c r="B2090" s="8"/>
      <c r="C2090" s="8"/>
      <c r="D2090" s="8"/>
      <c r="E2090" s="8"/>
      <c r="F2090" s="8"/>
      <c r="G2090" s="83"/>
      <c r="H2090" s="83"/>
      <c r="I2090" s="83"/>
    </row>
    <row r="2091" spans="1:9" ht="20.100000000000001" customHeight="1">
      <c r="A2091" s="81" t="s">
        <v>1858</v>
      </c>
      <c r="B2091" s="81"/>
      <c r="C2091" s="81"/>
      <c r="D2091" s="81"/>
      <c r="E2091" s="81"/>
      <c r="F2091" s="81"/>
      <c r="G2091" s="81"/>
      <c r="H2091" s="81"/>
      <c r="I2091" s="81"/>
    </row>
    <row r="2092" spans="1:9" ht="15" customHeight="1">
      <c r="A2092" s="76" t="s">
        <v>1211</v>
      </c>
      <c r="B2092" s="76"/>
      <c r="C2092" s="77" t="s">
        <v>3</v>
      </c>
      <c r="D2092" s="77"/>
      <c r="E2092" s="77"/>
      <c r="F2092" s="12" t="s">
        <v>4</v>
      </c>
      <c r="G2092" s="12" t="s">
        <v>1121</v>
      </c>
      <c r="H2092" s="12" t="s">
        <v>1122</v>
      </c>
      <c r="I2092" s="12" t="s">
        <v>1123</v>
      </c>
    </row>
    <row r="2093" spans="1:9" ht="29.1" customHeight="1">
      <c r="A2093" s="13" t="s">
        <v>1851</v>
      </c>
      <c r="B2093" s="14" t="s">
        <v>1852</v>
      </c>
      <c r="C2093" s="78" t="s">
        <v>15</v>
      </c>
      <c r="D2093" s="78"/>
      <c r="E2093" s="78"/>
      <c r="F2093" s="13" t="s">
        <v>1214</v>
      </c>
      <c r="G2093" s="15">
        <v>0.2162</v>
      </c>
      <c r="H2093" s="16">
        <v>35</v>
      </c>
      <c r="I2093" s="16">
        <f>TRUNC(TRUNC(G2093,8)*H2093,2)</f>
        <v>7.56</v>
      </c>
    </row>
    <row r="2094" spans="1:9" ht="29.1" customHeight="1">
      <c r="A2094" s="13" t="s">
        <v>1853</v>
      </c>
      <c r="B2094" s="14" t="s">
        <v>1854</v>
      </c>
      <c r="C2094" s="78" t="s">
        <v>15</v>
      </c>
      <c r="D2094" s="78"/>
      <c r="E2094" s="78"/>
      <c r="F2094" s="13" t="s">
        <v>1184</v>
      </c>
      <c r="G2094" s="15">
        <v>8.8499999999999995E-2</v>
      </c>
      <c r="H2094" s="16">
        <v>37.78</v>
      </c>
      <c r="I2094" s="16">
        <f>TRUNC(TRUNC(G2094,8)*H2094,2)</f>
        <v>3.34</v>
      </c>
    </row>
    <row r="2095" spans="1:9" ht="18" customHeight="1">
      <c r="A2095" s="8"/>
      <c r="B2095" s="8"/>
      <c r="C2095" s="8"/>
      <c r="D2095" s="8"/>
      <c r="E2095" s="8"/>
      <c r="F2095" s="8"/>
      <c r="G2095" s="79" t="s">
        <v>1217</v>
      </c>
      <c r="H2095" s="79"/>
      <c r="I2095" s="17">
        <f>SUM(I2093:I2094)</f>
        <v>10.899999999999999</v>
      </c>
    </row>
    <row r="2096" spans="1:9" ht="15" customHeight="1">
      <c r="A2096" s="76" t="s">
        <v>1218</v>
      </c>
      <c r="B2096" s="76"/>
      <c r="C2096" s="77" t="s">
        <v>3</v>
      </c>
      <c r="D2096" s="77"/>
      <c r="E2096" s="77"/>
      <c r="F2096" s="12" t="s">
        <v>4</v>
      </c>
      <c r="G2096" s="12" t="s">
        <v>1121</v>
      </c>
      <c r="H2096" s="12" t="s">
        <v>1122</v>
      </c>
      <c r="I2096" s="12" t="s">
        <v>1123</v>
      </c>
    </row>
    <row r="2097" spans="1:9" ht="21" customHeight="1">
      <c r="A2097" s="13" t="s">
        <v>1253</v>
      </c>
      <c r="B2097" s="14" t="s">
        <v>1254</v>
      </c>
      <c r="C2097" s="78" t="s">
        <v>15</v>
      </c>
      <c r="D2097" s="78"/>
      <c r="E2097" s="78"/>
      <c r="F2097" s="13" t="s">
        <v>1221</v>
      </c>
      <c r="G2097" s="15">
        <v>8.5699999999999998E-2</v>
      </c>
      <c r="H2097" s="16">
        <v>22.84</v>
      </c>
      <c r="I2097" s="16">
        <f>TRUNC(TRUNC(G2097,8)*H2097,2)</f>
        <v>1.95</v>
      </c>
    </row>
    <row r="2098" spans="1:9" ht="21" customHeight="1">
      <c r="A2098" s="13" t="s">
        <v>1856</v>
      </c>
      <c r="B2098" s="14" t="s">
        <v>1857</v>
      </c>
      <c r="C2098" s="78" t="s">
        <v>15</v>
      </c>
      <c r="D2098" s="78"/>
      <c r="E2098" s="78"/>
      <c r="F2098" s="13" t="s">
        <v>1221</v>
      </c>
      <c r="G2098" s="15">
        <v>0.30480000000000002</v>
      </c>
      <c r="H2098" s="16">
        <v>34.090000000000003</v>
      </c>
      <c r="I2098" s="16">
        <f>TRUNC(TRUNC(G2098,8)*H2098,2)</f>
        <v>10.39</v>
      </c>
    </row>
    <row r="2099" spans="1:9" ht="18" customHeight="1">
      <c r="A2099" s="8"/>
      <c r="B2099" s="8"/>
      <c r="C2099" s="8"/>
      <c r="D2099" s="8"/>
      <c r="E2099" s="8"/>
      <c r="F2099" s="8"/>
      <c r="G2099" s="79" t="s">
        <v>1224</v>
      </c>
      <c r="H2099" s="79"/>
      <c r="I2099" s="17">
        <f>SUM(I2097:I2098)</f>
        <v>12.34</v>
      </c>
    </row>
    <row r="2100" spans="1:9" ht="15" customHeight="1">
      <c r="A2100" s="8"/>
      <c r="B2100" s="8"/>
      <c r="C2100" s="8"/>
      <c r="D2100" s="8"/>
      <c r="E2100" s="8"/>
      <c r="F2100" s="8"/>
      <c r="G2100" s="80" t="s">
        <v>1141</v>
      </c>
      <c r="H2100" s="80"/>
      <c r="I2100" s="4">
        <f>ROUND(SUM(I2095,I2099),2)</f>
        <v>23.24</v>
      </c>
    </row>
    <row r="2101" spans="1:9" ht="9.9499999999999993" customHeight="1">
      <c r="A2101" s="8"/>
      <c r="B2101" s="8"/>
      <c r="C2101" s="8"/>
      <c r="D2101" s="8"/>
      <c r="E2101" s="8"/>
      <c r="F2101" s="8"/>
      <c r="G2101" s="83"/>
      <c r="H2101" s="83"/>
      <c r="I2101" s="83"/>
    </row>
    <row r="2102" spans="1:9" ht="20.100000000000001" customHeight="1">
      <c r="A2102" s="81" t="s">
        <v>1859</v>
      </c>
      <c r="B2102" s="81"/>
      <c r="C2102" s="81"/>
      <c r="D2102" s="81"/>
      <c r="E2102" s="81"/>
      <c r="F2102" s="81"/>
      <c r="G2102" s="81"/>
      <c r="H2102" s="81"/>
      <c r="I2102" s="81"/>
    </row>
    <row r="2103" spans="1:9" ht="15" customHeight="1">
      <c r="A2103" s="76" t="s">
        <v>1211</v>
      </c>
      <c r="B2103" s="76"/>
      <c r="C2103" s="77" t="s">
        <v>3</v>
      </c>
      <c r="D2103" s="77"/>
      <c r="E2103" s="77"/>
      <c r="F2103" s="12" t="s">
        <v>4</v>
      </c>
      <c r="G2103" s="12" t="s">
        <v>1121</v>
      </c>
      <c r="H2103" s="12" t="s">
        <v>1122</v>
      </c>
      <c r="I2103" s="12" t="s">
        <v>1123</v>
      </c>
    </row>
    <row r="2104" spans="1:9" ht="29.1" customHeight="1">
      <c r="A2104" s="13" t="s">
        <v>1851</v>
      </c>
      <c r="B2104" s="14" t="s">
        <v>1852</v>
      </c>
      <c r="C2104" s="78" t="s">
        <v>15</v>
      </c>
      <c r="D2104" s="78"/>
      <c r="E2104" s="78"/>
      <c r="F2104" s="13" t="s">
        <v>1214</v>
      </c>
      <c r="G2104" s="15">
        <v>0.28699999999999998</v>
      </c>
      <c r="H2104" s="16">
        <v>35</v>
      </c>
      <c r="I2104" s="16">
        <f>TRUNC(TRUNC(G2104,8)*H2104,2)</f>
        <v>10.039999999999999</v>
      </c>
    </row>
    <row r="2105" spans="1:9" ht="29.1" customHeight="1">
      <c r="A2105" s="13" t="s">
        <v>1853</v>
      </c>
      <c r="B2105" s="14" t="s">
        <v>1854</v>
      </c>
      <c r="C2105" s="78" t="s">
        <v>15</v>
      </c>
      <c r="D2105" s="78"/>
      <c r="E2105" s="78"/>
      <c r="F2105" s="13" t="s">
        <v>1184</v>
      </c>
      <c r="G2105" s="15">
        <v>0.11749999999999999</v>
      </c>
      <c r="H2105" s="16">
        <v>37.78</v>
      </c>
      <c r="I2105" s="16">
        <f>TRUNC(TRUNC(G2105,8)*H2105,2)</f>
        <v>4.43</v>
      </c>
    </row>
    <row r="2106" spans="1:9" ht="18" customHeight="1">
      <c r="A2106" s="8"/>
      <c r="B2106" s="8"/>
      <c r="C2106" s="8"/>
      <c r="D2106" s="8"/>
      <c r="E2106" s="8"/>
      <c r="F2106" s="8"/>
      <c r="G2106" s="79" t="s">
        <v>1217</v>
      </c>
      <c r="H2106" s="79"/>
      <c r="I2106" s="17">
        <f>SUM(I2104:I2105)</f>
        <v>14.469999999999999</v>
      </c>
    </row>
    <row r="2107" spans="1:9" ht="15" customHeight="1">
      <c r="A2107" s="76" t="s">
        <v>1218</v>
      </c>
      <c r="B2107" s="76"/>
      <c r="C2107" s="77" t="s">
        <v>3</v>
      </c>
      <c r="D2107" s="77"/>
      <c r="E2107" s="77"/>
      <c r="F2107" s="12" t="s">
        <v>4</v>
      </c>
      <c r="G2107" s="12" t="s">
        <v>1121</v>
      </c>
      <c r="H2107" s="12" t="s">
        <v>1122</v>
      </c>
      <c r="I2107" s="12" t="s">
        <v>1123</v>
      </c>
    </row>
    <row r="2108" spans="1:9" ht="21" customHeight="1">
      <c r="A2108" s="13" t="s">
        <v>1253</v>
      </c>
      <c r="B2108" s="14" t="s">
        <v>1254</v>
      </c>
      <c r="C2108" s="78" t="s">
        <v>15</v>
      </c>
      <c r="D2108" s="78"/>
      <c r="E2108" s="78"/>
      <c r="F2108" s="13" t="s">
        <v>1221</v>
      </c>
      <c r="G2108" s="15">
        <v>0.1138</v>
      </c>
      <c r="H2108" s="16">
        <v>22.84</v>
      </c>
      <c r="I2108" s="16">
        <f>TRUNC(TRUNC(G2108,8)*H2108,2)</f>
        <v>2.59</v>
      </c>
    </row>
    <row r="2109" spans="1:9" ht="21" customHeight="1">
      <c r="A2109" s="13" t="s">
        <v>1856</v>
      </c>
      <c r="B2109" s="14" t="s">
        <v>1857</v>
      </c>
      <c r="C2109" s="78" t="s">
        <v>15</v>
      </c>
      <c r="D2109" s="78"/>
      <c r="E2109" s="78"/>
      <c r="F2109" s="13" t="s">
        <v>1221</v>
      </c>
      <c r="G2109" s="15">
        <v>0.4047</v>
      </c>
      <c r="H2109" s="16">
        <v>34.090000000000003</v>
      </c>
      <c r="I2109" s="16">
        <f>TRUNC(TRUNC(G2109,8)*H2109,2)</f>
        <v>13.79</v>
      </c>
    </row>
    <row r="2110" spans="1:9" ht="18" customHeight="1">
      <c r="A2110" s="8"/>
      <c r="B2110" s="8"/>
      <c r="C2110" s="8"/>
      <c r="D2110" s="8"/>
      <c r="E2110" s="8"/>
      <c r="F2110" s="8"/>
      <c r="G2110" s="79" t="s">
        <v>1224</v>
      </c>
      <c r="H2110" s="79"/>
      <c r="I2110" s="17">
        <f>SUM(I2108:I2109)</f>
        <v>16.38</v>
      </c>
    </row>
    <row r="2111" spans="1:9" ht="15" customHeight="1">
      <c r="A2111" s="8"/>
      <c r="B2111" s="8"/>
      <c r="C2111" s="8"/>
      <c r="D2111" s="8"/>
      <c r="E2111" s="8"/>
      <c r="F2111" s="8"/>
      <c r="G2111" s="80" t="s">
        <v>1141</v>
      </c>
      <c r="H2111" s="80"/>
      <c r="I2111" s="4">
        <f>ROUND(SUM(I2106,I2110),2)</f>
        <v>30.85</v>
      </c>
    </row>
    <row r="2112" spans="1:9" ht="9.9499999999999993" customHeight="1">
      <c r="A2112" s="8"/>
      <c r="B2112" s="8"/>
      <c r="C2112" s="8"/>
      <c r="D2112" s="8"/>
      <c r="E2112" s="8"/>
      <c r="F2112" s="8"/>
      <c r="G2112" s="83"/>
      <c r="H2112" s="83"/>
      <c r="I2112" s="83"/>
    </row>
    <row r="2113" spans="1:9" ht="20.100000000000001" customHeight="1">
      <c r="A2113" s="81" t="s">
        <v>1860</v>
      </c>
      <c r="B2113" s="81"/>
      <c r="C2113" s="81"/>
      <c r="D2113" s="81"/>
      <c r="E2113" s="81"/>
      <c r="F2113" s="81"/>
      <c r="G2113" s="81"/>
      <c r="H2113" s="81"/>
      <c r="I2113" s="81"/>
    </row>
    <row r="2114" spans="1:9" ht="15" customHeight="1">
      <c r="A2114" s="76" t="s">
        <v>1218</v>
      </c>
      <c r="B2114" s="76"/>
      <c r="C2114" s="77" t="s">
        <v>3</v>
      </c>
      <c r="D2114" s="77"/>
      <c r="E2114" s="77"/>
      <c r="F2114" s="12" t="s">
        <v>4</v>
      </c>
      <c r="G2114" s="12" t="s">
        <v>1121</v>
      </c>
      <c r="H2114" s="12" t="s">
        <v>1122</v>
      </c>
      <c r="I2114" s="12" t="s">
        <v>1123</v>
      </c>
    </row>
    <row r="2115" spans="1:9" ht="21" customHeight="1">
      <c r="A2115" s="13" t="s">
        <v>1253</v>
      </c>
      <c r="B2115" s="14" t="s">
        <v>1254</v>
      </c>
      <c r="C2115" s="78" t="s">
        <v>15</v>
      </c>
      <c r="D2115" s="78"/>
      <c r="E2115" s="78"/>
      <c r="F2115" s="13" t="s">
        <v>1221</v>
      </c>
      <c r="G2115" s="15">
        <v>7.3400000000000007E-2</v>
      </c>
      <c r="H2115" s="16">
        <v>22.84</v>
      </c>
      <c r="I2115" s="16">
        <f>TRUNC(TRUNC(G2115,8)*H2115,2)</f>
        <v>1.67</v>
      </c>
    </row>
    <row r="2116" spans="1:9" ht="21" customHeight="1">
      <c r="A2116" s="13" t="s">
        <v>1255</v>
      </c>
      <c r="B2116" s="14" t="s">
        <v>1256</v>
      </c>
      <c r="C2116" s="78" t="s">
        <v>15</v>
      </c>
      <c r="D2116" s="78"/>
      <c r="E2116" s="78"/>
      <c r="F2116" s="13" t="s">
        <v>1221</v>
      </c>
      <c r="G2116" s="15">
        <v>0.26090000000000002</v>
      </c>
      <c r="H2116" s="16">
        <v>30.2</v>
      </c>
      <c r="I2116" s="16">
        <f>TRUNC(TRUNC(G2116,8)*H2116,2)</f>
        <v>7.87</v>
      </c>
    </row>
    <row r="2117" spans="1:9" ht="18" customHeight="1">
      <c r="A2117" s="8"/>
      <c r="B2117" s="8"/>
      <c r="C2117" s="8"/>
      <c r="D2117" s="8"/>
      <c r="E2117" s="8"/>
      <c r="F2117" s="8"/>
      <c r="G2117" s="79" t="s">
        <v>1224</v>
      </c>
      <c r="H2117" s="79"/>
      <c r="I2117" s="17">
        <f>SUM(I2115:I2116)</f>
        <v>9.5399999999999991</v>
      </c>
    </row>
    <row r="2118" spans="1:9" ht="15" customHeight="1">
      <c r="A2118" s="8"/>
      <c r="B2118" s="8"/>
      <c r="C2118" s="8"/>
      <c r="D2118" s="8"/>
      <c r="E2118" s="8"/>
      <c r="F2118" s="8"/>
      <c r="G2118" s="80" t="s">
        <v>1141</v>
      </c>
      <c r="H2118" s="80"/>
      <c r="I2118" s="4">
        <f>ROUND(SUM(I2117),2)</f>
        <v>9.5399999999999991</v>
      </c>
    </row>
    <row r="2119" spans="1:9" ht="9.9499999999999993" customHeight="1">
      <c r="A2119" s="8"/>
      <c r="B2119" s="8"/>
      <c r="C2119" s="8"/>
      <c r="D2119" s="8"/>
      <c r="E2119" s="8"/>
      <c r="F2119" s="8"/>
      <c r="G2119" s="83"/>
      <c r="H2119" s="83"/>
      <c r="I2119" s="83"/>
    </row>
    <row r="2120" spans="1:9" ht="20.100000000000001" customHeight="1">
      <c r="A2120" s="81" t="s">
        <v>1861</v>
      </c>
      <c r="B2120" s="81"/>
      <c r="C2120" s="81"/>
      <c r="D2120" s="81"/>
      <c r="E2120" s="81"/>
      <c r="F2120" s="81"/>
      <c r="G2120" s="81"/>
      <c r="H2120" s="81"/>
      <c r="I2120" s="81"/>
    </row>
    <row r="2121" spans="1:9" ht="15" customHeight="1">
      <c r="A2121" s="76" t="s">
        <v>1211</v>
      </c>
      <c r="B2121" s="76"/>
      <c r="C2121" s="77" t="s">
        <v>3</v>
      </c>
      <c r="D2121" s="77"/>
      <c r="E2121" s="77"/>
      <c r="F2121" s="12" t="s">
        <v>4</v>
      </c>
      <c r="G2121" s="12" t="s">
        <v>1121</v>
      </c>
      <c r="H2121" s="12" t="s">
        <v>1122</v>
      </c>
      <c r="I2121" s="12" t="s">
        <v>1123</v>
      </c>
    </row>
    <row r="2122" spans="1:9" ht="45.95" customHeight="1">
      <c r="A2122" s="13" t="s">
        <v>1344</v>
      </c>
      <c r="B2122" s="14" t="s">
        <v>1345</v>
      </c>
      <c r="C2122" s="78" t="s">
        <v>15</v>
      </c>
      <c r="D2122" s="78"/>
      <c r="E2122" s="78"/>
      <c r="F2122" s="13" t="s">
        <v>1214</v>
      </c>
      <c r="G2122" s="15">
        <v>1.78E-2</v>
      </c>
      <c r="H2122" s="16">
        <v>75.28</v>
      </c>
      <c r="I2122" s="16">
        <f>TRUNC(TRUNC(G2122,8)*H2122,2)</f>
        <v>1.33</v>
      </c>
    </row>
    <row r="2123" spans="1:9" ht="45.95" customHeight="1">
      <c r="A2123" s="13" t="s">
        <v>1346</v>
      </c>
      <c r="B2123" s="14" t="s">
        <v>1347</v>
      </c>
      <c r="C2123" s="78" t="s">
        <v>15</v>
      </c>
      <c r="D2123" s="78"/>
      <c r="E2123" s="78"/>
      <c r="F2123" s="13" t="s">
        <v>1184</v>
      </c>
      <c r="G2123" s="15">
        <v>8.6999999999999994E-3</v>
      </c>
      <c r="H2123" s="16">
        <v>160.93</v>
      </c>
      <c r="I2123" s="16">
        <f>TRUNC(TRUNC(G2123,8)*H2123,2)</f>
        <v>1.4</v>
      </c>
    </row>
    <row r="2124" spans="1:9" ht="18" customHeight="1">
      <c r="A2124" s="8"/>
      <c r="B2124" s="8"/>
      <c r="C2124" s="8"/>
      <c r="D2124" s="8"/>
      <c r="E2124" s="8"/>
      <c r="F2124" s="8"/>
      <c r="G2124" s="79" t="s">
        <v>1217</v>
      </c>
      <c r="H2124" s="79"/>
      <c r="I2124" s="17">
        <f>SUM(I2122:I2123)</f>
        <v>2.73</v>
      </c>
    </row>
    <row r="2125" spans="1:9" ht="15" customHeight="1">
      <c r="A2125" s="76" t="s">
        <v>1234</v>
      </c>
      <c r="B2125" s="76"/>
      <c r="C2125" s="77" t="s">
        <v>3</v>
      </c>
      <c r="D2125" s="77"/>
      <c r="E2125" s="77"/>
      <c r="F2125" s="12" t="s">
        <v>4</v>
      </c>
      <c r="G2125" s="12" t="s">
        <v>1121</v>
      </c>
      <c r="H2125" s="12" t="s">
        <v>1122</v>
      </c>
      <c r="I2125" s="12" t="s">
        <v>1123</v>
      </c>
    </row>
    <row r="2126" spans="1:9" ht="21" customHeight="1">
      <c r="A2126" s="13" t="s">
        <v>1299</v>
      </c>
      <c r="B2126" s="14" t="s">
        <v>1300</v>
      </c>
      <c r="C2126" s="78" t="s">
        <v>15</v>
      </c>
      <c r="D2126" s="78"/>
      <c r="E2126" s="78"/>
      <c r="F2126" s="13" t="s">
        <v>1301</v>
      </c>
      <c r="G2126" s="15">
        <v>5.4000000000000003E-3</v>
      </c>
      <c r="H2126" s="16">
        <v>6.71</v>
      </c>
      <c r="I2126" s="16">
        <f t="shared" ref="I2126:I2131" si="6">TRUNC(TRUNC(G2126,8)*H2126,2)</f>
        <v>0.03</v>
      </c>
    </row>
    <row r="2127" spans="1:9" ht="21" customHeight="1">
      <c r="A2127" s="13" t="s">
        <v>1241</v>
      </c>
      <c r="B2127" s="14" t="s">
        <v>1242</v>
      </c>
      <c r="C2127" s="78" t="s">
        <v>15</v>
      </c>
      <c r="D2127" s="78"/>
      <c r="E2127" s="78"/>
      <c r="F2127" s="13" t="s">
        <v>103</v>
      </c>
      <c r="G2127" s="15">
        <v>0.11840000000000001</v>
      </c>
      <c r="H2127" s="16">
        <v>9.6199999999999992</v>
      </c>
      <c r="I2127" s="16">
        <f t="shared" si="6"/>
        <v>1.1299999999999999</v>
      </c>
    </row>
    <row r="2128" spans="1:9" ht="15" customHeight="1">
      <c r="A2128" s="13" t="s">
        <v>1862</v>
      </c>
      <c r="B2128" s="14" t="s">
        <v>1863</v>
      </c>
      <c r="C2128" s="78" t="s">
        <v>15</v>
      </c>
      <c r="D2128" s="78"/>
      <c r="E2128" s="78"/>
      <c r="F2128" s="13" t="s">
        <v>176</v>
      </c>
      <c r="G2128" s="15">
        <v>1.2500000000000001E-2</v>
      </c>
      <c r="H2128" s="16">
        <v>16.63</v>
      </c>
      <c r="I2128" s="16">
        <f t="shared" si="6"/>
        <v>0.2</v>
      </c>
    </row>
    <row r="2129" spans="1:9" ht="21" customHeight="1">
      <c r="A2129" s="13" t="s">
        <v>1306</v>
      </c>
      <c r="B2129" s="14" t="s">
        <v>1307</v>
      </c>
      <c r="C2129" s="78" t="s">
        <v>15</v>
      </c>
      <c r="D2129" s="78"/>
      <c r="E2129" s="78"/>
      <c r="F2129" s="13" t="s">
        <v>103</v>
      </c>
      <c r="G2129" s="15">
        <v>0.14080000000000001</v>
      </c>
      <c r="H2129" s="16">
        <v>3.36</v>
      </c>
      <c r="I2129" s="16">
        <f t="shared" si="6"/>
        <v>0.47</v>
      </c>
    </row>
    <row r="2130" spans="1:9" ht="29.1" customHeight="1">
      <c r="A2130" s="13" t="s">
        <v>1437</v>
      </c>
      <c r="B2130" s="14" t="s">
        <v>1438</v>
      </c>
      <c r="C2130" s="78" t="s">
        <v>15</v>
      </c>
      <c r="D2130" s="78"/>
      <c r="E2130" s="78"/>
      <c r="F2130" s="13" t="s">
        <v>103</v>
      </c>
      <c r="G2130" s="15">
        <v>0.44159999999999999</v>
      </c>
      <c r="H2130" s="16">
        <v>18.809999999999999</v>
      </c>
      <c r="I2130" s="16">
        <f t="shared" si="6"/>
        <v>8.3000000000000007</v>
      </c>
    </row>
    <row r="2131" spans="1:9" ht="21" customHeight="1">
      <c r="A2131" s="13" t="s">
        <v>1348</v>
      </c>
      <c r="B2131" s="14" t="s">
        <v>1349</v>
      </c>
      <c r="C2131" s="78" t="s">
        <v>15</v>
      </c>
      <c r="D2131" s="78"/>
      <c r="E2131" s="78"/>
      <c r="F2131" s="13" t="s">
        <v>39</v>
      </c>
      <c r="G2131" s="15">
        <v>131.81880000000001</v>
      </c>
      <c r="H2131" s="16">
        <v>0.6</v>
      </c>
      <c r="I2131" s="16">
        <f t="shared" si="6"/>
        <v>79.09</v>
      </c>
    </row>
    <row r="2132" spans="1:9" ht="15" customHeight="1">
      <c r="A2132" s="8"/>
      <c r="B2132" s="8"/>
      <c r="C2132" s="8"/>
      <c r="D2132" s="8"/>
      <c r="E2132" s="8"/>
      <c r="F2132" s="8"/>
      <c r="G2132" s="79" t="s">
        <v>1249</v>
      </c>
      <c r="H2132" s="79"/>
      <c r="I2132" s="17">
        <f>SUM(I2126:I2131)</f>
        <v>89.22</v>
      </c>
    </row>
    <row r="2133" spans="1:9" ht="15" customHeight="1">
      <c r="A2133" s="76" t="s">
        <v>1218</v>
      </c>
      <c r="B2133" s="76"/>
      <c r="C2133" s="77" t="s">
        <v>3</v>
      </c>
      <c r="D2133" s="77"/>
      <c r="E2133" s="77"/>
      <c r="F2133" s="12" t="s">
        <v>4</v>
      </c>
      <c r="G2133" s="12" t="s">
        <v>1121</v>
      </c>
      <c r="H2133" s="12" t="s">
        <v>1122</v>
      </c>
      <c r="I2133" s="12" t="s">
        <v>1123</v>
      </c>
    </row>
    <row r="2134" spans="1:9" ht="15" customHeight="1">
      <c r="A2134" s="13" t="s">
        <v>1265</v>
      </c>
      <c r="B2134" s="14" t="s">
        <v>1266</v>
      </c>
      <c r="C2134" s="78" t="s">
        <v>15</v>
      </c>
      <c r="D2134" s="78"/>
      <c r="E2134" s="78"/>
      <c r="F2134" s="13" t="s">
        <v>1221</v>
      </c>
      <c r="G2134" s="15">
        <v>5.0944000000000003</v>
      </c>
      <c r="H2134" s="16">
        <v>30.92</v>
      </c>
      <c r="I2134" s="16">
        <f>TRUNC(TRUNC(G2134,8)*H2134,2)</f>
        <v>157.51</v>
      </c>
    </row>
    <row r="2135" spans="1:9" ht="15" customHeight="1">
      <c r="A2135" s="13" t="s">
        <v>1267</v>
      </c>
      <c r="B2135" s="14" t="s">
        <v>1268</v>
      </c>
      <c r="C2135" s="78" t="s">
        <v>15</v>
      </c>
      <c r="D2135" s="78"/>
      <c r="E2135" s="78"/>
      <c r="F2135" s="13" t="s">
        <v>1221</v>
      </c>
      <c r="G2135" s="15">
        <v>4.0027999999999997</v>
      </c>
      <c r="H2135" s="16">
        <v>22.72</v>
      </c>
      <c r="I2135" s="16">
        <f>TRUNC(TRUNC(G2135,8)*H2135,2)</f>
        <v>90.94</v>
      </c>
    </row>
    <row r="2136" spans="1:9" ht="18" customHeight="1">
      <c r="A2136" s="8"/>
      <c r="B2136" s="8"/>
      <c r="C2136" s="8"/>
      <c r="D2136" s="8"/>
      <c r="E2136" s="8"/>
      <c r="F2136" s="8"/>
      <c r="G2136" s="79" t="s">
        <v>1224</v>
      </c>
      <c r="H2136" s="79"/>
      <c r="I2136" s="17">
        <f>SUM(I2134:I2135)</f>
        <v>248.45</v>
      </c>
    </row>
    <row r="2137" spans="1:9" ht="15" customHeight="1">
      <c r="A2137" s="76" t="s">
        <v>1137</v>
      </c>
      <c r="B2137" s="76"/>
      <c r="C2137" s="77" t="s">
        <v>3</v>
      </c>
      <c r="D2137" s="77"/>
      <c r="E2137" s="77"/>
      <c r="F2137" s="12" t="s">
        <v>4</v>
      </c>
      <c r="G2137" s="12" t="s">
        <v>1121</v>
      </c>
      <c r="H2137" s="12" t="s">
        <v>1122</v>
      </c>
      <c r="I2137" s="12" t="s">
        <v>1123</v>
      </c>
    </row>
    <row r="2138" spans="1:9" ht="29.1" customHeight="1">
      <c r="A2138" s="13" t="s">
        <v>1350</v>
      </c>
      <c r="B2138" s="14" t="s">
        <v>1351</v>
      </c>
      <c r="C2138" s="78" t="s">
        <v>15</v>
      </c>
      <c r="D2138" s="78"/>
      <c r="E2138" s="78"/>
      <c r="F2138" s="13" t="s">
        <v>82</v>
      </c>
      <c r="G2138" s="15">
        <v>0.11559999999999999</v>
      </c>
      <c r="H2138" s="16">
        <v>838.38</v>
      </c>
      <c r="I2138" s="16">
        <f>TRUNC(TRUNC(G2138,8)*H2138,2)</f>
        <v>96.91</v>
      </c>
    </row>
    <row r="2139" spans="1:9" ht="29.1" customHeight="1">
      <c r="A2139" s="13" t="s">
        <v>1352</v>
      </c>
      <c r="B2139" s="14" t="s">
        <v>1353</v>
      </c>
      <c r="C2139" s="78" t="s">
        <v>15</v>
      </c>
      <c r="D2139" s="78"/>
      <c r="E2139" s="78"/>
      <c r="F2139" s="13" t="s">
        <v>82</v>
      </c>
      <c r="G2139" s="15">
        <v>1.4800000000000001E-2</v>
      </c>
      <c r="H2139" s="16">
        <v>610.5</v>
      </c>
      <c r="I2139" s="16">
        <f>TRUNC(TRUNC(G2139,8)*H2139,2)</f>
        <v>9.0299999999999994</v>
      </c>
    </row>
    <row r="2140" spans="1:9" ht="29.1" customHeight="1">
      <c r="A2140" s="13" t="s">
        <v>1864</v>
      </c>
      <c r="B2140" s="14" t="s">
        <v>1865</v>
      </c>
      <c r="C2140" s="78" t="s">
        <v>15</v>
      </c>
      <c r="D2140" s="78"/>
      <c r="E2140" s="78"/>
      <c r="F2140" s="13" t="s">
        <v>82</v>
      </c>
      <c r="G2140" s="15">
        <v>7.4399999999999994E-2</v>
      </c>
      <c r="H2140" s="16">
        <v>547.09</v>
      </c>
      <c r="I2140" s="16">
        <f>TRUNC(TRUNC(G2140,8)*H2140,2)</f>
        <v>40.700000000000003</v>
      </c>
    </row>
    <row r="2141" spans="1:9" ht="29.1" customHeight="1">
      <c r="A2141" s="13" t="s">
        <v>1866</v>
      </c>
      <c r="B2141" s="14" t="s">
        <v>1867</v>
      </c>
      <c r="C2141" s="78" t="s">
        <v>15</v>
      </c>
      <c r="D2141" s="78"/>
      <c r="E2141" s="78"/>
      <c r="F2141" s="13" t="s">
        <v>82</v>
      </c>
      <c r="G2141" s="15">
        <v>4.48E-2</v>
      </c>
      <c r="H2141" s="16">
        <v>2598.75</v>
      </c>
      <c r="I2141" s="16">
        <f>TRUNC(TRUNC(G2141,8)*H2141,2)</f>
        <v>116.42</v>
      </c>
    </row>
    <row r="2142" spans="1:9" ht="21" customHeight="1">
      <c r="A2142" s="13" t="s">
        <v>1868</v>
      </c>
      <c r="B2142" s="14" t="s">
        <v>1869</v>
      </c>
      <c r="C2142" s="78" t="s">
        <v>15</v>
      </c>
      <c r="D2142" s="78"/>
      <c r="E2142" s="78"/>
      <c r="F2142" s="13" t="s">
        <v>68</v>
      </c>
      <c r="G2142" s="15">
        <v>0.81</v>
      </c>
      <c r="H2142" s="16">
        <v>6.91</v>
      </c>
      <c r="I2142" s="16">
        <f>TRUNC(TRUNC(G2142,8)*H2142,2)</f>
        <v>5.59</v>
      </c>
    </row>
    <row r="2143" spans="1:9" ht="15" customHeight="1">
      <c r="A2143" s="8"/>
      <c r="B2143" s="8"/>
      <c r="C2143" s="8"/>
      <c r="D2143" s="8"/>
      <c r="E2143" s="8"/>
      <c r="F2143" s="8"/>
      <c r="G2143" s="79" t="s">
        <v>1140</v>
      </c>
      <c r="H2143" s="79"/>
      <c r="I2143" s="17">
        <f>SUM(I2138:I2142)</f>
        <v>268.64999999999998</v>
      </c>
    </row>
    <row r="2144" spans="1:9" ht="15" customHeight="1">
      <c r="A2144" s="8"/>
      <c r="B2144" s="8"/>
      <c r="C2144" s="8"/>
      <c r="D2144" s="8"/>
      <c r="E2144" s="8"/>
      <c r="F2144" s="8"/>
      <c r="G2144" s="80" t="s">
        <v>1141</v>
      </c>
      <c r="H2144" s="80"/>
      <c r="I2144" s="4">
        <f>ROUND(SUM(I2124,I2132,I2136,I2143),2)</f>
        <v>609.04999999999995</v>
      </c>
    </row>
    <row r="2145" spans="1:9" ht="9.9499999999999993" customHeight="1">
      <c r="A2145" s="8"/>
      <c r="B2145" s="8"/>
      <c r="C2145" s="8"/>
      <c r="D2145" s="8"/>
      <c r="E2145" s="8"/>
      <c r="F2145" s="8"/>
      <c r="G2145" s="83"/>
      <c r="H2145" s="83"/>
      <c r="I2145" s="83"/>
    </row>
    <row r="2146" spans="1:9" ht="20.100000000000001" customHeight="1">
      <c r="A2146" s="81" t="s">
        <v>1870</v>
      </c>
      <c r="B2146" s="81"/>
      <c r="C2146" s="81"/>
      <c r="D2146" s="81"/>
      <c r="E2146" s="81"/>
      <c r="F2146" s="81"/>
      <c r="G2146" s="81"/>
      <c r="H2146" s="81"/>
      <c r="I2146" s="81"/>
    </row>
    <row r="2147" spans="1:9" ht="15" customHeight="1">
      <c r="A2147" s="76" t="s">
        <v>1234</v>
      </c>
      <c r="B2147" s="76"/>
      <c r="C2147" s="77" t="s">
        <v>3</v>
      </c>
      <c r="D2147" s="77"/>
      <c r="E2147" s="77"/>
      <c r="F2147" s="12" t="s">
        <v>4</v>
      </c>
      <c r="G2147" s="12" t="s">
        <v>1121</v>
      </c>
      <c r="H2147" s="12" t="s">
        <v>1122</v>
      </c>
      <c r="I2147" s="12" t="s">
        <v>1123</v>
      </c>
    </row>
    <row r="2148" spans="1:9" ht="15" customHeight="1">
      <c r="A2148" s="13" t="s">
        <v>1711</v>
      </c>
      <c r="B2148" s="14" t="s">
        <v>1712</v>
      </c>
      <c r="C2148" s="78" t="s">
        <v>15</v>
      </c>
      <c r="D2148" s="78"/>
      <c r="E2148" s="78"/>
      <c r="F2148" s="13" t="s">
        <v>39</v>
      </c>
      <c r="G2148" s="15">
        <v>2.92E-2</v>
      </c>
      <c r="H2148" s="16">
        <v>63.09</v>
      </c>
      <c r="I2148" s="16">
        <f>TRUNC(TRUNC(G2148,8)*H2148,2)</f>
        <v>1.84</v>
      </c>
    </row>
    <row r="2149" spans="1:9" ht="21" customHeight="1">
      <c r="A2149" s="13" t="s">
        <v>1871</v>
      </c>
      <c r="B2149" s="14" t="s">
        <v>1872</v>
      </c>
      <c r="C2149" s="78" t="s">
        <v>15</v>
      </c>
      <c r="D2149" s="78"/>
      <c r="E2149" s="78"/>
      <c r="F2149" s="13" t="s">
        <v>39</v>
      </c>
      <c r="G2149" s="15">
        <v>1</v>
      </c>
      <c r="H2149" s="16">
        <v>47.05</v>
      </c>
      <c r="I2149" s="16">
        <f>TRUNC(TRUNC(G2149,8)*H2149,2)</f>
        <v>47.05</v>
      </c>
    </row>
    <row r="2150" spans="1:9" ht="15" customHeight="1">
      <c r="A2150" s="13" t="s">
        <v>1704</v>
      </c>
      <c r="B2150" s="14" t="s">
        <v>1705</v>
      </c>
      <c r="C2150" s="78" t="s">
        <v>15</v>
      </c>
      <c r="D2150" s="78"/>
      <c r="E2150" s="78"/>
      <c r="F2150" s="13" t="s">
        <v>39</v>
      </c>
      <c r="G2150" s="15">
        <v>1.54E-2</v>
      </c>
      <c r="H2150" s="16">
        <v>1.9</v>
      </c>
      <c r="I2150" s="16">
        <f>TRUNC(TRUNC(G2150,8)*H2150,2)</f>
        <v>0.02</v>
      </c>
    </row>
    <row r="2151" spans="1:9" ht="21" customHeight="1">
      <c r="A2151" s="13" t="s">
        <v>1713</v>
      </c>
      <c r="B2151" s="14" t="s">
        <v>1714</v>
      </c>
      <c r="C2151" s="78" t="s">
        <v>15</v>
      </c>
      <c r="D2151" s="78"/>
      <c r="E2151" s="78"/>
      <c r="F2151" s="13" t="s">
        <v>39</v>
      </c>
      <c r="G2151" s="15">
        <v>4.3999999999999997E-2</v>
      </c>
      <c r="H2151" s="16">
        <v>71.48</v>
      </c>
      <c r="I2151" s="16">
        <f>TRUNC(TRUNC(G2151,8)*H2151,2)</f>
        <v>3.14</v>
      </c>
    </row>
    <row r="2152" spans="1:9" ht="15" customHeight="1">
      <c r="A2152" s="8"/>
      <c r="B2152" s="8"/>
      <c r="C2152" s="8"/>
      <c r="D2152" s="8"/>
      <c r="E2152" s="8"/>
      <c r="F2152" s="8"/>
      <c r="G2152" s="79" t="s">
        <v>1249</v>
      </c>
      <c r="H2152" s="79"/>
      <c r="I2152" s="17">
        <f>SUM(I2148:I2151)</f>
        <v>52.050000000000004</v>
      </c>
    </row>
    <row r="2153" spans="1:9" ht="15" customHeight="1">
      <c r="A2153" s="76" t="s">
        <v>1218</v>
      </c>
      <c r="B2153" s="76"/>
      <c r="C2153" s="77" t="s">
        <v>3</v>
      </c>
      <c r="D2153" s="77"/>
      <c r="E2153" s="77"/>
      <c r="F2153" s="12" t="s">
        <v>4</v>
      </c>
      <c r="G2153" s="12" t="s">
        <v>1121</v>
      </c>
      <c r="H2153" s="12" t="s">
        <v>1122</v>
      </c>
      <c r="I2153" s="12" t="s">
        <v>1123</v>
      </c>
    </row>
    <row r="2154" spans="1:9" ht="21" customHeight="1">
      <c r="A2154" s="13" t="s">
        <v>1253</v>
      </c>
      <c r="B2154" s="14" t="s">
        <v>1254</v>
      </c>
      <c r="C2154" s="78" t="s">
        <v>15</v>
      </c>
      <c r="D2154" s="78"/>
      <c r="E2154" s="78"/>
      <c r="F2154" s="13" t="s">
        <v>1221</v>
      </c>
      <c r="G2154" s="15">
        <v>0.42309999999999998</v>
      </c>
      <c r="H2154" s="16">
        <v>22.84</v>
      </c>
      <c r="I2154" s="16">
        <f>TRUNC(TRUNC(G2154,8)*H2154,2)</f>
        <v>9.66</v>
      </c>
    </row>
    <row r="2155" spans="1:9" ht="21" customHeight="1">
      <c r="A2155" s="13" t="s">
        <v>1255</v>
      </c>
      <c r="B2155" s="14" t="s">
        <v>1256</v>
      </c>
      <c r="C2155" s="78" t="s">
        <v>15</v>
      </c>
      <c r="D2155" s="78"/>
      <c r="E2155" s="78"/>
      <c r="F2155" s="13" t="s">
        <v>1221</v>
      </c>
      <c r="G2155" s="15">
        <v>0.42309999999999998</v>
      </c>
      <c r="H2155" s="16">
        <v>30.2</v>
      </c>
      <c r="I2155" s="16">
        <f>TRUNC(TRUNC(G2155,8)*H2155,2)</f>
        <v>12.77</v>
      </c>
    </row>
    <row r="2156" spans="1:9" ht="18" customHeight="1">
      <c r="A2156" s="8"/>
      <c r="B2156" s="8"/>
      <c r="C2156" s="8"/>
      <c r="D2156" s="8"/>
      <c r="E2156" s="8"/>
      <c r="F2156" s="8"/>
      <c r="G2156" s="79" t="s">
        <v>1224</v>
      </c>
      <c r="H2156" s="79"/>
      <c r="I2156" s="17">
        <f>SUM(I2154:I2155)</f>
        <v>22.43</v>
      </c>
    </row>
    <row r="2157" spans="1:9" ht="15" customHeight="1">
      <c r="A2157" s="8"/>
      <c r="B2157" s="8"/>
      <c r="C2157" s="8"/>
      <c r="D2157" s="8"/>
      <c r="E2157" s="8"/>
      <c r="F2157" s="8"/>
      <c r="G2157" s="80" t="s">
        <v>1141</v>
      </c>
      <c r="H2157" s="80"/>
      <c r="I2157" s="4">
        <f>ROUND(SUM(I2152,I2156),2)</f>
        <v>74.48</v>
      </c>
    </row>
    <row r="2158" spans="1:9" ht="9.9499999999999993" customHeight="1">
      <c r="A2158" s="8"/>
      <c r="B2158" s="8"/>
      <c r="C2158" s="8"/>
      <c r="D2158" s="8"/>
      <c r="E2158" s="8"/>
      <c r="F2158" s="8"/>
      <c r="G2158" s="83"/>
      <c r="H2158" s="83"/>
      <c r="I2158" s="83"/>
    </row>
    <row r="2159" spans="1:9" ht="20.100000000000001" customHeight="1">
      <c r="A2159" s="81" t="s">
        <v>1873</v>
      </c>
      <c r="B2159" s="81"/>
      <c r="C2159" s="81"/>
      <c r="D2159" s="81"/>
      <c r="E2159" s="81"/>
      <c r="F2159" s="81"/>
      <c r="G2159" s="81"/>
      <c r="H2159" s="81"/>
      <c r="I2159" s="81"/>
    </row>
    <row r="2160" spans="1:9" ht="15" customHeight="1">
      <c r="A2160" s="76" t="s">
        <v>1137</v>
      </c>
      <c r="B2160" s="76"/>
      <c r="C2160" s="77" t="s">
        <v>3</v>
      </c>
      <c r="D2160" s="77"/>
      <c r="E2160" s="77"/>
      <c r="F2160" s="12" t="s">
        <v>4</v>
      </c>
      <c r="G2160" s="12" t="s">
        <v>1121</v>
      </c>
      <c r="H2160" s="12" t="s">
        <v>1122</v>
      </c>
      <c r="I2160" s="12" t="s">
        <v>1123</v>
      </c>
    </row>
    <row r="2161" spans="1:9" ht="21" customHeight="1">
      <c r="A2161" s="13" t="s">
        <v>1874</v>
      </c>
      <c r="B2161" s="14" t="s">
        <v>1875</v>
      </c>
      <c r="C2161" s="78" t="s">
        <v>15</v>
      </c>
      <c r="D2161" s="78"/>
      <c r="E2161" s="78"/>
      <c r="F2161" s="13" t="s">
        <v>39</v>
      </c>
      <c r="G2161" s="15">
        <v>1</v>
      </c>
      <c r="H2161" s="16">
        <v>43.09</v>
      </c>
      <c r="I2161" s="16">
        <f>TRUNC(TRUNC(G2161,8)*H2161,2)</f>
        <v>43.09</v>
      </c>
    </row>
    <row r="2162" spans="1:9" ht="21" customHeight="1">
      <c r="A2162" s="13" t="s">
        <v>1876</v>
      </c>
      <c r="B2162" s="14" t="s">
        <v>1877</v>
      </c>
      <c r="C2162" s="78" t="s">
        <v>15</v>
      </c>
      <c r="D2162" s="78"/>
      <c r="E2162" s="78"/>
      <c r="F2162" s="13" t="s">
        <v>39</v>
      </c>
      <c r="G2162" s="15">
        <v>1</v>
      </c>
      <c r="H2162" s="16">
        <v>532.11</v>
      </c>
      <c r="I2162" s="16">
        <f>TRUNC(TRUNC(G2162,8)*H2162,2)</f>
        <v>532.11</v>
      </c>
    </row>
    <row r="2163" spans="1:9" ht="15" customHeight="1">
      <c r="A2163" s="8"/>
      <c r="B2163" s="8"/>
      <c r="C2163" s="8"/>
      <c r="D2163" s="8"/>
      <c r="E2163" s="8"/>
      <c r="F2163" s="8"/>
      <c r="G2163" s="79" t="s">
        <v>1140</v>
      </c>
      <c r="H2163" s="79"/>
      <c r="I2163" s="17">
        <f>SUM(I2161:I2162)</f>
        <v>575.20000000000005</v>
      </c>
    </row>
    <row r="2164" spans="1:9" ht="15" customHeight="1">
      <c r="A2164" s="8"/>
      <c r="B2164" s="8"/>
      <c r="C2164" s="8"/>
      <c r="D2164" s="8"/>
      <c r="E2164" s="8"/>
      <c r="F2164" s="8"/>
      <c r="G2164" s="80" t="s">
        <v>1141</v>
      </c>
      <c r="H2164" s="80"/>
      <c r="I2164" s="4">
        <f>ROUND(SUM(I2163),2)</f>
        <v>575.20000000000005</v>
      </c>
    </row>
    <row r="2165" spans="1:9" ht="9.9499999999999993" customHeight="1">
      <c r="A2165" s="8"/>
      <c r="B2165" s="8"/>
      <c r="C2165" s="8"/>
      <c r="D2165" s="8"/>
      <c r="E2165" s="8"/>
      <c r="F2165" s="8"/>
      <c r="G2165" s="83"/>
      <c r="H2165" s="83"/>
      <c r="I2165" s="83"/>
    </row>
    <row r="2166" spans="1:9" ht="20.100000000000001" customHeight="1">
      <c r="A2166" s="81" t="s">
        <v>1878</v>
      </c>
      <c r="B2166" s="81"/>
      <c r="C2166" s="81"/>
      <c r="D2166" s="81"/>
      <c r="E2166" s="81"/>
      <c r="F2166" s="81"/>
      <c r="G2166" s="81"/>
      <c r="H2166" s="81"/>
      <c r="I2166" s="81"/>
    </row>
    <row r="2167" spans="1:9" ht="15" customHeight="1">
      <c r="A2167" s="76" t="s">
        <v>1234</v>
      </c>
      <c r="B2167" s="76"/>
      <c r="C2167" s="77" t="s">
        <v>3</v>
      </c>
      <c r="D2167" s="77"/>
      <c r="E2167" s="77"/>
      <c r="F2167" s="12" t="s">
        <v>4</v>
      </c>
      <c r="G2167" s="12" t="s">
        <v>1121</v>
      </c>
      <c r="H2167" s="12" t="s">
        <v>1122</v>
      </c>
      <c r="I2167" s="12" t="s">
        <v>1123</v>
      </c>
    </row>
    <row r="2168" spans="1:9" ht="21" customHeight="1">
      <c r="A2168" s="13" t="s">
        <v>1879</v>
      </c>
      <c r="B2168" s="14" t="s">
        <v>1880</v>
      </c>
      <c r="C2168" s="78" t="s">
        <v>15</v>
      </c>
      <c r="D2168" s="78"/>
      <c r="E2168" s="78"/>
      <c r="F2168" s="13" t="s">
        <v>39</v>
      </c>
      <c r="G2168" s="15">
        <v>1</v>
      </c>
      <c r="H2168" s="16">
        <v>103.41</v>
      </c>
      <c r="I2168" s="16">
        <f>ROUND(ROUND(G2168,8)*H2168,2)</f>
        <v>103.41</v>
      </c>
    </row>
    <row r="2169" spans="1:9" ht="29.1" customHeight="1">
      <c r="A2169" s="13" t="s">
        <v>1545</v>
      </c>
      <c r="B2169" s="14" t="s">
        <v>1546</v>
      </c>
      <c r="C2169" s="78" t="s">
        <v>15</v>
      </c>
      <c r="D2169" s="78"/>
      <c r="E2169" s="78"/>
      <c r="F2169" s="13" t="s">
        <v>39</v>
      </c>
      <c r="G2169" s="15">
        <v>2</v>
      </c>
      <c r="H2169" s="16">
        <v>19.260000000000002</v>
      </c>
      <c r="I2169" s="16">
        <f>ROUND(ROUND(G2169,8)*H2169,2)</f>
        <v>38.520000000000003</v>
      </c>
    </row>
    <row r="2170" spans="1:9" ht="15" customHeight="1">
      <c r="A2170" s="13" t="s">
        <v>1881</v>
      </c>
      <c r="B2170" s="14" t="s">
        <v>1882</v>
      </c>
      <c r="C2170" s="78" t="s">
        <v>15</v>
      </c>
      <c r="D2170" s="78"/>
      <c r="E2170" s="78"/>
      <c r="F2170" s="13" t="s">
        <v>176</v>
      </c>
      <c r="G2170" s="15">
        <v>5.0700000000000002E-2</v>
      </c>
      <c r="H2170" s="16">
        <v>110.06</v>
      </c>
      <c r="I2170" s="16">
        <f>ROUND(ROUND(G2170,8)*H2170,2)</f>
        <v>5.58</v>
      </c>
    </row>
    <row r="2171" spans="1:9" ht="15" customHeight="1">
      <c r="A2171" s="8"/>
      <c r="B2171" s="8"/>
      <c r="C2171" s="8"/>
      <c r="D2171" s="8"/>
      <c r="E2171" s="8"/>
      <c r="F2171" s="8"/>
      <c r="G2171" s="79" t="s">
        <v>1249</v>
      </c>
      <c r="H2171" s="79"/>
      <c r="I2171" s="17">
        <f>SUM(I2168:I2170)</f>
        <v>147.51000000000002</v>
      </c>
    </row>
    <row r="2172" spans="1:9" ht="15" customHeight="1">
      <c r="A2172" s="76" t="s">
        <v>1218</v>
      </c>
      <c r="B2172" s="76"/>
      <c r="C2172" s="77" t="s">
        <v>3</v>
      </c>
      <c r="D2172" s="77"/>
      <c r="E2172" s="77"/>
      <c r="F2172" s="12" t="s">
        <v>4</v>
      </c>
      <c r="G2172" s="12" t="s">
        <v>1121</v>
      </c>
      <c r="H2172" s="12" t="s">
        <v>1122</v>
      </c>
      <c r="I2172" s="12" t="s">
        <v>1123</v>
      </c>
    </row>
    <row r="2173" spans="1:9" ht="21" customHeight="1">
      <c r="A2173" s="13" t="s">
        <v>1255</v>
      </c>
      <c r="B2173" s="14" t="s">
        <v>1256</v>
      </c>
      <c r="C2173" s="78" t="s">
        <v>15</v>
      </c>
      <c r="D2173" s="78"/>
      <c r="E2173" s="78"/>
      <c r="F2173" s="13" t="s">
        <v>1221</v>
      </c>
      <c r="G2173" s="15">
        <v>0.39</v>
      </c>
      <c r="H2173" s="16">
        <v>30.2</v>
      </c>
      <c r="I2173" s="16">
        <f>ROUND(ROUND(G2173,8)*H2173,2)</f>
        <v>11.78</v>
      </c>
    </row>
    <row r="2174" spans="1:9" ht="15" customHeight="1">
      <c r="A2174" s="13" t="s">
        <v>1267</v>
      </c>
      <c r="B2174" s="14" t="s">
        <v>1268</v>
      </c>
      <c r="C2174" s="78" t="s">
        <v>15</v>
      </c>
      <c r="D2174" s="78"/>
      <c r="E2174" s="78"/>
      <c r="F2174" s="13" t="s">
        <v>1221</v>
      </c>
      <c r="G2174" s="15">
        <v>0.19</v>
      </c>
      <c r="H2174" s="16">
        <v>22.72</v>
      </c>
      <c r="I2174" s="16">
        <f>ROUND(ROUND(G2174,8)*H2174,2)</f>
        <v>4.32</v>
      </c>
    </row>
    <row r="2175" spans="1:9" ht="18" customHeight="1">
      <c r="A2175" s="8"/>
      <c r="B2175" s="8"/>
      <c r="C2175" s="8"/>
      <c r="D2175" s="8"/>
      <c r="E2175" s="8"/>
      <c r="F2175" s="8"/>
      <c r="G2175" s="79" t="s">
        <v>1224</v>
      </c>
      <c r="H2175" s="79"/>
      <c r="I2175" s="17">
        <f>SUM(I2173:I2174)</f>
        <v>16.100000000000001</v>
      </c>
    </row>
    <row r="2176" spans="1:9" ht="15" customHeight="1">
      <c r="A2176" s="82" t="s">
        <v>1883</v>
      </c>
      <c r="B2176" s="82"/>
      <c r="C2176" s="82"/>
      <c r="D2176" s="8"/>
      <c r="E2176" s="8"/>
      <c r="F2176" s="8"/>
      <c r="G2176" s="80" t="s">
        <v>1141</v>
      </c>
      <c r="H2176" s="80"/>
      <c r="I2176" s="4">
        <v>163.61000000000001</v>
      </c>
    </row>
    <row r="2177" spans="1:9" ht="9.9499999999999993" customHeight="1">
      <c r="A2177" s="8"/>
      <c r="B2177" s="8"/>
      <c r="C2177" s="8"/>
      <c r="D2177" s="8"/>
      <c r="E2177" s="8"/>
      <c r="F2177" s="8"/>
      <c r="G2177" s="83"/>
      <c r="H2177" s="83"/>
      <c r="I2177" s="83"/>
    </row>
    <row r="2178" spans="1:9" ht="20.100000000000001" customHeight="1">
      <c r="A2178" s="81" t="s">
        <v>1884</v>
      </c>
      <c r="B2178" s="81"/>
      <c r="C2178" s="81"/>
      <c r="D2178" s="81"/>
      <c r="E2178" s="81"/>
      <c r="F2178" s="81"/>
      <c r="G2178" s="81"/>
      <c r="H2178" s="81"/>
      <c r="I2178" s="81"/>
    </row>
    <row r="2179" spans="1:9" ht="15" customHeight="1">
      <c r="A2179" s="76" t="s">
        <v>1234</v>
      </c>
      <c r="B2179" s="76"/>
      <c r="C2179" s="77" t="s">
        <v>3</v>
      </c>
      <c r="D2179" s="77"/>
      <c r="E2179" s="77"/>
      <c r="F2179" s="12" t="s">
        <v>4</v>
      </c>
      <c r="G2179" s="12" t="s">
        <v>1121</v>
      </c>
      <c r="H2179" s="12" t="s">
        <v>1122</v>
      </c>
      <c r="I2179" s="12" t="s">
        <v>1123</v>
      </c>
    </row>
    <row r="2180" spans="1:9" ht="15" customHeight="1">
      <c r="A2180" s="13" t="s">
        <v>1885</v>
      </c>
      <c r="B2180" s="14" t="s">
        <v>1886</v>
      </c>
      <c r="C2180" s="78" t="s">
        <v>135</v>
      </c>
      <c r="D2180" s="78"/>
      <c r="E2180" s="78"/>
      <c r="F2180" s="13" t="s">
        <v>335</v>
      </c>
      <c r="G2180" s="15">
        <v>0.5</v>
      </c>
      <c r="H2180" s="16">
        <v>0.27</v>
      </c>
      <c r="I2180" s="16">
        <f>TRUNC(TRUNC(G2180,8)*H2180,2)</f>
        <v>0.13</v>
      </c>
    </row>
    <row r="2181" spans="1:9" ht="29.1" customHeight="1">
      <c r="A2181" s="13" t="s">
        <v>1887</v>
      </c>
      <c r="B2181" s="14" t="s">
        <v>1888</v>
      </c>
      <c r="C2181" s="78" t="s">
        <v>15</v>
      </c>
      <c r="D2181" s="78"/>
      <c r="E2181" s="78"/>
      <c r="F2181" s="13" t="s">
        <v>39</v>
      </c>
      <c r="G2181" s="15">
        <v>1</v>
      </c>
      <c r="H2181" s="16">
        <v>63.77</v>
      </c>
      <c r="I2181" s="16">
        <f>TRUNC(TRUNC(G2181,8)*H2181,2)</f>
        <v>63.77</v>
      </c>
    </row>
    <row r="2182" spans="1:9" ht="15" customHeight="1">
      <c r="A2182" s="8"/>
      <c r="B2182" s="8"/>
      <c r="C2182" s="8"/>
      <c r="D2182" s="8"/>
      <c r="E2182" s="8"/>
      <c r="F2182" s="8"/>
      <c r="G2182" s="79" t="s">
        <v>1249</v>
      </c>
      <c r="H2182" s="79"/>
      <c r="I2182" s="17">
        <f>SUM(I2180:I2181)</f>
        <v>63.900000000000006</v>
      </c>
    </row>
    <row r="2183" spans="1:9" ht="15" customHeight="1">
      <c r="A2183" s="76" t="s">
        <v>1218</v>
      </c>
      <c r="B2183" s="76"/>
      <c r="C2183" s="77" t="s">
        <v>3</v>
      </c>
      <c r="D2183" s="77"/>
      <c r="E2183" s="77"/>
      <c r="F2183" s="12" t="s">
        <v>4</v>
      </c>
      <c r="G2183" s="12" t="s">
        <v>1121</v>
      </c>
      <c r="H2183" s="12" t="s">
        <v>1122</v>
      </c>
      <c r="I2183" s="12" t="s">
        <v>1123</v>
      </c>
    </row>
    <row r="2184" spans="1:9" ht="21" customHeight="1">
      <c r="A2184" s="13" t="s">
        <v>1255</v>
      </c>
      <c r="B2184" s="14" t="s">
        <v>1256</v>
      </c>
      <c r="C2184" s="78" t="s">
        <v>15</v>
      </c>
      <c r="D2184" s="78"/>
      <c r="E2184" s="78"/>
      <c r="F2184" s="13" t="s">
        <v>1221</v>
      </c>
      <c r="G2184" s="15">
        <v>0.5</v>
      </c>
      <c r="H2184" s="16">
        <v>30.2</v>
      </c>
      <c r="I2184" s="16">
        <f>TRUNC(TRUNC(G2184,8)*H2184,2)</f>
        <v>15.1</v>
      </c>
    </row>
    <row r="2185" spans="1:9" ht="15" customHeight="1">
      <c r="A2185" s="13" t="s">
        <v>1267</v>
      </c>
      <c r="B2185" s="14" t="s">
        <v>1268</v>
      </c>
      <c r="C2185" s="78" t="s">
        <v>15</v>
      </c>
      <c r="D2185" s="78"/>
      <c r="E2185" s="78"/>
      <c r="F2185" s="13" t="s">
        <v>1221</v>
      </c>
      <c r="G2185" s="15">
        <v>0.5</v>
      </c>
      <c r="H2185" s="16">
        <v>22.72</v>
      </c>
      <c r="I2185" s="16">
        <f>TRUNC(TRUNC(G2185,8)*H2185,2)</f>
        <v>11.36</v>
      </c>
    </row>
    <row r="2186" spans="1:9" ht="18" customHeight="1">
      <c r="A2186" s="8"/>
      <c r="B2186" s="8"/>
      <c r="C2186" s="8"/>
      <c r="D2186" s="8"/>
      <c r="E2186" s="8"/>
      <c r="F2186" s="8"/>
      <c r="G2186" s="79" t="s">
        <v>1224</v>
      </c>
      <c r="H2186" s="79"/>
      <c r="I2186" s="17">
        <f>SUM(I2184:I2185)</f>
        <v>26.46</v>
      </c>
    </row>
    <row r="2187" spans="1:9" ht="15" customHeight="1">
      <c r="A2187" s="8"/>
      <c r="B2187" s="8"/>
      <c r="C2187" s="8"/>
      <c r="D2187" s="8"/>
      <c r="E2187" s="8"/>
      <c r="F2187" s="8"/>
      <c r="G2187" s="80" t="s">
        <v>1141</v>
      </c>
      <c r="H2187" s="80"/>
      <c r="I2187" s="4">
        <f>ROUND(SUM(I2182,I2186),2)</f>
        <v>90.36</v>
      </c>
    </row>
    <row r="2188" spans="1:9" ht="9.9499999999999993" customHeight="1">
      <c r="A2188" s="8"/>
      <c r="B2188" s="8"/>
      <c r="C2188" s="8"/>
      <c r="D2188" s="8"/>
      <c r="E2188" s="8"/>
      <c r="F2188" s="8"/>
      <c r="G2188" s="83"/>
      <c r="H2188" s="83"/>
      <c r="I2188" s="83"/>
    </row>
    <row r="2189" spans="1:9" ht="20.100000000000001" customHeight="1">
      <c r="A2189" s="81" t="s">
        <v>1889</v>
      </c>
      <c r="B2189" s="81"/>
      <c r="C2189" s="81"/>
      <c r="D2189" s="81"/>
      <c r="E2189" s="81"/>
      <c r="F2189" s="81"/>
      <c r="G2189" s="81"/>
      <c r="H2189" s="81"/>
      <c r="I2189" s="81"/>
    </row>
    <row r="2190" spans="1:9" ht="15" customHeight="1">
      <c r="A2190" s="76" t="s">
        <v>1234</v>
      </c>
      <c r="B2190" s="76"/>
      <c r="C2190" s="77" t="s">
        <v>3</v>
      </c>
      <c r="D2190" s="77"/>
      <c r="E2190" s="77"/>
      <c r="F2190" s="12" t="s">
        <v>4</v>
      </c>
      <c r="G2190" s="12" t="s">
        <v>1121</v>
      </c>
      <c r="H2190" s="12" t="s">
        <v>1122</v>
      </c>
      <c r="I2190" s="12" t="s">
        <v>1123</v>
      </c>
    </row>
    <row r="2191" spans="1:9" ht="15" customHeight="1">
      <c r="A2191" s="13" t="s">
        <v>1885</v>
      </c>
      <c r="B2191" s="14" t="s">
        <v>1886</v>
      </c>
      <c r="C2191" s="78" t="s">
        <v>135</v>
      </c>
      <c r="D2191" s="78"/>
      <c r="E2191" s="78"/>
      <c r="F2191" s="13" t="s">
        <v>335</v>
      </c>
      <c r="G2191" s="15">
        <v>0.5</v>
      </c>
      <c r="H2191" s="16">
        <v>0.27</v>
      </c>
      <c r="I2191" s="16">
        <f>TRUNC(TRUNC(G2191,8)*H2191,2)</f>
        <v>0.13</v>
      </c>
    </row>
    <row r="2192" spans="1:9" ht="21" customHeight="1">
      <c r="A2192" s="13" t="s">
        <v>1890</v>
      </c>
      <c r="B2192" s="14" t="s">
        <v>652</v>
      </c>
      <c r="C2192" s="78" t="s">
        <v>135</v>
      </c>
      <c r="D2192" s="78"/>
      <c r="E2192" s="78"/>
      <c r="F2192" s="13" t="s">
        <v>136</v>
      </c>
      <c r="G2192" s="15">
        <v>1</v>
      </c>
      <c r="H2192" s="16">
        <v>229.9</v>
      </c>
      <c r="I2192" s="16">
        <f>TRUNC(TRUNC(G2192,8)*H2192,2)</f>
        <v>229.9</v>
      </c>
    </row>
    <row r="2193" spans="1:9" ht="15" customHeight="1">
      <c r="A2193" s="8"/>
      <c r="B2193" s="8"/>
      <c r="C2193" s="8"/>
      <c r="D2193" s="8"/>
      <c r="E2193" s="8"/>
      <c r="F2193" s="8"/>
      <c r="G2193" s="79" t="s">
        <v>1249</v>
      </c>
      <c r="H2193" s="79"/>
      <c r="I2193" s="17">
        <f>SUM(I2191:I2192)</f>
        <v>230.03</v>
      </c>
    </row>
    <row r="2194" spans="1:9" ht="15" customHeight="1">
      <c r="A2194" s="76" t="s">
        <v>1218</v>
      </c>
      <c r="B2194" s="76"/>
      <c r="C2194" s="77" t="s">
        <v>3</v>
      </c>
      <c r="D2194" s="77"/>
      <c r="E2194" s="77"/>
      <c r="F2194" s="12" t="s">
        <v>4</v>
      </c>
      <c r="G2194" s="12" t="s">
        <v>1121</v>
      </c>
      <c r="H2194" s="12" t="s">
        <v>1122</v>
      </c>
      <c r="I2194" s="12" t="s">
        <v>1123</v>
      </c>
    </row>
    <row r="2195" spans="1:9" ht="21" customHeight="1">
      <c r="A2195" s="13" t="s">
        <v>1255</v>
      </c>
      <c r="B2195" s="14" t="s">
        <v>1256</v>
      </c>
      <c r="C2195" s="78" t="s">
        <v>15</v>
      </c>
      <c r="D2195" s="78"/>
      <c r="E2195" s="78"/>
      <c r="F2195" s="13" t="s">
        <v>1221</v>
      </c>
      <c r="G2195" s="15">
        <v>0.5</v>
      </c>
      <c r="H2195" s="16">
        <v>30.2</v>
      </c>
      <c r="I2195" s="16">
        <f>TRUNC(TRUNC(G2195,8)*H2195,2)</f>
        <v>15.1</v>
      </c>
    </row>
    <row r="2196" spans="1:9" ht="15" customHeight="1">
      <c r="A2196" s="13" t="s">
        <v>1267</v>
      </c>
      <c r="B2196" s="14" t="s">
        <v>1268</v>
      </c>
      <c r="C2196" s="78" t="s">
        <v>15</v>
      </c>
      <c r="D2196" s="78"/>
      <c r="E2196" s="78"/>
      <c r="F2196" s="13" t="s">
        <v>1221</v>
      </c>
      <c r="G2196" s="15">
        <v>0.5</v>
      </c>
      <c r="H2196" s="16">
        <v>22.72</v>
      </c>
      <c r="I2196" s="16">
        <f>TRUNC(TRUNC(G2196,8)*H2196,2)</f>
        <v>11.36</v>
      </c>
    </row>
    <row r="2197" spans="1:9" ht="18" customHeight="1">
      <c r="A2197" s="8"/>
      <c r="B2197" s="8"/>
      <c r="C2197" s="8"/>
      <c r="D2197" s="8"/>
      <c r="E2197" s="8"/>
      <c r="F2197" s="8"/>
      <c r="G2197" s="79" t="s">
        <v>1224</v>
      </c>
      <c r="H2197" s="79"/>
      <c r="I2197" s="17">
        <f>SUM(I2195:I2196)</f>
        <v>26.46</v>
      </c>
    </row>
    <row r="2198" spans="1:9" ht="15" customHeight="1">
      <c r="A2198" s="8"/>
      <c r="B2198" s="8"/>
      <c r="C2198" s="8"/>
      <c r="D2198" s="8"/>
      <c r="E2198" s="8"/>
      <c r="F2198" s="8"/>
      <c r="G2198" s="80" t="s">
        <v>1141</v>
      </c>
      <c r="H2198" s="80"/>
      <c r="I2198" s="4">
        <f>ROUND(SUM(I2193,I2197),2)</f>
        <v>256.49</v>
      </c>
    </row>
    <row r="2199" spans="1:9" ht="9.9499999999999993" customHeight="1">
      <c r="A2199" s="8"/>
      <c r="B2199" s="8"/>
      <c r="C2199" s="8"/>
      <c r="D2199" s="8"/>
      <c r="E2199" s="8"/>
      <c r="F2199" s="8"/>
      <c r="G2199" s="83"/>
      <c r="H2199" s="83"/>
      <c r="I2199" s="83"/>
    </row>
    <row r="2200" spans="1:9" ht="20.100000000000001" customHeight="1">
      <c r="A2200" s="81" t="s">
        <v>1891</v>
      </c>
      <c r="B2200" s="81"/>
      <c r="C2200" s="81"/>
      <c r="D2200" s="81"/>
      <c r="E2200" s="81"/>
      <c r="F2200" s="81"/>
      <c r="G2200" s="81"/>
      <c r="H2200" s="81"/>
      <c r="I2200" s="81"/>
    </row>
    <row r="2201" spans="1:9" ht="15" customHeight="1">
      <c r="A2201" s="76" t="s">
        <v>1234</v>
      </c>
      <c r="B2201" s="76"/>
      <c r="C2201" s="77" t="s">
        <v>3</v>
      </c>
      <c r="D2201" s="77"/>
      <c r="E2201" s="77"/>
      <c r="F2201" s="12" t="s">
        <v>4</v>
      </c>
      <c r="G2201" s="12" t="s">
        <v>1121</v>
      </c>
      <c r="H2201" s="12" t="s">
        <v>1122</v>
      </c>
      <c r="I2201" s="12" t="s">
        <v>1123</v>
      </c>
    </row>
    <row r="2202" spans="1:9" ht="21" customHeight="1">
      <c r="A2202" s="13" t="s">
        <v>1892</v>
      </c>
      <c r="B2202" s="14" t="s">
        <v>1893</v>
      </c>
      <c r="C2202" s="78" t="s">
        <v>15</v>
      </c>
      <c r="D2202" s="78"/>
      <c r="E2202" s="78"/>
      <c r="F2202" s="13" t="s">
        <v>39</v>
      </c>
      <c r="G2202" s="15">
        <v>1</v>
      </c>
      <c r="H2202" s="16">
        <v>136.11000000000001</v>
      </c>
      <c r="I2202" s="16">
        <f>ROUND(ROUND(G2202,8)*H2202,2)</f>
        <v>136.11000000000001</v>
      </c>
    </row>
    <row r="2203" spans="1:9" ht="21" customHeight="1">
      <c r="A2203" s="13" t="s">
        <v>1894</v>
      </c>
      <c r="B2203" s="14" t="s">
        <v>1895</v>
      </c>
      <c r="C2203" s="78" t="s">
        <v>15</v>
      </c>
      <c r="D2203" s="78"/>
      <c r="E2203" s="78"/>
      <c r="F2203" s="13" t="s">
        <v>39</v>
      </c>
      <c r="G2203" s="15">
        <v>2.1000000000000001E-2</v>
      </c>
      <c r="H2203" s="16">
        <v>3.76</v>
      </c>
      <c r="I2203" s="16">
        <f>ROUND(ROUND(G2203,8)*H2203,2)</f>
        <v>0.08</v>
      </c>
    </row>
    <row r="2204" spans="1:9" ht="15" customHeight="1">
      <c r="A2204" s="8"/>
      <c r="B2204" s="8"/>
      <c r="C2204" s="8"/>
      <c r="D2204" s="8"/>
      <c r="E2204" s="8"/>
      <c r="F2204" s="8"/>
      <c r="G2204" s="79" t="s">
        <v>1249</v>
      </c>
      <c r="H2204" s="79"/>
      <c r="I2204" s="17">
        <f>SUM(I2202:I2203)</f>
        <v>136.19000000000003</v>
      </c>
    </row>
    <row r="2205" spans="1:9" ht="15" customHeight="1">
      <c r="A2205" s="76" t="s">
        <v>1218</v>
      </c>
      <c r="B2205" s="76"/>
      <c r="C2205" s="77" t="s">
        <v>3</v>
      </c>
      <c r="D2205" s="77"/>
      <c r="E2205" s="77"/>
      <c r="F2205" s="12" t="s">
        <v>4</v>
      </c>
      <c r="G2205" s="12" t="s">
        <v>1121</v>
      </c>
      <c r="H2205" s="12" t="s">
        <v>1122</v>
      </c>
      <c r="I2205" s="12" t="s">
        <v>1123</v>
      </c>
    </row>
    <row r="2206" spans="1:9" ht="21" customHeight="1">
      <c r="A2206" s="13" t="s">
        <v>1255</v>
      </c>
      <c r="B2206" s="14" t="s">
        <v>1256</v>
      </c>
      <c r="C2206" s="78" t="s">
        <v>15</v>
      </c>
      <c r="D2206" s="78"/>
      <c r="E2206" s="78"/>
      <c r="F2206" s="13" t="s">
        <v>1221</v>
      </c>
      <c r="G2206" s="15">
        <v>0.44669999999999999</v>
      </c>
      <c r="H2206" s="16">
        <v>30.2</v>
      </c>
      <c r="I2206" s="16">
        <f>ROUND(ROUND(G2206,8)*H2206,2)</f>
        <v>13.49</v>
      </c>
    </row>
    <row r="2207" spans="1:9" ht="15" customHeight="1">
      <c r="A2207" s="13" t="s">
        <v>1267</v>
      </c>
      <c r="B2207" s="14" t="s">
        <v>1268</v>
      </c>
      <c r="C2207" s="78" t="s">
        <v>15</v>
      </c>
      <c r="D2207" s="78"/>
      <c r="E2207" s="78"/>
      <c r="F2207" s="13" t="s">
        <v>1221</v>
      </c>
      <c r="G2207" s="15">
        <v>0.14069999999999999</v>
      </c>
      <c r="H2207" s="16">
        <v>22.72</v>
      </c>
      <c r="I2207" s="16">
        <f>ROUND(ROUND(G2207,8)*H2207,2)</f>
        <v>3.2</v>
      </c>
    </row>
    <row r="2208" spans="1:9" ht="18" customHeight="1">
      <c r="A2208" s="8"/>
      <c r="B2208" s="8"/>
      <c r="C2208" s="8"/>
      <c r="D2208" s="8"/>
      <c r="E2208" s="8"/>
      <c r="F2208" s="8"/>
      <c r="G2208" s="79" t="s">
        <v>1224</v>
      </c>
      <c r="H2208" s="79"/>
      <c r="I2208" s="17">
        <f>SUM(I2206:I2207)</f>
        <v>16.690000000000001</v>
      </c>
    </row>
    <row r="2209" spans="1:9" ht="15" customHeight="1">
      <c r="A2209" s="82" t="s">
        <v>1896</v>
      </c>
      <c r="B2209" s="82"/>
      <c r="C2209" s="82"/>
      <c r="D2209" s="8"/>
      <c r="E2209" s="8"/>
      <c r="F2209" s="8"/>
      <c r="G2209" s="80" t="s">
        <v>1141</v>
      </c>
      <c r="H2209" s="80"/>
      <c r="I2209" s="4">
        <v>152.88</v>
      </c>
    </row>
    <row r="2210" spans="1:9" ht="2.1" customHeight="1">
      <c r="A2210" s="82"/>
      <c r="B2210" s="82"/>
      <c r="C2210" s="82"/>
      <c r="D2210" s="8"/>
      <c r="E2210" s="8"/>
      <c r="F2210" s="8"/>
      <c r="G2210" s="8"/>
      <c r="H2210" s="8"/>
      <c r="I2210" s="8"/>
    </row>
    <row r="2211" spans="1:9" ht="9.9499999999999993" customHeight="1">
      <c r="A2211" s="8"/>
      <c r="B2211" s="8"/>
      <c r="C2211" s="8"/>
      <c r="D2211" s="8"/>
      <c r="E2211" s="8"/>
      <c r="F2211" s="8"/>
      <c r="G2211" s="83"/>
      <c r="H2211" s="83"/>
      <c r="I2211" s="83"/>
    </row>
    <row r="2212" spans="1:9" ht="20.100000000000001" customHeight="1">
      <c r="A2212" s="81" t="s">
        <v>1897</v>
      </c>
      <c r="B2212" s="81"/>
      <c r="C2212" s="81"/>
      <c r="D2212" s="81"/>
      <c r="E2212" s="81"/>
      <c r="F2212" s="81"/>
      <c r="G2212" s="81"/>
      <c r="H2212" s="81"/>
      <c r="I2212" s="81"/>
    </row>
    <row r="2213" spans="1:9" ht="15" customHeight="1">
      <c r="A2213" s="76" t="s">
        <v>1234</v>
      </c>
      <c r="B2213" s="76"/>
      <c r="C2213" s="77" t="s">
        <v>3</v>
      </c>
      <c r="D2213" s="77"/>
      <c r="E2213" s="77"/>
      <c r="F2213" s="12" t="s">
        <v>4</v>
      </c>
      <c r="G2213" s="12" t="s">
        <v>1121</v>
      </c>
      <c r="H2213" s="12" t="s">
        <v>1122</v>
      </c>
      <c r="I2213" s="12" t="s">
        <v>1123</v>
      </c>
    </row>
    <row r="2214" spans="1:9" ht="21" customHeight="1">
      <c r="A2214" s="13" t="s">
        <v>1898</v>
      </c>
      <c r="B2214" s="14" t="s">
        <v>1899</v>
      </c>
      <c r="C2214" s="78" t="s">
        <v>135</v>
      </c>
      <c r="D2214" s="78"/>
      <c r="E2214" s="78"/>
      <c r="F2214" s="13" t="s">
        <v>136</v>
      </c>
      <c r="G2214" s="15">
        <v>1</v>
      </c>
      <c r="H2214" s="16">
        <v>104.02</v>
      </c>
      <c r="I2214" s="16">
        <f>TRUNC(TRUNC(G2214,8)*H2214,2)</f>
        <v>104.02</v>
      </c>
    </row>
    <row r="2215" spans="1:9" ht="15" customHeight="1">
      <c r="A2215" s="8"/>
      <c r="B2215" s="8"/>
      <c r="C2215" s="8"/>
      <c r="D2215" s="8"/>
      <c r="E2215" s="8"/>
      <c r="F2215" s="8"/>
      <c r="G2215" s="79" t="s">
        <v>1249</v>
      </c>
      <c r="H2215" s="79"/>
      <c r="I2215" s="17">
        <f>SUM(I2214:I2214)</f>
        <v>104.02</v>
      </c>
    </row>
    <row r="2216" spans="1:9" ht="15" customHeight="1">
      <c r="A2216" s="76" t="s">
        <v>1218</v>
      </c>
      <c r="B2216" s="76"/>
      <c r="C2216" s="77" t="s">
        <v>3</v>
      </c>
      <c r="D2216" s="77"/>
      <c r="E2216" s="77"/>
      <c r="F2216" s="12" t="s">
        <v>4</v>
      </c>
      <c r="G2216" s="12" t="s">
        <v>1121</v>
      </c>
      <c r="H2216" s="12" t="s">
        <v>1122</v>
      </c>
      <c r="I2216" s="12" t="s">
        <v>1123</v>
      </c>
    </row>
    <row r="2217" spans="1:9" ht="15" customHeight="1">
      <c r="A2217" s="13" t="s">
        <v>1265</v>
      </c>
      <c r="B2217" s="14" t="s">
        <v>1266</v>
      </c>
      <c r="C2217" s="78" t="s">
        <v>15</v>
      </c>
      <c r="D2217" s="78"/>
      <c r="E2217" s="78"/>
      <c r="F2217" s="13" t="s">
        <v>1221</v>
      </c>
      <c r="G2217" s="15">
        <v>0.3</v>
      </c>
      <c r="H2217" s="16">
        <v>30.92</v>
      </c>
      <c r="I2217" s="16">
        <f>TRUNC(TRUNC(G2217,8)*H2217,2)</f>
        <v>9.27</v>
      </c>
    </row>
    <row r="2218" spans="1:9" ht="18" customHeight="1">
      <c r="A2218" s="8"/>
      <c r="B2218" s="8"/>
      <c r="C2218" s="8"/>
      <c r="D2218" s="8"/>
      <c r="E2218" s="8"/>
      <c r="F2218" s="8"/>
      <c r="G2218" s="79" t="s">
        <v>1224</v>
      </c>
      <c r="H2218" s="79"/>
      <c r="I2218" s="17">
        <f>SUM(I2217:I2217)</f>
        <v>9.27</v>
      </c>
    </row>
    <row r="2219" spans="1:9" ht="15" customHeight="1">
      <c r="A2219" s="8"/>
      <c r="B2219" s="8"/>
      <c r="C2219" s="8"/>
      <c r="D2219" s="8"/>
      <c r="E2219" s="8"/>
      <c r="F2219" s="8"/>
      <c r="G2219" s="80" t="s">
        <v>1141</v>
      </c>
      <c r="H2219" s="80"/>
      <c r="I2219" s="4">
        <f>ROUND(SUM(I2215,I2218),2)</f>
        <v>113.29</v>
      </c>
    </row>
    <row r="2220" spans="1:9" ht="9.9499999999999993" customHeight="1">
      <c r="A2220" s="8"/>
      <c r="B2220" s="8"/>
      <c r="C2220" s="8"/>
      <c r="D2220" s="8"/>
      <c r="E2220" s="8"/>
      <c r="F2220" s="8"/>
      <c r="G2220" s="83"/>
      <c r="H2220" s="83"/>
      <c r="I2220" s="83"/>
    </row>
    <row r="2221" spans="1:9" ht="20.100000000000001" customHeight="1">
      <c r="A2221" s="81" t="s">
        <v>1900</v>
      </c>
      <c r="B2221" s="81"/>
      <c r="C2221" s="81"/>
      <c r="D2221" s="81"/>
      <c r="E2221" s="81"/>
      <c r="F2221" s="81"/>
      <c r="G2221" s="81"/>
      <c r="H2221" s="81"/>
      <c r="I2221" s="81"/>
    </row>
    <row r="2222" spans="1:9" ht="15" customHeight="1">
      <c r="A2222" s="76" t="s">
        <v>1234</v>
      </c>
      <c r="B2222" s="76"/>
      <c r="C2222" s="77" t="s">
        <v>3</v>
      </c>
      <c r="D2222" s="77"/>
      <c r="E2222" s="77"/>
      <c r="F2222" s="12" t="s">
        <v>4</v>
      </c>
      <c r="G2222" s="12" t="s">
        <v>1121</v>
      </c>
      <c r="H2222" s="12" t="s">
        <v>1122</v>
      </c>
      <c r="I2222" s="12" t="s">
        <v>1123</v>
      </c>
    </row>
    <row r="2223" spans="1:9" ht="21" customHeight="1">
      <c r="A2223" s="13" t="s">
        <v>1901</v>
      </c>
      <c r="B2223" s="14" t="s">
        <v>1902</v>
      </c>
      <c r="C2223" s="78" t="s">
        <v>15</v>
      </c>
      <c r="D2223" s="78"/>
      <c r="E2223" s="78"/>
      <c r="F2223" s="13" t="s">
        <v>39</v>
      </c>
      <c r="G2223" s="15">
        <v>1</v>
      </c>
      <c r="H2223" s="16">
        <v>155.91999999999999</v>
      </c>
      <c r="I2223" s="16">
        <f>TRUNC(TRUNC(G2223,8)*H2223,2)</f>
        <v>155.91999999999999</v>
      </c>
    </row>
    <row r="2224" spans="1:9" ht="29.1" customHeight="1">
      <c r="A2224" s="13" t="s">
        <v>1545</v>
      </c>
      <c r="B2224" s="14" t="s">
        <v>1546</v>
      </c>
      <c r="C2224" s="78" t="s">
        <v>15</v>
      </c>
      <c r="D2224" s="78"/>
      <c r="E2224" s="78"/>
      <c r="F2224" s="13" t="s">
        <v>39</v>
      </c>
      <c r="G2224" s="15">
        <v>6</v>
      </c>
      <c r="H2224" s="16">
        <v>19.260000000000002</v>
      </c>
      <c r="I2224" s="16">
        <f>TRUNC(TRUNC(G2224,8)*H2224,2)</f>
        <v>115.56</v>
      </c>
    </row>
    <row r="2225" spans="1:9" ht="15" customHeight="1">
      <c r="A2225" s="8"/>
      <c r="B2225" s="8"/>
      <c r="C2225" s="8"/>
      <c r="D2225" s="8"/>
      <c r="E2225" s="8"/>
      <c r="F2225" s="8"/>
      <c r="G2225" s="79" t="s">
        <v>1249</v>
      </c>
      <c r="H2225" s="79"/>
      <c r="I2225" s="17">
        <f>SUM(I2223:I2224)</f>
        <v>271.48</v>
      </c>
    </row>
    <row r="2226" spans="1:9" ht="15" customHeight="1">
      <c r="A2226" s="76" t="s">
        <v>1218</v>
      </c>
      <c r="B2226" s="76"/>
      <c r="C2226" s="77" t="s">
        <v>3</v>
      </c>
      <c r="D2226" s="77"/>
      <c r="E2226" s="77"/>
      <c r="F2226" s="12" t="s">
        <v>4</v>
      </c>
      <c r="G2226" s="12" t="s">
        <v>1121</v>
      </c>
      <c r="H2226" s="12" t="s">
        <v>1122</v>
      </c>
      <c r="I2226" s="12" t="s">
        <v>1123</v>
      </c>
    </row>
    <row r="2227" spans="1:9" ht="21" customHeight="1">
      <c r="A2227" s="13" t="s">
        <v>1255</v>
      </c>
      <c r="B2227" s="14" t="s">
        <v>1256</v>
      </c>
      <c r="C2227" s="78" t="s">
        <v>15</v>
      </c>
      <c r="D2227" s="78"/>
      <c r="E2227" s="78"/>
      <c r="F2227" s="13" t="s">
        <v>1221</v>
      </c>
      <c r="G2227" s="15">
        <v>0.94850000000000001</v>
      </c>
      <c r="H2227" s="16">
        <v>30.2</v>
      </c>
      <c r="I2227" s="16">
        <f>TRUNC(TRUNC(G2227,8)*H2227,2)</f>
        <v>28.64</v>
      </c>
    </row>
    <row r="2228" spans="1:9" ht="15" customHeight="1">
      <c r="A2228" s="13" t="s">
        <v>1267</v>
      </c>
      <c r="B2228" s="14" t="s">
        <v>1268</v>
      </c>
      <c r="C2228" s="78" t="s">
        <v>15</v>
      </c>
      <c r="D2228" s="78"/>
      <c r="E2228" s="78"/>
      <c r="F2228" s="13" t="s">
        <v>1221</v>
      </c>
      <c r="G2228" s="15">
        <v>0.29880000000000001</v>
      </c>
      <c r="H2228" s="16">
        <v>22.72</v>
      </c>
      <c r="I2228" s="16">
        <f>TRUNC(TRUNC(G2228,8)*H2228,2)</f>
        <v>6.78</v>
      </c>
    </row>
    <row r="2229" spans="1:9" ht="18" customHeight="1">
      <c r="A2229" s="8"/>
      <c r="B2229" s="8"/>
      <c r="C2229" s="8"/>
      <c r="D2229" s="8"/>
      <c r="E2229" s="8"/>
      <c r="F2229" s="8"/>
      <c r="G2229" s="79" t="s">
        <v>1224</v>
      </c>
      <c r="H2229" s="79"/>
      <c r="I2229" s="17">
        <f>SUM(I2227:I2228)</f>
        <v>35.42</v>
      </c>
    </row>
    <row r="2230" spans="1:9" ht="15" customHeight="1">
      <c r="A2230" s="8"/>
      <c r="B2230" s="8"/>
      <c r="C2230" s="8"/>
      <c r="D2230" s="8"/>
      <c r="E2230" s="8"/>
      <c r="F2230" s="8"/>
      <c r="G2230" s="80" t="s">
        <v>1141</v>
      </c>
      <c r="H2230" s="80"/>
      <c r="I2230" s="4">
        <f>ROUND(SUM(I2225,I2229),2)</f>
        <v>306.89999999999998</v>
      </c>
    </row>
    <row r="2231" spans="1:9" ht="9.9499999999999993" customHeight="1">
      <c r="A2231" s="8"/>
      <c r="B2231" s="8"/>
      <c r="C2231" s="8"/>
      <c r="D2231" s="8"/>
      <c r="E2231" s="8"/>
      <c r="F2231" s="8"/>
      <c r="G2231" s="83"/>
      <c r="H2231" s="83"/>
      <c r="I2231" s="83"/>
    </row>
    <row r="2232" spans="1:9" ht="20.100000000000001" customHeight="1">
      <c r="A2232" s="81" t="s">
        <v>1903</v>
      </c>
      <c r="B2232" s="81"/>
      <c r="C2232" s="81"/>
      <c r="D2232" s="81"/>
      <c r="E2232" s="81"/>
      <c r="F2232" s="81"/>
      <c r="G2232" s="81"/>
      <c r="H2232" s="81"/>
      <c r="I2232" s="81"/>
    </row>
    <row r="2233" spans="1:9" ht="15" customHeight="1">
      <c r="A2233" s="76" t="s">
        <v>1234</v>
      </c>
      <c r="B2233" s="76"/>
      <c r="C2233" s="77" t="s">
        <v>3</v>
      </c>
      <c r="D2233" s="77"/>
      <c r="E2233" s="77"/>
      <c r="F2233" s="12" t="s">
        <v>4</v>
      </c>
      <c r="G2233" s="12" t="s">
        <v>1121</v>
      </c>
      <c r="H2233" s="12" t="s">
        <v>1122</v>
      </c>
      <c r="I2233" s="12" t="s">
        <v>1123</v>
      </c>
    </row>
    <row r="2234" spans="1:9" ht="21" customHeight="1">
      <c r="A2234" s="13" t="s">
        <v>1904</v>
      </c>
      <c r="B2234" s="14" t="s">
        <v>1905</v>
      </c>
      <c r="C2234" s="78" t="s">
        <v>15</v>
      </c>
      <c r="D2234" s="78"/>
      <c r="E2234" s="78"/>
      <c r="F2234" s="13" t="s">
        <v>39</v>
      </c>
      <c r="G2234" s="15">
        <v>1</v>
      </c>
      <c r="H2234" s="16">
        <v>166.25</v>
      </c>
      <c r="I2234" s="16">
        <f>TRUNC(TRUNC(G2234,8)*H2234,2)</f>
        <v>166.25</v>
      </c>
    </row>
    <row r="2235" spans="1:9" ht="29.1" customHeight="1">
      <c r="A2235" s="13" t="s">
        <v>1545</v>
      </c>
      <c r="B2235" s="14" t="s">
        <v>1546</v>
      </c>
      <c r="C2235" s="78" t="s">
        <v>15</v>
      </c>
      <c r="D2235" s="78"/>
      <c r="E2235" s="78"/>
      <c r="F2235" s="13" t="s">
        <v>39</v>
      </c>
      <c r="G2235" s="15">
        <v>6</v>
      </c>
      <c r="H2235" s="16">
        <v>19.260000000000002</v>
      </c>
      <c r="I2235" s="16">
        <f>TRUNC(TRUNC(G2235,8)*H2235,2)</f>
        <v>115.56</v>
      </c>
    </row>
    <row r="2236" spans="1:9" ht="15" customHeight="1">
      <c r="A2236" s="8"/>
      <c r="B2236" s="8"/>
      <c r="C2236" s="8"/>
      <c r="D2236" s="8"/>
      <c r="E2236" s="8"/>
      <c r="F2236" s="8"/>
      <c r="G2236" s="79" t="s">
        <v>1249</v>
      </c>
      <c r="H2236" s="79"/>
      <c r="I2236" s="17">
        <f>SUM(I2234:I2235)</f>
        <v>281.81</v>
      </c>
    </row>
    <row r="2237" spans="1:9" ht="15" customHeight="1">
      <c r="A2237" s="76" t="s">
        <v>1218</v>
      </c>
      <c r="B2237" s="76"/>
      <c r="C2237" s="77" t="s">
        <v>3</v>
      </c>
      <c r="D2237" s="77"/>
      <c r="E2237" s="77"/>
      <c r="F2237" s="12" t="s">
        <v>4</v>
      </c>
      <c r="G2237" s="12" t="s">
        <v>1121</v>
      </c>
      <c r="H2237" s="12" t="s">
        <v>1122</v>
      </c>
      <c r="I2237" s="12" t="s">
        <v>1123</v>
      </c>
    </row>
    <row r="2238" spans="1:9" ht="21" customHeight="1">
      <c r="A2238" s="13" t="s">
        <v>1255</v>
      </c>
      <c r="B2238" s="14" t="s">
        <v>1256</v>
      </c>
      <c r="C2238" s="78" t="s">
        <v>15</v>
      </c>
      <c r="D2238" s="78"/>
      <c r="E2238" s="78"/>
      <c r="F2238" s="13" t="s">
        <v>1221</v>
      </c>
      <c r="G2238" s="15">
        <v>0.94850000000000001</v>
      </c>
      <c r="H2238" s="16">
        <v>30.2</v>
      </c>
      <c r="I2238" s="16">
        <f>TRUNC(TRUNC(G2238,8)*H2238,2)</f>
        <v>28.64</v>
      </c>
    </row>
    <row r="2239" spans="1:9" ht="15" customHeight="1">
      <c r="A2239" s="13" t="s">
        <v>1267</v>
      </c>
      <c r="B2239" s="14" t="s">
        <v>1268</v>
      </c>
      <c r="C2239" s="78" t="s">
        <v>15</v>
      </c>
      <c r="D2239" s="78"/>
      <c r="E2239" s="78"/>
      <c r="F2239" s="13" t="s">
        <v>1221</v>
      </c>
      <c r="G2239" s="15">
        <v>0.29880000000000001</v>
      </c>
      <c r="H2239" s="16">
        <v>22.72</v>
      </c>
      <c r="I2239" s="16">
        <f>TRUNC(TRUNC(G2239,8)*H2239,2)</f>
        <v>6.78</v>
      </c>
    </row>
    <row r="2240" spans="1:9" ht="18" customHeight="1">
      <c r="A2240" s="8"/>
      <c r="B2240" s="8"/>
      <c r="C2240" s="8"/>
      <c r="D2240" s="8"/>
      <c r="E2240" s="8"/>
      <c r="F2240" s="8"/>
      <c r="G2240" s="79" t="s">
        <v>1224</v>
      </c>
      <c r="H2240" s="79"/>
      <c r="I2240" s="17">
        <f>SUM(I2238:I2239)</f>
        <v>35.42</v>
      </c>
    </row>
    <row r="2241" spans="1:9" ht="15" customHeight="1">
      <c r="A2241" s="8"/>
      <c r="B2241" s="8"/>
      <c r="C2241" s="8"/>
      <c r="D2241" s="8"/>
      <c r="E2241" s="8"/>
      <c r="F2241" s="8"/>
      <c r="G2241" s="80" t="s">
        <v>1141</v>
      </c>
      <c r="H2241" s="80"/>
      <c r="I2241" s="4">
        <f>ROUND(SUM(I2236,I2240),2)</f>
        <v>317.23</v>
      </c>
    </row>
    <row r="2242" spans="1:9" ht="9.9499999999999993" customHeight="1">
      <c r="A2242" s="8"/>
      <c r="B2242" s="8"/>
      <c r="C2242" s="8"/>
      <c r="D2242" s="8"/>
      <c r="E2242" s="8"/>
      <c r="F2242" s="8"/>
      <c r="G2242" s="83"/>
      <c r="H2242" s="83"/>
      <c r="I2242" s="83"/>
    </row>
    <row r="2243" spans="1:9" ht="20.100000000000001" customHeight="1">
      <c r="A2243" s="81" t="s">
        <v>1906</v>
      </c>
      <c r="B2243" s="81"/>
      <c r="C2243" s="81"/>
      <c r="D2243" s="81"/>
      <c r="E2243" s="81"/>
      <c r="F2243" s="81"/>
      <c r="G2243" s="81"/>
      <c r="H2243" s="81"/>
      <c r="I2243" s="81"/>
    </row>
    <row r="2244" spans="1:9" ht="15" customHeight="1">
      <c r="A2244" s="76" t="s">
        <v>1234</v>
      </c>
      <c r="B2244" s="76"/>
      <c r="C2244" s="77" t="s">
        <v>3</v>
      </c>
      <c r="D2244" s="77"/>
      <c r="E2244" s="77"/>
      <c r="F2244" s="12" t="s">
        <v>4</v>
      </c>
      <c r="G2244" s="12" t="s">
        <v>1121</v>
      </c>
      <c r="H2244" s="12" t="s">
        <v>1122</v>
      </c>
      <c r="I2244" s="12" t="s">
        <v>1123</v>
      </c>
    </row>
    <row r="2245" spans="1:9" ht="15" customHeight="1">
      <c r="A2245" s="13" t="s">
        <v>1907</v>
      </c>
      <c r="B2245" s="14" t="s">
        <v>1908</v>
      </c>
      <c r="C2245" s="78" t="s">
        <v>15</v>
      </c>
      <c r="D2245" s="78"/>
      <c r="E2245" s="78"/>
      <c r="F2245" s="13" t="s">
        <v>39</v>
      </c>
      <c r="G2245" s="15">
        <v>1</v>
      </c>
      <c r="H2245" s="16">
        <v>36.9</v>
      </c>
      <c r="I2245" s="16">
        <f>TRUNC(TRUNC(G2245,8)*H2245,2)</f>
        <v>36.9</v>
      </c>
    </row>
    <row r="2246" spans="1:9" ht="15" customHeight="1">
      <c r="A2246" s="8"/>
      <c r="B2246" s="8"/>
      <c r="C2246" s="8"/>
      <c r="D2246" s="8"/>
      <c r="E2246" s="8"/>
      <c r="F2246" s="8"/>
      <c r="G2246" s="79" t="s">
        <v>1249</v>
      </c>
      <c r="H2246" s="79"/>
      <c r="I2246" s="17">
        <f>SUM(I2245:I2245)</f>
        <v>36.9</v>
      </c>
    </row>
    <row r="2247" spans="1:9" ht="15" customHeight="1">
      <c r="A2247" s="76" t="s">
        <v>1218</v>
      </c>
      <c r="B2247" s="76"/>
      <c r="C2247" s="77" t="s">
        <v>3</v>
      </c>
      <c r="D2247" s="77"/>
      <c r="E2247" s="77"/>
      <c r="F2247" s="12" t="s">
        <v>4</v>
      </c>
      <c r="G2247" s="12" t="s">
        <v>1121</v>
      </c>
      <c r="H2247" s="12" t="s">
        <v>1122</v>
      </c>
      <c r="I2247" s="12" t="s">
        <v>1123</v>
      </c>
    </row>
    <row r="2248" spans="1:9" ht="21" customHeight="1">
      <c r="A2248" s="13" t="s">
        <v>1255</v>
      </c>
      <c r="B2248" s="14" t="s">
        <v>1256</v>
      </c>
      <c r="C2248" s="78" t="s">
        <v>15</v>
      </c>
      <c r="D2248" s="78"/>
      <c r="E2248" s="78"/>
      <c r="F2248" s="13" t="s">
        <v>1221</v>
      </c>
      <c r="G2248" s="15">
        <v>0.15359999999999999</v>
      </c>
      <c r="H2248" s="16">
        <v>30.2</v>
      </c>
      <c r="I2248" s="16">
        <f>TRUNC(TRUNC(G2248,8)*H2248,2)</f>
        <v>4.63</v>
      </c>
    </row>
    <row r="2249" spans="1:9" ht="15" customHeight="1">
      <c r="A2249" s="13" t="s">
        <v>1267</v>
      </c>
      <c r="B2249" s="14" t="s">
        <v>1268</v>
      </c>
      <c r="C2249" s="78" t="s">
        <v>15</v>
      </c>
      <c r="D2249" s="78"/>
      <c r="E2249" s="78"/>
      <c r="F2249" s="13" t="s">
        <v>1221</v>
      </c>
      <c r="G2249" s="15">
        <v>4.8399999999999999E-2</v>
      </c>
      <c r="H2249" s="16">
        <v>22.72</v>
      </c>
      <c r="I2249" s="16">
        <f>TRUNC(TRUNC(G2249,8)*H2249,2)</f>
        <v>1.0900000000000001</v>
      </c>
    </row>
    <row r="2250" spans="1:9" ht="18" customHeight="1">
      <c r="A2250" s="8"/>
      <c r="B2250" s="8"/>
      <c r="C2250" s="8"/>
      <c r="D2250" s="8"/>
      <c r="E2250" s="8"/>
      <c r="F2250" s="8"/>
      <c r="G2250" s="79" t="s">
        <v>1224</v>
      </c>
      <c r="H2250" s="79"/>
      <c r="I2250" s="17">
        <f>SUM(I2248:I2249)</f>
        <v>5.72</v>
      </c>
    </row>
    <row r="2251" spans="1:9" ht="15" customHeight="1">
      <c r="A2251" s="8"/>
      <c r="B2251" s="8"/>
      <c r="C2251" s="8"/>
      <c r="D2251" s="8"/>
      <c r="E2251" s="8"/>
      <c r="F2251" s="8"/>
      <c r="G2251" s="80" t="s">
        <v>1141</v>
      </c>
      <c r="H2251" s="80"/>
      <c r="I2251" s="4">
        <f>ROUND(SUM(I2246,I2250),2)</f>
        <v>42.62</v>
      </c>
    </row>
    <row r="2252" spans="1:9" ht="9.9499999999999993" customHeight="1">
      <c r="A2252" s="8"/>
      <c r="B2252" s="8"/>
      <c r="C2252" s="8"/>
      <c r="D2252" s="8"/>
      <c r="E2252" s="8"/>
      <c r="F2252" s="8"/>
      <c r="G2252" s="83"/>
      <c r="H2252" s="83"/>
      <c r="I2252" s="83"/>
    </row>
    <row r="2253" spans="1:9" ht="20.100000000000001" customHeight="1">
      <c r="A2253" s="81" t="s">
        <v>1909</v>
      </c>
      <c r="B2253" s="81"/>
      <c r="C2253" s="81"/>
      <c r="D2253" s="81"/>
      <c r="E2253" s="81"/>
      <c r="F2253" s="81"/>
      <c r="G2253" s="81"/>
      <c r="H2253" s="81"/>
      <c r="I2253" s="81"/>
    </row>
    <row r="2254" spans="1:9" ht="15" customHeight="1">
      <c r="A2254" s="76" t="s">
        <v>1234</v>
      </c>
      <c r="B2254" s="76"/>
      <c r="C2254" s="77" t="s">
        <v>3</v>
      </c>
      <c r="D2254" s="77"/>
      <c r="E2254" s="77"/>
      <c r="F2254" s="12" t="s">
        <v>4</v>
      </c>
      <c r="G2254" s="12" t="s">
        <v>1121</v>
      </c>
      <c r="H2254" s="12" t="s">
        <v>1122</v>
      </c>
      <c r="I2254" s="12" t="s">
        <v>1123</v>
      </c>
    </row>
    <row r="2255" spans="1:9" ht="21" customHeight="1">
      <c r="A2255" s="13" t="s">
        <v>1894</v>
      </c>
      <c r="B2255" s="14" t="s">
        <v>1895</v>
      </c>
      <c r="C2255" s="78" t="s">
        <v>15</v>
      </c>
      <c r="D2255" s="78"/>
      <c r="E2255" s="78"/>
      <c r="F2255" s="13" t="s">
        <v>39</v>
      </c>
      <c r="G2255" s="15">
        <v>4.2000000000000003E-2</v>
      </c>
      <c r="H2255" s="16">
        <v>3.76</v>
      </c>
      <c r="I2255" s="16">
        <f>TRUNC(TRUNC(G2255,8)*H2255,2)</f>
        <v>0.15</v>
      </c>
    </row>
    <row r="2256" spans="1:9" ht="15" customHeight="1">
      <c r="A2256" s="13" t="s">
        <v>1910</v>
      </c>
      <c r="B2256" s="14" t="s">
        <v>1911</v>
      </c>
      <c r="C2256" s="78" t="s">
        <v>15</v>
      </c>
      <c r="D2256" s="78"/>
      <c r="E2256" s="78"/>
      <c r="F2256" s="13" t="s">
        <v>39</v>
      </c>
      <c r="G2256" s="15">
        <v>1</v>
      </c>
      <c r="H2256" s="16">
        <v>15.49</v>
      </c>
      <c r="I2256" s="16">
        <f>TRUNC(TRUNC(G2256,8)*H2256,2)</f>
        <v>15.49</v>
      </c>
    </row>
    <row r="2257" spans="1:9" ht="15" customHeight="1">
      <c r="A2257" s="8"/>
      <c r="B2257" s="8"/>
      <c r="C2257" s="8"/>
      <c r="D2257" s="8"/>
      <c r="E2257" s="8"/>
      <c r="F2257" s="8"/>
      <c r="G2257" s="79" t="s">
        <v>1249</v>
      </c>
      <c r="H2257" s="79"/>
      <c r="I2257" s="17">
        <f>SUM(I2255:I2256)</f>
        <v>15.64</v>
      </c>
    </row>
    <row r="2258" spans="1:9" ht="15" customHeight="1">
      <c r="A2258" s="76" t="s">
        <v>1218</v>
      </c>
      <c r="B2258" s="76"/>
      <c r="C2258" s="77" t="s">
        <v>3</v>
      </c>
      <c r="D2258" s="77"/>
      <c r="E2258" s="77"/>
      <c r="F2258" s="12" t="s">
        <v>4</v>
      </c>
      <c r="G2258" s="12" t="s">
        <v>1121</v>
      </c>
      <c r="H2258" s="12" t="s">
        <v>1122</v>
      </c>
      <c r="I2258" s="12" t="s">
        <v>1123</v>
      </c>
    </row>
    <row r="2259" spans="1:9" ht="21" customHeight="1">
      <c r="A2259" s="13" t="s">
        <v>1255</v>
      </c>
      <c r="B2259" s="14" t="s">
        <v>1256</v>
      </c>
      <c r="C2259" s="78" t="s">
        <v>15</v>
      </c>
      <c r="D2259" s="78"/>
      <c r="E2259" s="78"/>
      <c r="F2259" s="13" t="s">
        <v>1221</v>
      </c>
      <c r="G2259" s="15">
        <v>0.1356</v>
      </c>
      <c r="H2259" s="16">
        <v>30.2</v>
      </c>
      <c r="I2259" s="16">
        <f>TRUNC(TRUNC(G2259,8)*H2259,2)</f>
        <v>4.09</v>
      </c>
    </row>
    <row r="2260" spans="1:9" ht="15" customHeight="1">
      <c r="A2260" s="13" t="s">
        <v>1267</v>
      </c>
      <c r="B2260" s="14" t="s">
        <v>1268</v>
      </c>
      <c r="C2260" s="78" t="s">
        <v>15</v>
      </c>
      <c r="D2260" s="78"/>
      <c r="E2260" s="78"/>
      <c r="F2260" s="13" t="s">
        <v>1221</v>
      </c>
      <c r="G2260" s="15">
        <v>4.2700000000000002E-2</v>
      </c>
      <c r="H2260" s="16">
        <v>22.72</v>
      </c>
      <c r="I2260" s="16">
        <f>TRUNC(TRUNC(G2260,8)*H2260,2)</f>
        <v>0.97</v>
      </c>
    </row>
    <row r="2261" spans="1:9" ht="18" customHeight="1">
      <c r="A2261" s="8"/>
      <c r="B2261" s="8"/>
      <c r="C2261" s="8"/>
      <c r="D2261" s="8"/>
      <c r="E2261" s="8"/>
      <c r="F2261" s="8"/>
      <c r="G2261" s="79" t="s">
        <v>1224</v>
      </c>
      <c r="H2261" s="79"/>
      <c r="I2261" s="17">
        <f>SUM(I2259:I2260)</f>
        <v>5.0599999999999996</v>
      </c>
    </row>
    <row r="2262" spans="1:9" ht="15" customHeight="1">
      <c r="A2262" s="8"/>
      <c r="B2262" s="8"/>
      <c r="C2262" s="8"/>
      <c r="D2262" s="8"/>
      <c r="E2262" s="8"/>
      <c r="F2262" s="8"/>
      <c r="G2262" s="80" t="s">
        <v>1141</v>
      </c>
      <c r="H2262" s="80"/>
      <c r="I2262" s="4">
        <f>ROUND(SUM(I2257,I2261),2)</f>
        <v>20.7</v>
      </c>
    </row>
    <row r="2263" spans="1:9" ht="9.9499999999999993" customHeight="1">
      <c r="A2263" s="8"/>
      <c r="B2263" s="8"/>
      <c r="C2263" s="8"/>
      <c r="D2263" s="8"/>
      <c r="E2263" s="8"/>
      <c r="F2263" s="8"/>
      <c r="G2263" s="83"/>
      <c r="H2263" s="83"/>
      <c r="I2263" s="83"/>
    </row>
    <row r="2264" spans="1:9" ht="20.100000000000001" customHeight="1">
      <c r="A2264" s="81" t="s">
        <v>1912</v>
      </c>
      <c r="B2264" s="81"/>
      <c r="C2264" s="81"/>
      <c r="D2264" s="81"/>
      <c r="E2264" s="81"/>
      <c r="F2264" s="81"/>
      <c r="G2264" s="81"/>
      <c r="H2264" s="81"/>
      <c r="I2264" s="81"/>
    </row>
    <row r="2265" spans="1:9" ht="15" customHeight="1">
      <c r="A2265" s="76" t="s">
        <v>1234</v>
      </c>
      <c r="B2265" s="76"/>
      <c r="C2265" s="77" t="s">
        <v>3</v>
      </c>
      <c r="D2265" s="77"/>
      <c r="E2265" s="77"/>
      <c r="F2265" s="12" t="s">
        <v>4</v>
      </c>
      <c r="G2265" s="12" t="s">
        <v>1121</v>
      </c>
      <c r="H2265" s="12" t="s">
        <v>1122</v>
      </c>
      <c r="I2265" s="12" t="s">
        <v>1123</v>
      </c>
    </row>
    <row r="2266" spans="1:9" ht="21" customHeight="1">
      <c r="A2266" s="13" t="s">
        <v>1913</v>
      </c>
      <c r="B2266" s="14" t="s">
        <v>1914</v>
      </c>
      <c r="C2266" s="78" t="s">
        <v>15</v>
      </c>
      <c r="D2266" s="78"/>
      <c r="E2266" s="78"/>
      <c r="F2266" s="13" t="s">
        <v>39</v>
      </c>
      <c r="G2266" s="15">
        <v>1</v>
      </c>
      <c r="H2266" s="16">
        <v>4.87</v>
      </c>
      <c r="I2266" s="16">
        <f>TRUNC(TRUNC(G2266,8)*H2266,2)</f>
        <v>4.87</v>
      </c>
    </row>
    <row r="2267" spans="1:9" ht="21" customHeight="1">
      <c r="A2267" s="13" t="s">
        <v>1894</v>
      </c>
      <c r="B2267" s="14" t="s">
        <v>1895</v>
      </c>
      <c r="C2267" s="78" t="s">
        <v>15</v>
      </c>
      <c r="D2267" s="78"/>
      <c r="E2267" s="78"/>
      <c r="F2267" s="13" t="s">
        <v>39</v>
      </c>
      <c r="G2267" s="15">
        <v>2.1000000000000001E-2</v>
      </c>
      <c r="H2267" s="16">
        <v>3.76</v>
      </c>
      <c r="I2267" s="16">
        <f>TRUNC(TRUNC(G2267,8)*H2267,2)</f>
        <v>7.0000000000000007E-2</v>
      </c>
    </row>
    <row r="2268" spans="1:9" ht="15" customHeight="1">
      <c r="A2268" s="8"/>
      <c r="B2268" s="8"/>
      <c r="C2268" s="8"/>
      <c r="D2268" s="8"/>
      <c r="E2268" s="8"/>
      <c r="F2268" s="8"/>
      <c r="G2268" s="79" t="s">
        <v>1249</v>
      </c>
      <c r="H2268" s="79"/>
      <c r="I2268" s="17">
        <f>SUM(I2266:I2267)</f>
        <v>4.9400000000000004</v>
      </c>
    </row>
    <row r="2269" spans="1:9" ht="15" customHeight="1">
      <c r="A2269" s="76" t="s">
        <v>1218</v>
      </c>
      <c r="B2269" s="76"/>
      <c r="C2269" s="77" t="s">
        <v>3</v>
      </c>
      <c r="D2269" s="77"/>
      <c r="E2269" s="77"/>
      <c r="F2269" s="12" t="s">
        <v>4</v>
      </c>
      <c r="G2269" s="12" t="s">
        <v>1121</v>
      </c>
      <c r="H2269" s="12" t="s">
        <v>1122</v>
      </c>
      <c r="I2269" s="12" t="s">
        <v>1123</v>
      </c>
    </row>
    <row r="2270" spans="1:9" ht="21" customHeight="1">
      <c r="A2270" s="13" t="s">
        <v>1255</v>
      </c>
      <c r="B2270" s="14" t="s">
        <v>1256</v>
      </c>
      <c r="C2270" s="78" t="s">
        <v>15</v>
      </c>
      <c r="D2270" s="78"/>
      <c r="E2270" s="78"/>
      <c r="F2270" s="13" t="s">
        <v>1221</v>
      </c>
      <c r="G2270" s="15">
        <v>0.1525</v>
      </c>
      <c r="H2270" s="16">
        <v>30.2</v>
      </c>
      <c r="I2270" s="16">
        <f>TRUNC(TRUNC(G2270,8)*H2270,2)</f>
        <v>4.5999999999999996</v>
      </c>
    </row>
    <row r="2271" spans="1:9" ht="15" customHeight="1">
      <c r="A2271" s="13" t="s">
        <v>1267</v>
      </c>
      <c r="B2271" s="14" t="s">
        <v>1268</v>
      </c>
      <c r="C2271" s="78" t="s">
        <v>15</v>
      </c>
      <c r="D2271" s="78"/>
      <c r="E2271" s="78"/>
      <c r="F2271" s="13" t="s">
        <v>1221</v>
      </c>
      <c r="G2271" s="15">
        <v>4.8099999999999997E-2</v>
      </c>
      <c r="H2271" s="16">
        <v>22.72</v>
      </c>
      <c r="I2271" s="16">
        <f>TRUNC(TRUNC(G2271,8)*H2271,2)</f>
        <v>1.0900000000000001</v>
      </c>
    </row>
    <row r="2272" spans="1:9" ht="18" customHeight="1">
      <c r="A2272" s="8"/>
      <c r="B2272" s="8"/>
      <c r="C2272" s="8"/>
      <c r="D2272" s="8"/>
      <c r="E2272" s="8"/>
      <c r="F2272" s="8"/>
      <c r="G2272" s="79" t="s">
        <v>1224</v>
      </c>
      <c r="H2272" s="79"/>
      <c r="I2272" s="17">
        <f>SUM(I2270:I2271)</f>
        <v>5.6899999999999995</v>
      </c>
    </row>
    <row r="2273" spans="1:9" ht="15" customHeight="1">
      <c r="A2273" s="8"/>
      <c r="B2273" s="8"/>
      <c r="C2273" s="8"/>
      <c r="D2273" s="8"/>
      <c r="E2273" s="8"/>
      <c r="F2273" s="8"/>
      <c r="G2273" s="80" t="s">
        <v>1141</v>
      </c>
      <c r="H2273" s="80"/>
      <c r="I2273" s="4">
        <f>ROUND(SUM(I2268,I2272),2)</f>
        <v>10.63</v>
      </c>
    </row>
    <row r="2274" spans="1:9" ht="9.9499999999999993" customHeight="1">
      <c r="A2274" s="8"/>
      <c r="B2274" s="8"/>
      <c r="C2274" s="8"/>
      <c r="D2274" s="8"/>
      <c r="E2274" s="8"/>
      <c r="F2274" s="8"/>
      <c r="G2274" s="83"/>
      <c r="H2274" s="83"/>
      <c r="I2274" s="83"/>
    </row>
    <row r="2275" spans="1:9" ht="20.100000000000001" customHeight="1">
      <c r="A2275" s="81" t="s">
        <v>1915</v>
      </c>
      <c r="B2275" s="81"/>
      <c r="C2275" s="81"/>
      <c r="D2275" s="81"/>
      <c r="E2275" s="81"/>
      <c r="F2275" s="81"/>
      <c r="G2275" s="81"/>
      <c r="H2275" s="81"/>
      <c r="I2275" s="81"/>
    </row>
    <row r="2276" spans="1:9" ht="15" customHeight="1">
      <c r="A2276" s="76" t="s">
        <v>1234</v>
      </c>
      <c r="B2276" s="76"/>
      <c r="C2276" s="77" t="s">
        <v>3</v>
      </c>
      <c r="D2276" s="77"/>
      <c r="E2276" s="77"/>
      <c r="F2276" s="12" t="s">
        <v>4</v>
      </c>
      <c r="G2276" s="12" t="s">
        <v>1121</v>
      </c>
      <c r="H2276" s="12" t="s">
        <v>1122</v>
      </c>
      <c r="I2276" s="12" t="s">
        <v>1123</v>
      </c>
    </row>
    <row r="2277" spans="1:9" ht="21" customHeight="1">
      <c r="A2277" s="13" t="s">
        <v>1894</v>
      </c>
      <c r="B2277" s="14" t="s">
        <v>1895</v>
      </c>
      <c r="C2277" s="78" t="s">
        <v>15</v>
      </c>
      <c r="D2277" s="78"/>
      <c r="E2277" s="78"/>
      <c r="F2277" s="13" t="s">
        <v>39</v>
      </c>
      <c r="G2277" s="15">
        <v>3.32E-2</v>
      </c>
      <c r="H2277" s="16">
        <v>3.76</v>
      </c>
      <c r="I2277" s="16">
        <f>TRUNC(TRUNC(G2277,8)*H2277,2)</f>
        <v>0.12</v>
      </c>
    </row>
    <row r="2278" spans="1:9" ht="21" customHeight="1">
      <c r="A2278" s="13" t="s">
        <v>1916</v>
      </c>
      <c r="B2278" s="14" t="s">
        <v>1917</v>
      </c>
      <c r="C2278" s="78" t="s">
        <v>15</v>
      </c>
      <c r="D2278" s="78"/>
      <c r="E2278" s="78"/>
      <c r="F2278" s="13" t="s">
        <v>39</v>
      </c>
      <c r="G2278" s="15">
        <v>1</v>
      </c>
      <c r="H2278" s="16">
        <v>4.74</v>
      </c>
      <c r="I2278" s="16">
        <f>TRUNC(TRUNC(G2278,8)*H2278,2)</f>
        <v>4.74</v>
      </c>
    </row>
    <row r="2279" spans="1:9" ht="15" customHeight="1">
      <c r="A2279" s="8"/>
      <c r="B2279" s="8"/>
      <c r="C2279" s="8"/>
      <c r="D2279" s="8"/>
      <c r="E2279" s="8"/>
      <c r="F2279" s="8"/>
      <c r="G2279" s="79" t="s">
        <v>1249</v>
      </c>
      <c r="H2279" s="79"/>
      <c r="I2279" s="17">
        <f>SUM(I2277:I2278)</f>
        <v>4.8600000000000003</v>
      </c>
    </row>
    <row r="2280" spans="1:9" ht="15" customHeight="1">
      <c r="A2280" s="76" t="s">
        <v>1218</v>
      </c>
      <c r="B2280" s="76"/>
      <c r="C2280" s="77" t="s">
        <v>3</v>
      </c>
      <c r="D2280" s="77"/>
      <c r="E2280" s="77"/>
      <c r="F2280" s="12" t="s">
        <v>4</v>
      </c>
      <c r="G2280" s="12" t="s">
        <v>1121</v>
      </c>
      <c r="H2280" s="12" t="s">
        <v>1122</v>
      </c>
      <c r="I2280" s="12" t="s">
        <v>1123</v>
      </c>
    </row>
    <row r="2281" spans="1:9" ht="21" customHeight="1">
      <c r="A2281" s="13" t="s">
        <v>1255</v>
      </c>
      <c r="B2281" s="14" t="s">
        <v>1256</v>
      </c>
      <c r="C2281" s="78" t="s">
        <v>15</v>
      </c>
      <c r="D2281" s="78"/>
      <c r="E2281" s="78"/>
      <c r="F2281" s="13" t="s">
        <v>1221</v>
      </c>
      <c r="G2281" s="15">
        <v>0.1232</v>
      </c>
      <c r="H2281" s="16">
        <v>30.2</v>
      </c>
      <c r="I2281" s="16">
        <f>TRUNC(TRUNC(G2281,8)*H2281,2)</f>
        <v>3.72</v>
      </c>
    </row>
    <row r="2282" spans="1:9" ht="15" customHeight="1">
      <c r="A2282" s="13" t="s">
        <v>1267</v>
      </c>
      <c r="B2282" s="14" t="s">
        <v>1268</v>
      </c>
      <c r="C2282" s="78" t="s">
        <v>15</v>
      </c>
      <c r="D2282" s="78"/>
      <c r="E2282" s="78"/>
      <c r="F2282" s="13" t="s">
        <v>1221</v>
      </c>
      <c r="G2282" s="15">
        <v>3.8800000000000001E-2</v>
      </c>
      <c r="H2282" s="16">
        <v>22.72</v>
      </c>
      <c r="I2282" s="16">
        <f>TRUNC(TRUNC(G2282,8)*H2282,2)</f>
        <v>0.88</v>
      </c>
    </row>
    <row r="2283" spans="1:9" ht="18" customHeight="1">
      <c r="A2283" s="8"/>
      <c r="B2283" s="8"/>
      <c r="C2283" s="8"/>
      <c r="D2283" s="8"/>
      <c r="E2283" s="8"/>
      <c r="F2283" s="8"/>
      <c r="G2283" s="79" t="s">
        <v>1224</v>
      </c>
      <c r="H2283" s="79"/>
      <c r="I2283" s="17">
        <f>SUM(I2281:I2282)</f>
        <v>4.6000000000000005</v>
      </c>
    </row>
    <row r="2284" spans="1:9" ht="15" customHeight="1">
      <c r="A2284" s="8"/>
      <c r="B2284" s="8"/>
      <c r="C2284" s="8"/>
      <c r="D2284" s="8"/>
      <c r="E2284" s="8"/>
      <c r="F2284" s="8"/>
      <c r="G2284" s="80" t="s">
        <v>1141</v>
      </c>
      <c r="H2284" s="80"/>
      <c r="I2284" s="4">
        <f>ROUND(SUM(I2279,I2283),2)</f>
        <v>9.4600000000000009</v>
      </c>
    </row>
    <row r="2285" spans="1:9" ht="9.9499999999999993" customHeight="1">
      <c r="A2285" s="8"/>
      <c r="B2285" s="8"/>
      <c r="C2285" s="8"/>
      <c r="D2285" s="8"/>
      <c r="E2285" s="8"/>
      <c r="F2285" s="8"/>
      <c r="G2285" s="83"/>
      <c r="H2285" s="83"/>
      <c r="I2285" s="83"/>
    </row>
    <row r="2286" spans="1:9" ht="20.100000000000001" customHeight="1">
      <c r="A2286" s="81" t="s">
        <v>1918</v>
      </c>
      <c r="B2286" s="81"/>
      <c r="C2286" s="81"/>
      <c r="D2286" s="81"/>
      <c r="E2286" s="81"/>
      <c r="F2286" s="81"/>
      <c r="G2286" s="81"/>
      <c r="H2286" s="81"/>
      <c r="I2286" s="81"/>
    </row>
    <row r="2287" spans="1:9" ht="15" customHeight="1">
      <c r="A2287" s="76" t="s">
        <v>1234</v>
      </c>
      <c r="B2287" s="76"/>
      <c r="C2287" s="77" t="s">
        <v>3</v>
      </c>
      <c r="D2287" s="77"/>
      <c r="E2287" s="77"/>
      <c r="F2287" s="12" t="s">
        <v>4</v>
      </c>
      <c r="G2287" s="12" t="s">
        <v>1121</v>
      </c>
      <c r="H2287" s="12" t="s">
        <v>1122</v>
      </c>
      <c r="I2287" s="12" t="s">
        <v>1123</v>
      </c>
    </row>
    <row r="2288" spans="1:9" ht="15" customHeight="1">
      <c r="A2288" s="13" t="s">
        <v>1919</v>
      </c>
      <c r="B2288" s="14" t="s">
        <v>1920</v>
      </c>
      <c r="C2288" s="78" t="s">
        <v>135</v>
      </c>
      <c r="D2288" s="78"/>
      <c r="E2288" s="78"/>
      <c r="F2288" s="13" t="s">
        <v>308</v>
      </c>
      <c r="G2288" s="15">
        <v>1</v>
      </c>
      <c r="H2288" s="16">
        <v>572.20000000000005</v>
      </c>
      <c r="I2288" s="16">
        <f>TRUNC(TRUNC(G2288,8)*H2288,2)</f>
        <v>572.20000000000005</v>
      </c>
    </row>
    <row r="2289" spans="1:9" ht="15" customHeight="1">
      <c r="A2289" s="8"/>
      <c r="B2289" s="8"/>
      <c r="C2289" s="8"/>
      <c r="D2289" s="8"/>
      <c r="E2289" s="8"/>
      <c r="F2289" s="8"/>
      <c r="G2289" s="79" t="s">
        <v>1249</v>
      </c>
      <c r="H2289" s="79"/>
      <c r="I2289" s="17">
        <f>SUM(I2288:I2288)</f>
        <v>572.20000000000005</v>
      </c>
    </row>
    <row r="2290" spans="1:9" ht="15" customHeight="1">
      <c r="A2290" s="8"/>
      <c r="B2290" s="8"/>
      <c r="C2290" s="8"/>
      <c r="D2290" s="8"/>
      <c r="E2290" s="8"/>
      <c r="F2290" s="8"/>
      <c r="G2290" s="80" t="s">
        <v>1141</v>
      </c>
      <c r="H2290" s="80"/>
      <c r="I2290" s="4">
        <f>ROUND(SUM(I2289),2)</f>
        <v>572.20000000000005</v>
      </c>
    </row>
    <row r="2291" spans="1:9" ht="9.9499999999999993" customHeight="1">
      <c r="A2291" s="8"/>
      <c r="B2291" s="8"/>
      <c r="C2291" s="8"/>
      <c r="D2291" s="8"/>
      <c r="E2291" s="8"/>
      <c r="F2291" s="8"/>
      <c r="G2291" s="83"/>
      <c r="H2291" s="83"/>
      <c r="I2291" s="83"/>
    </row>
    <row r="2292" spans="1:9" ht="20.100000000000001" customHeight="1">
      <c r="A2292" s="81" t="s">
        <v>1921</v>
      </c>
      <c r="B2292" s="81"/>
      <c r="C2292" s="81"/>
      <c r="D2292" s="81"/>
      <c r="E2292" s="81"/>
      <c r="F2292" s="81"/>
      <c r="G2292" s="81"/>
      <c r="H2292" s="81"/>
      <c r="I2292" s="81"/>
    </row>
    <row r="2293" spans="1:9" ht="15" customHeight="1">
      <c r="A2293" s="76" t="s">
        <v>1234</v>
      </c>
      <c r="B2293" s="76"/>
      <c r="C2293" s="77" t="s">
        <v>3</v>
      </c>
      <c r="D2293" s="77"/>
      <c r="E2293" s="77"/>
      <c r="F2293" s="12" t="s">
        <v>4</v>
      </c>
      <c r="G2293" s="12" t="s">
        <v>1121</v>
      </c>
      <c r="H2293" s="12" t="s">
        <v>1122</v>
      </c>
      <c r="I2293" s="12" t="s">
        <v>1123</v>
      </c>
    </row>
    <row r="2294" spans="1:9" ht="21" customHeight="1">
      <c r="A2294" s="13" t="s">
        <v>1922</v>
      </c>
      <c r="B2294" s="14" t="s">
        <v>1923</v>
      </c>
      <c r="C2294" s="78" t="s">
        <v>15</v>
      </c>
      <c r="D2294" s="78"/>
      <c r="E2294" s="78"/>
      <c r="F2294" s="13" t="s">
        <v>39</v>
      </c>
      <c r="G2294" s="15">
        <v>1</v>
      </c>
      <c r="H2294" s="16">
        <v>50.5</v>
      </c>
      <c r="I2294" s="16">
        <f>TRUNC(TRUNC(G2294,8)*H2294,2)</f>
        <v>50.5</v>
      </c>
    </row>
    <row r="2295" spans="1:9" ht="15" customHeight="1">
      <c r="A2295" s="8"/>
      <c r="B2295" s="8"/>
      <c r="C2295" s="8"/>
      <c r="D2295" s="8"/>
      <c r="E2295" s="8"/>
      <c r="F2295" s="8"/>
      <c r="G2295" s="79" t="s">
        <v>1249</v>
      </c>
      <c r="H2295" s="79"/>
      <c r="I2295" s="17">
        <f>SUM(I2294:I2294)</f>
        <v>50.5</v>
      </c>
    </row>
    <row r="2296" spans="1:9" ht="15" customHeight="1">
      <c r="A2296" s="76" t="s">
        <v>1218</v>
      </c>
      <c r="B2296" s="76"/>
      <c r="C2296" s="77" t="s">
        <v>3</v>
      </c>
      <c r="D2296" s="77"/>
      <c r="E2296" s="77"/>
      <c r="F2296" s="12" t="s">
        <v>4</v>
      </c>
      <c r="G2296" s="12" t="s">
        <v>1121</v>
      </c>
      <c r="H2296" s="12" t="s">
        <v>1122</v>
      </c>
      <c r="I2296" s="12" t="s">
        <v>1123</v>
      </c>
    </row>
    <row r="2297" spans="1:9" ht="21" customHeight="1">
      <c r="A2297" s="13" t="s">
        <v>1255</v>
      </c>
      <c r="B2297" s="14" t="s">
        <v>1256</v>
      </c>
      <c r="C2297" s="78" t="s">
        <v>15</v>
      </c>
      <c r="D2297" s="78"/>
      <c r="E2297" s="78"/>
      <c r="F2297" s="13" t="s">
        <v>1221</v>
      </c>
      <c r="G2297" s="15">
        <v>0.31619999999999998</v>
      </c>
      <c r="H2297" s="16">
        <v>30.2</v>
      </c>
      <c r="I2297" s="16">
        <f>TRUNC(TRUNC(G2297,8)*H2297,2)</f>
        <v>9.5399999999999991</v>
      </c>
    </row>
    <row r="2298" spans="1:9" ht="15" customHeight="1">
      <c r="A2298" s="13" t="s">
        <v>1267</v>
      </c>
      <c r="B2298" s="14" t="s">
        <v>1268</v>
      </c>
      <c r="C2298" s="78" t="s">
        <v>15</v>
      </c>
      <c r="D2298" s="78"/>
      <c r="E2298" s="78"/>
      <c r="F2298" s="13" t="s">
        <v>1221</v>
      </c>
      <c r="G2298" s="15">
        <v>9.9599999999999994E-2</v>
      </c>
      <c r="H2298" s="16">
        <v>22.72</v>
      </c>
      <c r="I2298" s="16">
        <f>TRUNC(TRUNC(G2298,8)*H2298,2)</f>
        <v>2.2599999999999998</v>
      </c>
    </row>
    <row r="2299" spans="1:9" ht="18" customHeight="1">
      <c r="A2299" s="8"/>
      <c r="B2299" s="8"/>
      <c r="C2299" s="8"/>
      <c r="D2299" s="8"/>
      <c r="E2299" s="8"/>
      <c r="F2299" s="8"/>
      <c r="G2299" s="79" t="s">
        <v>1224</v>
      </c>
      <c r="H2299" s="79"/>
      <c r="I2299" s="17">
        <f>SUM(I2297:I2298)</f>
        <v>11.799999999999999</v>
      </c>
    </row>
    <row r="2300" spans="1:9" ht="15" customHeight="1">
      <c r="A2300" s="8"/>
      <c r="B2300" s="8"/>
      <c r="C2300" s="8"/>
      <c r="D2300" s="8"/>
      <c r="E2300" s="8"/>
      <c r="F2300" s="8"/>
      <c r="G2300" s="80" t="s">
        <v>1141</v>
      </c>
      <c r="H2300" s="80"/>
      <c r="I2300" s="4">
        <f>ROUND(SUM(I2295,I2299),2)</f>
        <v>62.3</v>
      </c>
    </row>
    <row r="2301" spans="1:9" ht="9.9499999999999993" customHeight="1">
      <c r="A2301" s="8"/>
      <c r="B2301" s="8"/>
      <c r="C2301" s="8"/>
      <c r="D2301" s="8"/>
      <c r="E2301" s="8"/>
      <c r="F2301" s="8"/>
      <c r="G2301" s="83"/>
      <c r="H2301" s="83"/>
      <c r="I2301" s="83"/>
    </row>
    <row r="2302" spans="1:9" ht="20.100000000000001" customHeight="1">
      <c r="A2302" s="81" t="s">
        <v>1924</v>
      </c>
      <c r="B2302" s="81"/>
      <c r="C2302" s="81"/>
      <c r="D2302" s="81"/>
      <c r="E2302" s="81"/>
      <c r="F2302" s="81"/>
      <c r="G2302" s="81"/>
      <c r="H2302" s="81"/>
      <c r="I2302" s="81"/>
    </row>
    <row r="2303" spans="1:9" ht="15" customHeight="1">
      <c r="A2303" s="76" t="s">
        <v>1234</v>
      </c>
      <c r="B2303" s="76"/>
      <c r="C2303" s="77" t="s">
        <v>3</v>
      </c>
      <c r="D2303" s="77"/>
      <c r="E2303" s="77"/>
      <c r="F2303" s="12" t="s">
        <v>4</v>
      </c>
      <c r="G2303" s="12" t="s">
        <v>1121</v>
      </c>
      <c r="H2303" s="12" t="s">
        <v>1122</v>
      </c>
      <c r="I2303" s="12" t="s">
        <v>1123</v>
      </c>
    </row>
    <row r="2304" spans="1:9" ht="21" customHeight="1">
      <c r="A2304" s="13" t="s">
        <v>1925</v>
      </c>
      <c r="B2304" s="14" t="s">
        <v>1926</v>
      </c>
      <c r="C2304" s="78" t="s">
        <v>15</v>
      </c>
      <c r="D2304" s="78"/>
      <c r="E2304" s="78"/>
      <c r="F2304" s="13" t="s">
        <v>39</v>
      </c>
      <c r="G2304" s="15">
        <v>1</v>
      </c>
      <c r="H2304" s="16">
        <v>52.57</v>
      </c>
      <c r="I2304" s="16">
        <f>ROUND(ROUND(G2304,8)*H2304,2)</f>
        <v>52.57</v>
      </c>
    </row>
    <row r="2305" spans="1:9" ht="15" customHeight="1">
      <c r="A2305" s="8"/>
      <c r="B2305" s="8"/>
      <c r="C2305" s="8"/>
      <c r="D2305" s="8"/>
      <c r="E2305" s="8"/>
      <c r="F2305" s="8"/>
      <c r="G2305" s="79" t="s">
        <v>1249</v>
      </c>
      <c r="H2305" s="79"/>
      <c r="I2305" s="17">
        <f>SUM(I2304:I2304)</f>
        <v>52.57</v>
      </c>
    </row>
    <row r="2306" spans="1:9" ht="15" customHeight="1">
      <c r="A2306" s="76" t="s">
        <v>1218</v>
      </c>
      <c r="B2306" s="76"/>
      <c r="C2306" s="77" t="s">
        <v>3</v>
      </c>
      <c r="D2306" s="77"/>
      <c r="E2306" s="77"/>
      <c r="F2306" s="12" t="s">
        <v>4</v>
      </c>
      <c r="G2306" s="12" t="s">
        <v>1121</v>
      </c>
      <c r="H2306" s="12" t="s">
        <v>1122</v>
      </c>
      <c r="I2306" s="12" t="s">
        <v>1123</v>
      </c>
    </row>
    <row r="2307" spans="1:9" ht="21" customHeight="1">
      <c r="A2307" s="13" t="s">
        <v>1255</v>
      </c>
      <c r="B2307" s="14" t="s">
        <v>1256</v>
      </c>
      <c r="C2307" s="78" t="s">
        <v>15</v>
      </c>
      <c r="D2307" s="78"/>
      <c r="E2307" s="78"/>
      <c r="F2307" s="13" t="s">
        <v>1221</v>
      </c>
      <c r="G2307" s="15">
        <v>0.31619999999999998</v>
      </c>
      <c r="H2307" s="16">
        <v>30.2</v>
      </c>
      <c r="I2307" s="16">
        <f>ROUND(ROUND(G2307,8)*H2307,2)</f>
        <v>9.5500000000000007</v>
      </c>
    </row>
    <row r="2308" spans="1:9" ht="15" customHeight="1">
      <c r="A2308" s="13" t="s">
        <v>1267</v>
      </c>
      <c r="B2308" s="14" t="s">
        <v>1268</v>
      </c>
      <c r="C2308" s="78" t="s">
        <v>15</v>
      </c>
      <c r="D2308" s="78"/>
      <c r="E2308" s="78"/>
      <c r="F2308" s="13" t="s">
        <v>1221</v>
      </c>
      <c r="G2308" s="15">
        <v>9.9599999999999994E-2</v>
      </c>
      <c r="H2308" s="16">
        <v>22.72</v>
      </c>
      <c r="I2308" s="16">
        <f>ROUND(ROUND(G2308,8)*H2308,2)</f>
        <v>2.2599999999999998</v>
      </c>
    </row>
    <row r="2309" spans="1:9" ht="18" customHeight="1">
      <c r="A2309" s="8"/>
      <c r="B2309" s="8"/>
      <c r="C2309" s="8"/>
      <c r="D2309" s="8"/>
      <c r="E2309" s="8"/>
      <c r="F2309" s="8"/>
      <c r="G2309" s="79" t="s">
        <v>1224</v>
      </c>
      <c r="H2309" s="79"/>
      <c r="I2309" s="17">
        <f>SUM(I2307:I2308)</f>
        <v>11.81</v>
      </c>
    </row>
    <row r="2310" spans="1:9" ht="15" customHeight="1">
      <c r="A2310" s="82" t="s">
        <v>1927</v>
      </c>
      <c r="B2310" s="82"/>
      <c r="C2310" s="82"/>
      <c r="D2310" s="8"/>
      <c r="E2310" s="8"/>
      <c r="F2310" s="8"/>
      <c r="G2310" s="80" t="s">
        <v>1141</v>
      </c>
      <c r="H2310" s="80"/>
      <c r="I2310" s="4">
        <v>64.38</v>
      </c>
    </row>
    <row r="2311" spans="1:9" ht="2.1" customHeight="1">
      <c r="A2311" s="82"/>
      <c r="B2311" s="82"/>
      <c r="C2311" s="82"/>
      <c r="D2311" s="8"/>
      <c r="E2311" s="8"/>
      <c r="F2311" s="8"/>
      <c r="G2311" s="8"/>
      <c r="H2311" s="8"/>
      <c r="I2311" s="8"/>
    </row>
    <row r="2312" spans="1:9" ht="9.9499999999999993" customHeight="1">
      <c r="A2312" s="8"/>
      <c r="B2312" s="8"/>
      <c r="C2312" s="8"/>
      <c r="D2312" s="8"/>
      <c r="E2312" s="8"/>
      <c r="F2312" s="8"/>
      <c r="G2312" s="83"/>
      <c r="H2312" s="83"/>
      <c r="I2312" s="83"/>
    </row>
    <row r="2313" spans="1:9" ht="20.100000000000001" customHeight="1">
      <c r="A2313" s="81" t="s">
        <v>1928</v>
      </c>
      <c r="B2313" s="81"/>
      <c r="C2313" s="81"/>
      <c r="D2313" s="81"/>
      <c r="E2313" s="81"/>
      <c r="F2313" s="81"/>
      <c r="G2313" s="81"/>
      <c r="H2313" s="81"/>
      <c r="I2313" s="81"/>
    </row>
    <row r="2314" spans="1:9" ht="15" customHeight="1">
      <c r="A2314" s="76" t="s">
        <v>1234</v>
      </c>
      <c r="B2314" s="76"/>
      <c r="C2314" s="77" t="s">
        <v>3</v>
      </c>
      <c r="D2314" s="77"/>
      <c r="E2314" s="77"/>
      <c r="F2314" s="12" t="s">
        <v>4</v>
      </c>
      <c r="G2314" s="12" t="s">
        <v>1121</v>
      </c>
      <c r="H2314" s="12" t="s">
        <v>1122</v>
      </c>
      <c r="I2314" s="12" t="s">
        <v>1123</v>
      </c>
    </row>
    <row r="2315" spans="1:9" ht="21" customHeight="1">
      <c r="A2315" s="13" t="s">
        <v>1929</v>
      </c>
      <c r="B2315" s="14" t="s">
        <v>1930</v>
      </c>
      <c r="C2315" s="78" t="s">
        <v>15</v>
      </c>
      <c r="D2315" s="78"/>
      <c r="E2315" s="78"/>
      <c r="F2315" s="13" t="s">
        <v>39</v>
      </c>
      <c r="G2315" s="15">
        <v>1</v>
      </c>
      <c r="H2315" s="16">
        <v>52.57</v>
      </c>
      <c r="I2315" s="16">
        <f>ROUND(ROUND(G2315,8)*H2315,2)</f>
        <v>52.57</v>
      </c>
    </row>
    <row r="2316" spans="1:9" ht="15" customHeight="1">
      <c r="A2316" s="8"/>
      <c r="B2316" s="8"/>
      <c r="C2316" s="8"/>
      <c r="D2316" s="8"/>
      <c r="E2316" s="8"/>
      <c r="F2316" s="8"/>
      <c r="G2316" s="79" t="s">
        <v>1249</v>
      </c>
      <c r="H2316" s="79"/>
      <c r="I2316" s="17">
        <f>SUM(I2315:I2315)</f>
        <v>52.57</v>
      </c>
    </row>
    <row r="2317" spans="1:9" ht="15" customHeight="1">
      <c r="A2317" s="76" t="s">
        <v>1218</v>
      </c>
      <c r="B2317" s="76"/>
      <c r="C2317" s="77" t="s">
        <v>3</v>
      </c>
      <c r="D2317" s="77"/>
      <c r="E2317" s="77"/>
      <c r="F2317" s="12" t="s">
        <v>4</v>
      </c>
      <c r="G2317" s="12" t="s">
        <v>1121</v>
      </c>
      <c r="H2317" s="12" t="s">
        <v>1122</v>
      </c>
      <c r="I2317" s="12" t="s">
        <v>1123</v>
      </c>
    </row>
    <row r="2318" spans="1:9" ht="21" customHeight="1">
      <c r="A2318" s="13" t="s">
        <v>1255</v>
      </c>
      <c r="B2318" s="14" t="s">
        <v>1256</v>
      </c>
      <c r="C2318" s="78" t="s">
        <v>15</v>
      </c>
      <c r="D2318" s="78"/>
      <c r="E2318" s="78"/>
      <c r="F2318" s="13" t="s">
        <v>1221</v>
      </c>
      <c r="G2318" s="15">
        <v>0.31619999999999998</v>
      </c>
      <c r="H2318" s="16">
        <v>30.2</v>
      </c>
      <c r="I2318" s="16">
        <f>ROUND(ROUND(G2318,8)*H2318,2)</f>
        <v>9.5500000000000007</v>
      </c>
    </row>
    <row r="2319" spans="1:9" ht="15" customHeight="1">
      <c r="A2319" s="13" t="s">
        <v>1267</v>
      </c>
      <c r="B2319" s="14" t="s">
        <v>1268</v>
      </c>
      <c r="C2319" s="78" t="s">
        <v>15</v>
      </c>
      <c r="D2319" s="78"/>
      <c r="E2319" s="78"/>
      <c r="F2319" s="13" t="s">
        <v>1221</v>
      </c>
      <c r="G2319" s="15">
        <v>9.9599999999999994E-2</v>
      </c>
      <c r="H2319" s="16">
        <v>22.72</v>
      </c>
      <c r="I2319" s="16">
        <f>ROUND(ROUND(G2319,8)*H2319,2)</f>
        <v>2.2599999999999998</v>
      </c>
    </row>
    <row r="2320" spans="1:9" ht="18" customHeight="1">
      <c r="A2320" s="8"/>
      <c r="B2320" s="8"/>
      <c r="C2320" s="8"/>
      <c r="D2320" s="8"/>
      <c r="E2320" s="8"/>
      <c r="F2320" s="8"/>
      <c r="G2320" s="79" t="s">
        <v>1224</v>
      </c>
      <c r="H2320" s="79"/>
      <c r="I2320" s="17">
        <f>SUM(I2318:I2319)</f>
        <v>11.81</v>
      </c>
    </row>
    <row r="2321" spans="1:9" ht="15" customHeight="1">
      <c r="A2321" s="82" t="s">
        <v>1927</v>
      </c>
      <c r="B2321" s="82"/>
      <c r="C2321" s="82"/>
      <c r="D2321" s="8"/>
      <c r="E2321" s="8"/>
      <c r="F2321" s="8"/>
      <c r="G2321" s="80" t="s">
        <v>1141</v>
      </c>
      <c r="H2321" s="80"/>
      <c r="I2321" s="4">
        <v>64.38</v>
      </c>
    </row>
    <row r="2322" spans="1:9" ht="2.1" customHeight="1">
      <c r="A2322" s="82"/>
      <c r="B2322" s="82"/>
      <c r="C2322" s="82"/>
      <c r="D2322" s="8"/>
      <c r="E2322" s="8"/>
      <c r="F2322" s="8"/>
      <c r="G2322" s="8"/>
      <c r="H2322" s="8"/>
      <c r="I2322" s="8"/>
    </row>
    <row r="2323" spans="1:9" ht="9.9499999999999993" customHeight="1">
      <c r="A2323" s="8"/>
      <c r="B2323" s="8"/>
      <c r="C2323" s="8"/>
      <c r="D2323" s="8"/>
      <c r="E2323" s="8"/>
      <c r="F2323" s="8"/>
      <c r="G2323" s="83"/>
      <c r="H2323" s="83"/>
      <c r="I2323" s="83"/>
    </row>
    <row r="2324" spans="1:9" ht="20.100000000000001" customHeight="1">
      <c r="A2324" s="81" t="s">
        <v>1931</v>
      </c>
      <c r="B2324" s="81"/>
      <c r="C2324" s="81"/>
      <c r="D2324" s="81"/>
      <c r="E2324" s="81"/>
      <c r="F2324" s="81"/>
      <c r="G2324" s="81"/>
      <c r="H2324" s="81"/>
      <c r="I2324" s="81"/>
    </row>
    <row r="2325" spans="1:9" ht="15" customHeight="1">
      <c r="A2325" s="76" t="s">
        <v>1234</v>
      </c>
      <c r="B2325" s="76"/>
      <c r="C2325" s="77" t="s">
        <v>3</v>
      </c>
      <c r="D2325" s="77"/>
      <c r="E2325" s="77"/>
      <c r="F2325" s="12" t="s">
        <v>4</v>
      </c>
      <c r="G2325" s="12" t="s">
        <v>1121</v>
      </c>
      <c r="H2325" s="12" t="s">
        <v>1122</v>
      </c>
      <c r="I2325" s="12" t="s">
        <v>1123</v>
      </c>
    </row>
    <row r="2326" spans="1:9" ht="21" customHeight="1">
      <c r="A2326" s="13" t="s">
        <v>1932</v>
      </c>
      <c r="B2326" s="14" t="s">
        <v>693</v>
      </c>
      <c r="C2326" s="78" t="s">
        <v>135</v>
      </c>
      <c r="D2326" s="78"/>
      <c r="E2326" s="78"/>
      <c r="F2326" s="13" t="s">
        <v>136</v>
      </c>
      <c r="G2326" s="15">
        <v>1</v>
      </c>
      <c r="H2326" s="16">
        <v>794.09</v>
      </c>
      <c r="I2326" s="16">
        <f>TRUNC(TRUNC(G2326,8)*H2326,2)</f>
        <v>794.09</v>
      </c>
    </row>
    <row r="2327" spans="1:9" ht="15" customHeight="1">
      <c r="A2327" s="8"/>
      <c r="B2327" s="8"/>
      <c r="C2327" s="8"/>
      <c r="D2327" s="8"/>
      <c r="E2327" s="8"/>
      <c r="F2327" s="8"/>
      <c r="G2327" s="79" t="s">
        <v>1249</v>
      </c>
      <c r="H2327" s="79"/>
      <c r="I2327" s="17">
        <f>SUM(I2326:I2326)</f>
        <v>794.09</v>
      </c>
    </row>
    <row r="2328" spans="1:9" ht="15" customHeight="1">
      <c r="A2328" s="8"/>
      <c r="B2328" s="8"/>
      <c r="C2328" s="8"/>
      <c r="D2328" s="8"/>
      <c r="E2328" s="8"/>
      <c r="F2328" s="8"/>
      <c r="G2328" s="80" t="s">
        <v>1141</v>
      </c>
      <c r="H2328" s="80"/>
      <c r="I2328" s="4">
        <f>ROUND(SUM(I2327),2)</f>
        <v>794.09</v>
      </c>
    </row>
    <row r="2329" spans="1:9" ht="9.9499999999999993" customHeight="1">
      <c r="A2329" s="8"/>
      <c r="B2329" s="8"/>
      <c r="C2329" s="8"/>
      <c r="D2329" s="8"/>
      <c r="E2329" s="8"/>
      <c r="F2329" s="8"/>
      <c r="G2329" s="83"/>
      <c r="H2329" s="83"/>
      <c r="I2329" s="83"/>
    </row>
    <row r="2330" spans="1:9" ht="20.100000000000001" customHeight="1">
      <c r="A2330" s="81" t="s">
        <v>1933</v>
      </c>
      <c r="B2330" s="81"/>
      <c r="C2330" s="81"/>
      <c r="D2330" s="81"/>
      <c r="E2330" s="81"/>
      <c r="F2330" s="81"/>
      <c r="G2330" s="81"/>
      <c r="H2330" s="81"/>
      <c r="I2330" s="81"/>
    </row>
    <row r="2331" spans="1:9" ht="15" customHeight="1">
      <c r="A2331" s="76" t="s">
        <v>1234</v>
      </c>
      <c r="B2331" s="76"/>
      <c r="C2331" s="77" t="s">
        <v>3</v>
      </c>
      <c r="D2331" s="77"/>
      <c r="E2331" s="77"/>
      <c r="F2331" s="12" t="s">
        <v>4</v>
      </c>
      <c r="G2331" s="12" t="s">
        <v>1121</v>
      </c>
      <c r="H2331" s="12" t="s">
        <v>1122</v>
      </c>
      <c r="I2331" s="12" t="s">
        <v>1123</v>
      </c>
    </row>
    <row r="2332" spans="1:9" ht="38.1" customHeight="1">
      <c r="A2332" s="13" t="s">
        <v>1934</v>
      </c>
      <c r="B2332" s="14" t="s">
        <v>1935</v>
      </c>
      <c r="C2332" s="78" t="s">
        <v>15</v>
      </c>
      <c r="D2332" s="78"/>
      <c r="E2332" s="78"/>
      <c r="F2332" s="13" t="s">
        <v>176</v>
      </c>
      <c r="G2332" s="15">
        <v>1.5</v>
      </c>
      <c r="H2332" s="16">
        <v>20.97</v>
      </c>
      <c r="I2332" s="16">
        <f>TRUNC(TRUNC(G2332,8)*H2332,2)</f>
        <v>31.45</v>
      </c>
    </row>
    <row r="2333" spans="1:9" ht="15" customHeight="1">
      <c r="A2333" s="8"/>
      <c r="B2333" s="8"/>
      <c r="C2333" s="8"/>
      <c r="D2333" s="8"/>
      <c r="E2333" s="8"/>
      <c r="F2333" s="8"/>
      <c r="G2333" s="79" t="s">
        <v>1249</v>
      </c>
      <c r="H2333" s="79"/>
      <c r="I2333" s="17">
        <f>SUM(I2332:I2332)</f>
        <v>31.45</v>
      </c>
    </row>
    <row r="2334" spans="1:9" ht="15" customHeight="1">
      <c r="A2334" s="76" t="s">
        <v>1218</v>
      </c>
      <c r="B2334" s="76"/>
      <c r="C2334" s="77" t="s">
        <v>3</v>
      </c>
      <c r="D2334" s="77"/>
      <c r="E2334" s="77"/>
      <c r="F2334" s="12" t="s">
        <v>4</v>
      </c>
      <c r="G2334" s="12" t="s">
        <v>1121</v>
      </c>
      <c r="H2334" s="12" t="s">
        <v>1122</v>
      </c>
      <c r="I2334" s="12" t="s">
        <v>1123</v>
      </c>
    </row>
    <row r="2335" spans="1:9" ht="21" customHeight="1">
      <c r="A2335" s="13" t="s">
        <v>1936</v>
      </c>
      <c r="B2335" s="14" t="s">
        <v>1937</v>
      </c>
      <c r="C2335" s="78" t="s">
        <v>15</v>
      </c>
      <c r="D2335" s="78"/>
      <c r="E2335" s="78"/>
      <c r="F2335" s="13" t="s">
        <v>1221</v>
      </c>
      <c r="G2335" s="15">
        <v>9.69E-2</v>
      </c>
      <c r="H2335" s="16">
        <v>24.07</v>
      </c>
      <c r="I2335" s="16">
        <f>TRUNC(TRUNC(G2335,8)*H2335,2)</f>
        <v>2.33</v>
      </c>
    </row>
    <row r="2336" spans="1:9" ht="15" customHeight="1">
      <c r="A2336" s="13" t="s">
        <v>1938</v>
      </c>
      <c r="B2336" s="14" t="s">
        <v>1939</v>
      </c>
      <c r="C2336" s="78" t="s">
        <v>15</v>
      </c>
      <c r="D2336" s="78"/>
      <c r="E2336" s="78"/>
      <c r="F2336" s="13" t="s">
        <v>1221</v>
      </c>
      <c r="G2336" s="15">
        <v>0.4299</v>
      </c>
      <c r="H2336" s="16">
        <v>32.26</v>
      </c>
      <c r="I2336" s="16">
        <f>TRUNC(TRUNC(G2336,8)*H2336,2)</f>
        <v>13.86</v>
      </c>
    </row>
    <row r="2337" spans="1:9" ht="18" customHeight="1">
      <c r="A2337" s="8"/>
      <c r="B2337" s="8"/>
      <c r="C2337" s="8"/>
      <c r="D2337" s="8"/>
      <c r="E2337" s="8"/>
      <c r="F2337" s="8"/>
      <c r="G2337" s="79" t="s">
        <v>1224</v>
      </c>
      <c r="H2337" s="79"/>
      <c r="I2337" s="17">
        <f>SUM(I2335:I2336)</f>
        <v>16.189999999999998</v>
      </c>
    </row>
    <row r="2338" spans="1:9" ht="15" customHeight="1">
      <c r="A2338" s="8"/>
      <c r="B2338" s="8"/>
      <c r="C2338" s="8"/>
      <c r="D2338" s="8"/>
      <c r="E2338" s="8"/>
      <c r="F2338" s="8"/>
      <c r="G2338" s="80" t="s">
        <v>1141</v>
      </c>
      <c r="H2338" s="80"/>
      <c r="I2338" s="4">
        <f>ROUND(SUM(I2333,I2337),2)</f>
        <v>47.64</v>
      </c>
    </row>
    <row r="2339" spans="1:9" ht="9.9499999999999993" customHeight="1">
      <c r="A2339" s="8"/>
      <c r="B2339" s="8"/>
      <c r="C2339" s="8"/>
      <c r="D2339" s="8"/>
      <c r="E2339" s="8"/>
      <c r="F2339" s="8"/>
      <c r="G2339" s="83"/>
      <c r="H2339" s="83"/>
      <c r="I2339" s="83"/>
    </row>
    <row r="2340" spans="1:9" ht="20.100000000000001" customHeight="1">
      <c r="A2340" s="81" t="s">
        <v>1940</v>
      </c>
      <c r="B2340" s="81"/>
      <c r="C2340" s="81"/>
      <c r="D2340" s="81"/>
      <c r="E2340" s="81"/>
      <c r="F2340" s="81"/>
      <c r="G2340" s="81"/>
      <c r="H2340" s="81"/>
      <c r="I2340" s="81"/>
    </row>
    <row r="2341" spans="1:9" ht="15" customHeight="1">
      <c r="A2341" s="76" t="s">
        <v>1218</v>
      </c>
      <c r="B2341" s="76"/>
      <c r="C2341" s="77" t="s">
        <v>3</v>
      </c>
      <c r="D2341" s="77"/>
      <c r="E2341" s="77"/>
      <c r="F2341" s="12" t="s">
        <v>4</v>
      </c>
      <c r="G2341" s="12" t="s">
        <v>1121</v>
      </c>
      <c r="H2341" s="12" t="s">
        <v>1122</v>
      </c>
      <c r="I2341" s="12" t="s">
        <v>1123</v>
      </c>
    </row>
    <row r="2342" spans="1:9" ht="15" customHeight="1">
      <c r="A2342" s="13" t="s">
        <v>1265</v>
      </c>
      <c r="B2342" s="14" t="s">
        <v>1266</v>
      </c>
      <c r="C2342" s="78" t="s">
        <v>15</v>
      </c>
      <c r="D2342" s="78"/>
      <c r="E2342" s="78"/>
      <c r="F2342" s="13" t="s">
        <v>1221</v>
      </c>
      <c r="G2342" s="15">
        <v>6.8099999999999994E-2</v>
      </c>
      <c r="H2342" s="16">
        <v>30.92</v>
      </c>
      <c r="I2342" s="16">
        <f>TRUNC(TRUNC(G2342,8)*H2342,2)</f>
        <v>2.1</v>
      </c>
    </row>
    <row r="2343" spans="1:9" ht="15" customHeight="1">
      <c r="A2343" s="13" t="s">
        <v>1267</v>
      </c>
      <c r="B2343" s="14" t="s">
        <v>1268</v>
      </c>
      <c r="C2343" s="78" t="s">
        <v>15</v>
      </c>
      <c r="D2343" s="78"/>
      <c r="E2343" s="78"/>
      <c r="F2343" s="13" t="s">
        <v>1221</v>
      </c>
      <c r="G2343" s="15">
        <v>2.5499999999999998E-2</v>
      </c>
      <c r="H2343" s="16">
        <v>22.72</v>
      </c>
      <c r="I2343" s="16">
        <f>TRUNC(TRUNC(G2343,8)*H2343,2)</f>
        <v>0.56999999999999995</v>
      </c>
    </row>
    <row r="2344" spans="1:9" ht="18" customHeight="1">
      <c r="A2344" s="8"/>
      <c r="B2344" s="8"/>
      <c r="C2344" s="8"/>
      <c r="D2344" s="8"/>
      <c r="E2344" s="8"/>
      <c r="F2344" s="8"/>
      <c r="G2344" s="79" t="s">
        <v>1224</v>
      </c>
      <c r="H2344" s="79"/>
      <c r="I2344" s="17">
        <f>SUM(I2342:I2343)</f>
        <v>2.67</v>
      </c>
    </row>
    <row r="2345" spans="1:9" ht="15" customHeight="1">
      <c r="A2345" s="76" t="s">
        <v>1137</v>
      </c>
      <c r="B2345" s="76"/>
      <c r="C2345" s="77" t="s">
        <v>3</v>
      </c>
      <c r="D2345" s="77"/>
      <c r="E2345" s="77"/>
      <c r="F2345" s="12" t="s">
        <v>4</v>
      </c>
      <c r="G2345" s="12" t="s">
        <v>1121</v>
      </c>
      <c r="H2345" s="12" t="s">
        <v>1122</v>
      </c>
      <c r="I2345" s="12" t="s">
        <v>1123</v>
      </c>
    </row>
    <row r="2346" spans="1:9" ht="29.1" customHeight="1">
      <c r="A2346" s="13" t="s">
        <v>1941</v>
      </c>
      <c r="B2346" s="14" t="s">
        <v>1942</v>
      </c>
      <c r="C2346" s="78" t="s">
        <v>15</v>
      </c>
      <c r="D2346" s="78"/>
      <c r="E2346" s="78"/>
      <c r="F2346" s="13" t="s">
        <v>82</v>
      </c>
      <c r="G2346" s="15">
        <v>3.7000000000000002E-3</v>
      </c>
      <c r="H2346" s="16">
        <v>658.05</v>
      </c>
      <c r="I2346" s="16">
        <f>TRUNC(TRUNC(G2346,8)*H2346,2)</f>
        <v>2.4300000000000002</v>
      </c>
    </row>
    <row r="2347" spans="1:9" ht="15" customHeight="1">
      <c r="A2347" s="8"/>
      <c r="B2347" s="8"/>
      <c r="C2347" s="8"/>
      <c r="D2347" s="8"/>
      <c r="E2347" s="8"/>
      <c r="F2347" s="8"/>
      <c r="G2347" s="79" t="s">
        <v>1140</v>
      </c>
      <c r="H2347" s="79"/>
      <c r="I2347" s="17">
        <f>SUM(I2346:I2346)</f>
        <v>2.4300000000000002</v>
      </c>
    </row>
    <row r="2348" spans="1:9" ht="15" customHeight="1">
      <c r="A2348" s="8"/>
      <c r="B2348" s="8"/>
      <c r="C2348" s="8"/>
      <c r="D2348" s="8"/>
      <c r="E2348" s="8"/>
      <c r="F2348" s="8"/>
      <c r="G2348" s="80" t="s">
        <v>1141</v>
      </c>
      <c r="H2348" s="80"/>
      <c r="I2348" s="4">
        <f>ROUND(SUM(I2344,I2347),2)</f>
        <v>5.0999999999999996</v>
      </c>
    </row>
    <row r="2349" spans="1:9" ht="9.9499999999999993" customHeight="1">
      <c r="A2349" s="8"/>
      <c r="B2349" s="8"/>
      <c r="C2349" s="8"/>
      <c r="D2349" s="8"/>
      <c r="E2349" s="8"/>
      <c r="F2349" s="8"/>
      <c r="G2349" s="83"/>
      <c r="H2349" s="83"/>
      <c r="I2349" s="83"/>
    </row>
    <row r="2350" spans="1:9" ht="20.100000000000001" customHeight="1">
      <c r="A2350" s="81" t="s">
        <v>1943</v>
      </c>
      <c r="B2350" s="81"/>
      <c r="C2350" s="81"/>
      <c r="D2350" s="81"/>
      <c r="E2350" s="81"/>
      <c r="F2350" s="81"/>
      <c r="G2350" s="81"/>
      <c r="H2350" s="81"/>
      <c r="I2350" s="81"/>
    </row>
    <row r="2351" spans="1:9" ht="15" customHeight="1">
      <c r="A2351" s="76" t="s">
        <v>1218</v>
      </c>
      <c r="B2351" s="76"/>
      <c r="C2351" s="77" t="s">
        <v>3</v>
      </c>
      <c r="D2351" s="77"/>
      <c r="E2351" s="77"/>
      <c r="F2351" s="12" t="s">
        <v>4</v>
      </c>
      <c r="G2351" s="12" t="s">
        <v>1121</v>
      </c>
      <c r="H2351" s="12" t="s">
        <v>1122</v>
      </c>
      <c r="I2351" s="12" t="s">
        <v>1123</v>
      </c>
    </row>
    <row r="2352" spans="1:9" ht="15" customHeight="1">
      <c r="A2352" s="13" t="s">
        <v>1265</v>
      </c>
      <c r="B2352" s="14" t="s">
        <v>1266</v>
      </c>
      <c r="C2352" s="78" t="s">
        <v>15</v>
      </c>
      <c r="D2352" s="78"/>
      <c r="E2352" s="78"/>
      <c r="F2352" s="13" t="s">
        <v>1221</v>
      </c>
      <c r="G2352" s="15">
        <v>0.45800000000000002</v>
      </c>
      <c r="H2352" s="16">
        <v>30.92</v>
      </c>
      <c r="I2352" s="16">
        <f>TRUNC(TRUNC(G2352,8)*H2352,2)</f>
        <v>14.16</v>
      </c>
    </row>
    <row r="2353" spans="1:9" ht="15" customHeight="1">
      <c r="A2353" s="13" t="s">
        <v>1267</v>
      </c>
      <c r="B2353" s="14" t="s">
        <v>1268</v>
      </c>
      <c r="C2353" s="78" t="s">
        <v>15</v>
      </c>
      <c r="D2353" s="78"/>
      <c r="E2353" s="78"/>
      <c r="F2353" s="13" t="s">
        <v>1221</v>
      </c>
      <c r="G2353" s="15">
        <v>0.22900000000000001</v>
      </c>
      <c r="H2353" s="16">
        <v>22.72</v>
      </c>
      <c r="I2353" s="16">
        <f>TRUNC(TRUNC(G2353,8)*H2353,2)</f>
        <v>5.2</v>
      </c>
    </row>
    <row r="2354" spans="1:9" ht="18" customHeight="1">
      <c r="A2354" s="8"/>
      <c r="B2354" s="8"/>
      <c r="C2354" s="8"/>
      <c r="D2354" s="8"/>
      <c r="E2354" s="8"/>
      <c r="F2354" s="8"/>
      <c r="G2354" s="79" t="s">
        <v>1224</v>
      </c>
      <c r="H2354" s="79"/>
      <c r="I2354" s="17">
        <f>SUM(I2352:I2353)</f>
        <v>19.36</v>
      </c>
    </row>
    <row r="2355" spans="1:9" ht="15" customHeight="1">
      <c r="A2355" s="76" t="s">
        <v>1137</v>
      </c>
      <c r="B2355" s="76"/>
      <c r="C2355" s="77" t="s">
        <v>3</v>
      </c>
      <c r="D2355" s="77"/>
      <c r="E2355" s="77"/>
      <c r="F2355" s="12" t="s">
        <v>4</v>
      </c>
      <c r="G2355" s="12" t="s">
        <v>1121</v>
      </c>
      <c r="H2355" s="12" t="s">
        <v>1122</v>
      </c>
      <c r="I2355" s="12" t="s">
        <v>1123</v>
      </c>
    </row>
    <row r="2356" spans="1:9" ht="38.1" customHeight="1">
      <c r="A2356" s="13" t="s">
        <v>1944</v>
      </c>
      <c r="B2356" s="14" t="s">
        <v>1945</v>
      </c>
      <c r="C2356" s="78" t="s">
        <v>15</v>
      </c>
      <c r="D2356" s="78"/>
      <c r="E2356" s="78"/>
      <c r="F2356" s="13" t="s">
        <v>82</v>
      </c>
      <c r="G2356" s="15">
        <v>1.9400000000000001E-2</v>
      </c>
      <c r="H2356" s="16">
        <v>857.44</v>
      </c>
      <c r="I2356" s="16">
        <f>TRUNC(TRUNC(G2356,8)*H2356,2)</f>
        <v>16.63</v>
      </c>
    </row>
    <row r="2357" spans="1:9" ht="15" customHeight="1">
      <c r="A2357" s="8"/>
      <c r="B2357" s="8"/>
      <c r="C2357" s="8"/>
      <c r="D2357" s="8"/>
      <c r="E2357" s="8"/>
      <c r="F2357" s="8"/>
      <c r="G2357" s="79" t="s">
        <v>1140</v>
      </c>
      <c r="H2357" s="79"/>
      <c r="I2357" s="17">
        <f>SUM(I2356:I2356)</f>
        <v>16.63</v>
      </c>
    </row>
    <row r="2358" spans="1:9" ht="15" customHeight="1">
      <c r="A2358" s="8"/>
      <c r="B2358" s="8"/>
      <c r="C2358" s="8"/>
      <c r="D2358" s="8"/>
      <c r="E2358" s="8"/>
      <c r="F2358" s="8"/>
      <c r="G2358" s="80" t="s">
        <v>1141</v>
      </c>
      <c r="H2358" s="80"/>
      <c r="I2358" s="4">
        <f>ROUND(SUM(I2354,I2357),2)</f>
        <v>35.99</v>
      </c>
    </row>
    <row r="2359" spans="1:9" ht="9.9499999999999993" customHeight="1">
      <c r="A2359" s="8"/>
      <c r="B2359" s="8"/>
      <c r="C2359" s="8"/>
      <c r="D2359" s="8"/>
      <c r="E2359" s="8"/>
      <c r="F2359" s="8"/>
      <c r="G2359" s="83"/>
      <c r="H2359" s="83"/>
      <c r="I2359" s="83"/>
    </row>
    <row r="2360" spans="1:9" ht="20.100000000000001" customHeight="1">
      <c r="A2360" s="81" t="s">
        <v>1946</v>
      </c>
      <c r="B2360" s="81"/>
      <c r="C2360" s="81"/>
      <c r="D2360" s="81"/>
      <c r="E2360" s="81"/>
      <c r="F2360" s="81"/>
      <c r="G2360" s="81"/>
      <c r="H2360" s="81"/>
      <c r="I2360" s="81"/>
    </row>
    <row r="2361" spans="1:9" ht="15" customHeight="1">
      <c r="A2361" s="76" t="s">
        <v>1218</v>
      </c>
      <c r="B2361" s="76"/>
      <c r="C2361" s="77" t="s">
        <v>3</v>
      </c>
      <c r="D2361" s="77"/>
      <c r="E2361" s="77"/>
      <c r="F2361" s="12" t="s">
        <v>4</v>
      </c>
      <c r="G2361" s="12" t="s">
        <v>1121</v>
      </c>
      <c r="H2361" s="12" t="s">
        <v>1122</v>
      </c>
      <c r="I2361" s="12" t="s">
        <v>1123</v>
      </c>
    </row>
    <row r="2362" spans="1:9" ht="15" customHeight="1">
      <c r="A2362" s="13" t="s">
        <v>1265</v>
      </c>
      <c r="B2362" s="14" t="s">
        <v>1266</v>
      </c>
      <c r="C2362" s="78" t="s">
        <v>15</v>
      </c>
      <c r="D2362" s="78"/>
      <c r="E2362" s="78"/>
      <c r="F2362" s="13" t="s">
        <v>1221</v>
      </c>
      <c r="G2362" s="15">
        <v>0.29709999999999998</v>
      </c>
      <c r="H2362" s="16">
        <v>30.92</v>
      </c>
      <c r="I2362" s="16">
        <f>TRUNC(TRUNC(G2362,8)*H2362,2)</f>
        <v>9.18</v>
      </c>
    </row>
    <row r="2363" spans="1:9" ht="15" customHeight="1">
      <c r="A2363" s="13" t="s">
        <v>1267</v>
      </c>
      <c r="B2363" s="14" t="s">
        <v>1268</v>
      </c>
      <c r="C2363" s="78" t="s">
        <v>15</v>
      </c>
      <c r="D2363" s="78"/>
      <c r="E2363" s="78"/>
      <c r="F2363" s="13" t="s">
        <v>1221</v>
      </c>
      <c r="G2363" s="15">
        <v>0.14849999999999999</v>
      </c>
      <c r="H2363" s="16">
        <v>22.72</v>
      </c>
      <c r="I2363" s="16">
        <f>TRUNC(TRUNC(G2363,8)*H2363,2)</f>
        <v>3.37</v>
      </c>
    </row>
    <row r="2364" spans="1:9" ht="18" customHeight="1">
      <c r="A2364" s="8"/>
      <c r="B2364" s="8"/>
      <c r="C2364" s="8"/>
      <c r="D2364" s="8"/>
      <c r="E2364" s="8"/>
      <c r="F2364" s="8"/>
      <c r="G2364" s="79" t="s">
        <v>1224</v>
      </c>
      <c r="H2364" s="79"/>
      <c r="I2364" s="17">
        <f>SUM(I2362:I2363)</f>
        <v>12.55</v>
      </c>
    </row>
    <row r="2365" spans="1:9" ht="15" customHeight="1">
      <c r="A2365" s="76" t="s">
        <v>1137</v>
      </c>
      <c r="B2365" s="76"/>
      <c r="C2365" s="77" t="s">
        <v>3</v>
      </c>
      <c r="D2365" s="77"/>
      <c r="E2365" s="77"/>
      <c r="F2365" s="12" t="s">
        <v>4</v>
      </c>
      <c r="G2365" s="12" t="s">
        <v>1121</v>
      </c>
      <c r="H2365" s="12" t="s">
        <v>1122</v>
      </c>
      <c r="I2365" s="12" t="s">
        <v>1123</v>
      </c>
    </row>
    <row r="2366" spans="1:9" ht="38.1" customHeight="1">
      <c r="A2366" s="13" t="s">
        <v>1487</v>
      </c>
      <c r="B2366" s="14" t="s">
        <v>1488</v>
      </c>
      <c r="C2366" s="78" t="s">
        <v>15</v>
      </c>
      <c r="D2366" s="78"/>
      <c r="E2366" s="78"/>
      <c r="F2366" s="13" t="s">
        <v>82</v>
      </c>
      <c r="G2366" s="15">
        <v>1.9400000000000001E-2</v>
      </c>
      <c r="H2366" s="16">
        <v>787.85</v>
      </c>
      <c r="I2366" s="16">
        <f>TRUNC(TRUNC(G2366,8)*H2366,2)</f>
        <v>15.28</v>
      </c>
    </row>
    <row r="2367" spans="1:9" ht="15" customHeight="1">
      <c r="A2367" s="8"/>
      <c r="B2367" s="8"/>
      <c r="C2367" s="8"/>
      <c r="D2367" s="8"/>
      <c r="E2367" s="8"/>
      <c r="F2367" s="8"/>
      <c r="G2367" s="79" t="s">
        <v>1140</v>
      </c>
      <c r="H2367" s="79"/>
      <c r="I2367" s="17">
        <f>SUM(I2366:I2366)</f>
        <v>15.28</v>
      </c>
    </row>
    <row r="2368" spans="1:9" ht="15" customHeight="1">
      <c r="A2368" s="8"/>
      <c r="B2368" s="8"/>
      <c r="C2368" s="8"/>
      <c r="D2368" s="8"/>
      <c r="E2368" s="8"/>
      <c r="F2368" s="8"/>
      <c r="G2368" s="80" t="s">
        <v>1141</v>
      </c>
      <c r="H2368" s="80"/>
      <c r="I2368" s="4">
        <f>ROUND(SUM(I2364,I2367),2)</f>
        <v>27.83</v>
      </c>
    </row>
    <row r="2369" spans="1:9" ht="9.9499999999999993" customHeight="1">
      <c r="A2369" s="8"/>
      <c r="B2369" s="8"/>
      <c r="C2369" s="8"/>
      <c r="D2369" s="8"/>
      <c r="E2369" s="8"/>
      <c r="F2369" s="8"/>
      <c r="G2369" s="83"/>
      <c r="H2369" s="83"/>
      <c r="I2369" s="83"/>
    </row>
    <row r="2370" spans="1:9" ht="20.100000000000001" customHeight="1">
      <c r="A2370" s="81" t="s">
        <v>1947</v>
      </c>
      <c r="B2370" s="81"/>
      <c r="C2370" s="81"/>
      <c r="D2370" s="81"/>
      <c r="E2370" s="81"/>
      <c r="F2370" s="81"/>
      <c r="G2370" s="81"/>
      <c r="H2370" s="81"/>
      <c r="I2370" s="81"/>
    </row>
    <row r="2371" spans="1:9" ht="15" customHeight="1">
      <c r="A2371" s="76" t="s">
        <v>1234</v>
      </c>
      <c r="B2371" s="76"/>
      <c r="C2371" s="77" t="s">
        <v>3</v>
      </c>
      <c r="D2371" s="77"/>
      <c r="E2371" s="77"/>
      <c r="F2371" s="12" t="s">
        <v>4</v>
      </c>
      <c r="G2371" s="12" t="s">
        <v>1121</v>
      </c>
      <c r="H2371" s="12" t="s">
        <v>1122</v>
      </c>
      <c r="I2371" s="12" t="s">
        <v>1123</v>
      </c>
    </row>
    <row r="2372" spans="1:9" ht="15" customHeight="1">
      <c r="A2372" s="13" t="s">
        <v>1948</v>
      </c>
      <c r="B2372" s="14" t="s">
        <v>1949</v>
      </c>
      <c r="C2372" s="78" t="s">
        <v>15</v>
      </c>
      <c r="D2372" s="78"/>
      <c r="E2372" s="78"/>
      <c r="F2372" s="13" t="s">
        <v>176</v>
      </c>
      <c r="G2372" s="15">
        <v>6.85</v>
      </c>
      <c r="H2372" s="16">
        <v>0.89</v>
      </c>
      <c r="I2372" s="16">
        <f>TRUNC(TRUNC(G2372,8)*H2372,2)</f>
        <v>6.09</v>
      </c>
    </row>
    <row r="2373" spans="1:9" ht="15" customHeight="1">
      <c r="A2373" s="13" t="s">
        <v>1950</v>
      </c>
      <c r="B2373" s="14" t="s">
        <v>1951</v>
      </c>
      <c r="C2373" s="78" t="s">
        <v>15</v>
      </c>
      <c r="D2373" s="78"/>
      <c r="E2373" s="78"/>
      <c r="F2373" s="13" t="s">
        <v>176</v>
      </c>
      <c r="G2373" s="15">
        <v>0.14099999999999999</v>
      </c>
      <c r="H2373" s="16">
        <v>5.22</v>
      </c>
      <c r="I2373" s="16">
        <f>TRUNC(TRUNC(G2373,8)*H2373,2)</f>
        <v>0.73</v>
      </c>
    </row>
    <row r="2374" spans="1:9" ht="21" customHeight="1">
      <c r="A2374" s="13" t="s">
        <v>1952</v>
      </c>
      <c r="B2374" s="14" t="s">
        <v>1953</v>
      </c>
      <c r="C2374" s="78" t="s">
        <v>15</v>
      </c>
      <c r="D2374" s="78"/>
      <c r="E2374" s="78"/>
      <c r="F2374" s="13" t="s">
        <v>68</v>
      </c>
      <c r="G2374" s="15">
        <v>1.0864</v>
      </c>
      <c r="H2374" s="16">
        <v>41.83</v>
      </c>
      <c r="I2374" s="16">
        <f>TRUNC(TRUNC(G2374,8)*H2374,2)</f>
        <v>45.44</v>
      </c>
    </row>
    <row r="2375" spans="1:9" ht="15" customHeight="1">
      <c r="A2375" s="8"/>
      <c r="B2375" s="8"/>
      <c r="C2375" s="8"/>
      <c r="D2375" s="8"/>
      <c r="E2375" s="8"/>
      <c r="F2375" s="8"/>
      <c r="G2375" s="79" t="s">
        <v>1249</v>
      </c>
      <c r="H2375" s="79"/>
      <c r="I2375" s="17">
        <f>SUM(I2372:I2374)</f>
        <v>52.26</v>
      </c>
    </row>
    <row r="2376" spans="1:9" ht="15" customHeight="1">
      <c r="A2376" s="76" t="s">
        <v>1218</v>
      </c>
      <c r="B2376" s="76"/>
      <c r="C2376" s="77" t="s">
        <v>3</v>
      </c>
      <c r="D2376" s="77"/>
      <c r="E2376" s="77"/>
      <c r="F2376" s="12" t="s">
        <v>4</v>
      </c>
      <c r="G2376" s="12" t="s">
        <v>1121</v>
      </c>
      <c r="H2376" s="12" t="s">
        <v>1122</v>
      </c>
      <c r="I2376" s="12" t="s">
        <v>1123</v>
      </c>
    </row>
    <row r="2377" spans="1:9" ht="21" customHeight="1">
      <c r="A2377" s="13" t="s">
        <v>1954</v>
      </c>
      <c r="B2377" s="14" t="s">
        <v>1955</v>
      </c>
      <c r="C2377" s="78" t="s">
        <v>15</v>
      </c>
      <c r="D2377" s="78"/>
      <c r="E2377" s="78"/>
      <c r="F2377" s="13" t="s">
        <v>1221</v>
      </c>
      <c r="G2377" s="15">
        <v>0.74070000000000003</v>
      </c>
      <c r="H2377" s="16">
        <v>30.78</v>
      </c>
      <c r="I2377" s="16">
        <f>TRUNC(TRUNC(G2377,8)*H2377,2)</f>
        <v>22.79</v>
      </c>
    </row>
    <row r="2378" spans="1:9" ht="15" customHeight="1">
      <c r="A2378" s="13" t="s">
        <v>1267</v>
      </c>
      <c r="B2378" s="14" t="s">
        <v>1268</v>
      </c>
      <c r="C2378" s="78" t="s">
        <v>15</v>
      </c>
      <c r="D2378" s="78"/>
      <c r="E2378" s="78"/>
      <c r="F2378" s="13" t="s">
        <v>1221</v>
      </c>
      <c r="G2378" s="15">
        <v>0.32590000000000002</v>
      </c>
      <c r="H2378" s="16">
        <v>22.72</v>
      </c>
      <c r="I2378" s="16">
        <f>TRUNC(TRUNC(G2378,8)*H2378,2)</f>
        <v>7.4</v>
      </c>
    </row>
    <row r="2379" spans="1:9" ht="18" customHeight="1">
      <c r="A2379" s="8"/>
      <c r="B2379" s="8"/>
      <c r="C2379" s="8"/>
      <c r="D2379" s="8"/>
      <c r="E2379" s="8"/>
      <c r="F2379" s="8"/>
      <c r="G2379" s="79" t="s">
        <v>1224</v>
      </c>
      <c r="H2379" s="79"/>
      <c r="I2379" s="17">
        <f>SUM(I2377:I2378)</f>
        <v>30.189999999999998</v>
      </c>
    </row>
    <row r="2380" spans="1:9" ht="15" customHeight="1">
      <c r="A2380" s="8"/>
      <c r="B2380" s="8"/>
      <c r="C2380" s="8"/>
      <c r="D2380" s="8"/>
      <c r="E2380" s="8"/>
      <c r="F2380" s="8"/>
      <c r="G2380" s="80" t="s">
        <v>1141</v>
      </c>
      <c r="H2380" s="80"/>
      <c r="I2380" s="4">
        <f>ROUND(SUM(I2375,I2379),2)</f>
        <v>82.45</v>
      </c>
    </row>
    <row r="2381" spans="1:9" ht="9.9499999999999993" customHeight="1">
      <c r="A2381" s="8"/>
      <c r="B2381" s="8"/>
      <c r="C2381" s="8"/>
      <c r="D2381" s="8"/>
      <c r="E2381" s="8"/>
      <c r="F2381" s="8"/>
      <c r="G2381" s="83"/>
      <c r="H2381" s="83"/>
      <c r="I2381" s="83"/>
    </row>
    <row r="2382" spans="1:9" ht="20.100000000000001" customHeight="1">
      <c r="A2382" s="81" t="s">
        <v>1956</v>
      </c>
      <c r="B2382" s="81"/>
      <c r="C2382" s="81"/>
      <c r="D2382" s="81"/>
      <c r="E2382" s="81"/>
      <c r="F2382" s="81"/>
      <c r="G2382" s="81"/>
      <c r="H2382" s="81"/>
      <c r="I2382" s="81"/>
    </row>
    <row r="2383" spans="1:9" ht="15" customHeight="1">
      <c r="A2383" s="76" t="s">
        <v>1218</v>
      </c>
      <c r="B2383" s="76"/>
      <c r="C2383" s="77" t="s">
        <v>3</v>
      </c>
      <c r="D2383" s="77"/>
      <c r="E2383" s="77"/>
      <c r="F2383" s="12" t="s">
        <v>4</v>
      </c>
      <c r="G2383" s="12" t="s">
        <v>1121</v>
      </c>
      <c r="H2383" s="12" t="s">
        <v>1122</v>
      </c>
      <c r="I2383" s="12" t="s">
        <v>1123</v>
      </c>
    </row>
    <row r="2384" spans="1:9" ht="15" customHeight="1">
      <c r="A2384" s="13" t="s">
        <v>1265</v>
      </c>
      <c r="B2384" s="14" t="s">
        <v>1266</v>
      </c>
      <c r="C2384" s="78" t="s">
        <v>15</v>
      </c>
      <c r="D2384" s="78"/>
      <c r="E2384" s="78"/>
      <c r="F2384" s="13" t="s">
        <v>1221</v>
      </c>
      <c r="G2384" s="15">
        <v>0.1724</v>
      </c>
      <c r="H2384" s="16">
        <v>30.92</v>
      </c>
      <c r="I2384" s="16">
        <f>TRUNC(TRUNC(G2384,8)*H2384,2)</f>
        <v>5.33</v>
      </c>
    </row>
    <row r="2385" spans="1:9" ht="15" customHeight="1">
      <c r="A2385" s="13" t="s">
        <v>1267</v>
      </c>
      <c r="B2385" s="14" t="s">
        <v>1268</v>
      </c>
      <c r="C2385" s="78" t="s">
        <v>15</v>
      </c>
      <c r="D2385" s="78"/>
      <c r="E2385" s="78"/>
      <c r="F2385" s="13" t="s">
        <v>1221</v>
      </c>
      <c r="G2385" s="15">
        <v>5.7500000000000002E-2</v>
      </c>
      <c r="H2385" s="16">
        <v>22.72</v>
      </c>
      <c r="I2385" s="16">
        <f>TRUNC(TRUNC(G2385,8)*H2385,2)</f>
        <v>1.3</v>
      </c>
    </row>
    <row r="2386" spans="1:9" ht="18" customHeight="1">
      <c r="A2386" s="8"/>
      <c r="B2386" s="8"/>
      <c r="C2386" s="8"/>
      <c r="D2386" s="8"/>
      <c r="E2386" s="8"/>
      <c r="F2386" s="8"/>
      <c r="G2386" s="79" t="s">
        <v>1224</v>
      </c>
      <c r="H2386" s="79"/>
      <c r="I2386" s="17">
        <f>SUM(I2384:I2385)</f>
        <v>6.63</v>
      </c>
    </row>
    <row r="2387" spans="1:9" ht="15" customHeight="1">
      <c r="A2387" s="76" t="s">
        <v>1137</v>
      </c>
      <c r="B2387" s="76"/>
      <c r="C2387" s="77" t="s">
        <v>3</v>
      </c>
      <c r="D2387" s="77"/>
      <c r="E2387" s="77"/>
      <c r="F2387" s="12" t="s">
        <v>4</v>
      </c>
      <c r="G2387" s="12" t="s">
        <v>1121</v>
      </c>
      <c r="H2387" s="12" t="s">
        <v>1122</v>
      </c>
      <c r="I2387" s="12" t="s">
        <v>1123</v>
      </c>
    </row>
    <row r="2388" spans="1:9" ht="29.1" customHeight="1">
      <c r="A2388" s="13" t="s">
        <v>1957</v>
      </c>
      <c r="B2388" s="14" t="s">
        <v>1958</v>
      </c>
      <c r="C2388" s="78" t="s">
        <v>15</v>
      </c>
      <c r="D2388" s="78"/>
      <c r="E2388" s="78"/>
      <c r="F2388" s="13" t="s">
        <v>82</v>
      </c>
      <c r="G2388" s="15">
        <v>3.7000000000000002E-3</v>
      </c>
      <c r="H2388" s="16">
        <v>738.57</v>
      </c>
      <c r="I2388" s="16">
        <f>TRUNC(TRUNC(G2388,8)*H2388,2)</f>
        <v>2.73</v>
      </c>
    </row>
    <row r="2389" spans="1:9" ht="15" customHeight="1">
      <c r="A2389" s="8"/>
      <c r="B2389" s="8"/>
      <c r="C2389" s="8"/>
      <c r="D2389" s="8"/>
      <c r="E2389" s="8"/>
      <c r="F2389" s="8"/>
      <c r="G2389" s="79" t="s">
        <v>1140</v>
      </c>
      <c r="H2389" s="79"/>
      <c r="I2389" s="17">
        <f>SUM(I2388:I2388)</f>
        <v>2.73</v>
      </c>
    </row>
    <row r="2390" spans="1:9" ht="15" customHeight="1">
      <c r="A2390" s="8"/>
      <c r="B2390" s="8"/>
      <c r="C2390" s="8"/>
      <c r="D2390" s="8"/>
      <c r="E2390" s="8"/>
      <c r="F2390" s="8"/>
      <c r="G2390" s="80" t="s">
        <v>1141</v>
      </c>
      <c r="H2390" s="80"/>
      <c r="I2390" s="4">
        <f>ROUND(SUM(I2386,I2389),2)</f>
        <v>9.36</v>
      </c>
    </row>
    <row r="2391" spans="1:9" ht="9.9499999999999993" customHeight="1">
      <c r="A2391" s="8"/>
      <c r="B2391" s="8"/>
      <c r="C2391" s="8"/>
      <c r="D2391" s="8"/>
      <c r="E2391" s="8"/>
      <c r="F2391" s="8"/>
      <c r="G2391" s="83"/>
      <c r="H2391" s="83"/>
      <c r="I2391" s="83"/>
    </row>
    <row r="2392" spans="1:9" ht="20.100000000000001" customHeight="1">
      <c r="A2392" s="81" t="s">
        <v>1959</v>
      </c>
      <c r="B2392" s="81"/>
      <c r="C2392" s="81"/>
      <c r="D2392" s="81"/>
      <c r="E2392" s="81"/>
      <c r="F2392" s="81"/>
      <c r="G2392" s="81"/>
      <c r="H2392" s="81"/>
      <c r="I2392" s="81"/>
    </row>
    <row r="2393" spans="1:9" ht="15" customHeight="1">
      <c r="A2393" s="76" t="s">
        <v>1234</v>
      </c>
      <c r="B2393" s="76"/>
      <c r="C2393" s="77" t="s">
        <v>3</v>
      </c>
      <c r="D2393" s="77"/>
      <c r="E2393" s="77"/>
      <c r="F2393" s="12" t="s">
        <v>4</v>
      </c>
      <c r="G2393" s="12" t="s">
        <v>1121</v>
      </c>
      <c r="H2393" s="12" t="s">
        <v>1122</v>
      </c>
      <c r="I2393" s="12" t="s">
        <v>1123</v>
      </c>
    </row>
    <row r="2394" spans="1:9" ht="21" customHeight="1">
      <c r="A2394" s="13" t="s">
        <v>1960</v>
      </c>
      <c r="B2394" s="14" t="s">
        <v>1961</v>
      </c>
      <c r="C2394" s="78" t="s">
        <v>15</v>
      </c>
      <c r="D2394" s="78"/>
      <c r="E2394" s="78"/>
      <c r="F2394" s="13" t="s">
        <v>68</v>
      </c>
      <c r="G2394" s="15">
        <v>0.13880000000000001</v>
      </c>
      <c r="H2394" s="16">
        <v>14.11</v>
      </c>
      <c r="I2394" s="16">
        <f>TRUNC(TRUNC(G2394,8)*H2394,2)</f>
        <v>1.95</v>
      </c>
    </row>
    <row r="2395" spans="1:9" ht="15" customHeight="1">
      <c r="A2395" s="8"/>
      <c r="B2395" s="8"/>
      <c r="C2395" s="8"/>
      <c r="D2395" s="8"/>
      <c r="E2395" s="8"/>
      <c r="F2395" s="8"/>
      <c r="G2395" s="79" t="s">
        <v>1249</v>
      </c>
      <c r="H2395" s="79"/>
      <c r="I2395" s="17">
        <f>SUM(I2394:I2394)</f>
        <v>1.95</v>
      </c>
    </row>
    <row r="2396" spans="1:9" ht="15" customHeight="1">
      <c r="A2396" s="76" t="s">
        <v>1218</v>
      </c>
      <c r="B2396" s="76"/>
      <c r="C2396" s="77" t="s">
        <v>3</v>
      </c>
      <c r="D2396" s="77"/>
      <c r="E2396" s="77"/>
      <c r="F2396" s="12" t="s">
        <v>4</v>
      </c>
      <c r="G2396" s="12" t="s">
        <v>1121</v>
      </c>
      <c r="H2396" s="12" t="s">
        <v>1122</v>
      </c>
      <c r="I2396" s="12" t="s">
        <v>1123</v>
      </c>
    </row>
    <row r="2397" spans="1:9" ht="15" customHeight="1">
      <c r="A2397" s="13" t="s">
        <v>1265</v>
      </c>
      <c r="B2397" s="14" t="s">
        <v>1266</v>
      </c>
      <c r="C2397" s="78" t="s">
        <v>15</v>
      </c>
      <c r="D2397" s="78"/>
      <c r="E2397" s="78"/>
      <c r="F2397" s="13" t="s">
        <v>1221</v>
      </c>
      <c r="G2397" s="15">
        <v>0.67900000000000005</v>
      </c>
      <c r="H2397" s="16">
        <v>30.92</v>
      </c>
      <c r="I2397" s="16">
        <f>TRUNC(TRUNC(G2397,8)*H2397,2)</f>
        <v>20.99</v>
      </c>
    </row>
    <row r="2398" spans="1:9" ht="15" customHeight="1">
      <c r="A2398" s="13" t="s">
        <v>1267</v>
      </c>
      <c r="B2398" s="14" t="s">
        <v>1268</v>
      </c>
      <c r="C2398" s="78" t="s">
        <v>15</v>
      </c>
      <c r="D2398" s="78"/>
      <c r="E2398" s="78"/>
      <c r="F2398" s="13" t="s">
        <v>1221</v>
      </c>
      <c r="G2398" s="15">
        <v>0.67900000000000005</v>
      </c>
      <c r="H2398" s="16">
        <v>22.72</v>
      </c>
      <c r="I2398" s="16">
        <f>TRUNC(TRUNC(G2398,8)*H2398,2)</f>
        <v>15.42</v>
      </c>
    </row>
    <row r="2399" spans="1:9" ht="18" customHeight="1">
      <c r="A2399" s="8"/>
      <c r="B2399" s="8"/>
      <c r="C2399" s="8"/>
      <c r="D2399" s="8"/>
      <c r="E2399" s="8"/>
      <c r="F2399" s="8"/>
      <c r="G2399" s="79" t="s">
        <v>1224</v>
      </c>
      <c r="H2399" s="79"/>
      <c r="I2399" s="17">
        <f>SUM(I2397:I2398)</f>
        <v>36.409999999999997</v>
      </c>
    </row>
    <row r="2400" spans="1:9" ht="15" customHeight="1">
      <c r="A2400" s="76" t="s">
        <v>1137</v>
      </c>
      <c r="B2400" s="76"/>
      <c r="C2400" s="77" t="s">
        <v>3</v>
      </c>
      <c r="D2400" s="77"/>
      <c r="E2400" s="77"/>
      <c r="F2400" s="12" t="s">
        <v>4</v>
      </c>
      <c r="G2400" s="12" t="s">
        <v>1121</v>
      </c>
      <c r="H2400" s="12" t="s">
        <v>1122</v>
      </c>
      <c r="I2400" s="12" t="s">
        <v>1123</v>
      </c>
    </row>
    <row r="2401" spans="1:9" ht="38.1" customHeight="1">
      <c r="A2401" s="13" t="s">
        <v>1487</v>
      </c>
      <c r="B2401" s="14" t="s">
        <v>1488</v>
      </c>
      <c r="C2401" s="78" t="s">
        <v>15</v>
      </c>
      <c r="D2401" s="78"/>
      <c r="E2401" s="78"/>
      <c r="F2401" s="13" t="s">
        <v>82</v>
      </c>
      <c r="G2401" s="15">
        <v>3.1399999999999997E-2</v>
      </c>
      <c r="H2401" s="16">
        <v>787.85</v>
      </c>
      <c r="I2401" s="16">
        <f>TRUNC(TRUNC(G2401,8)*H2401,2)</f>
        <v>24.73</v>
      </c>
    </row>
    <row r="2402" spans="1:9" ht="15" customHeight="1">
      <c r="A2402" s="8"/>
      <c r="B2402" s="8"/>
      <c r="C2402" s="8"/>
      <c r="D2402" s="8"/>
      <c r="E2402" s="8"/>
      <c r="F2402" s="8"/>
      <c r="G2402" s="79" t="s">
        <v>1140</v>
      </c>
      <c r="H2402" s="79"/>
      <c r="I2402" s="17">
        <f>SUM(I2401:I2401)</f>
        <v>24.73</v>
      </c>
    </row>
    <row r="2403" spans="1:9" ht="15" customHeight="1">
      <c r="A2403" s="8"/>
      <c r="B2403" s="8"/>
      <c r="C2403" s="8"/>
      <c r="D2403" s="8"/>
      <c r="E2403" s="8"/>
      <c r="F2403" s="8"/>
      <c r="G2403" s="80" t="s">
        <v>1141</v>
      </c>
      <c r="H2403" s="80"/>
      <c r="I2403" s="4">
        <f>ROUND(SUM(I2395,I2399,I2402),2)</f>
        <v>63.09</v>
      </c>
    </row>
    <row r="2404" spans="1:9" ht="9.9499999999999993" customHeight="1">
      <c r="A2404" s="8"/>
      <c r="B2404" s="8"/>
      <c r="C2404" s="8"/>
      <c r="D2404" s="8"/>
      <c r="E2404" s="8"/>
      <c r="F2404" s="8"/>
      <c r="G2404" s="83"/>
      <c r="H2404" s="83"/>
      <c r="I2404" s="83"/>
    </row>
    <row r="2405" spans="1:9" ht="20.100000000000001" customHeight="1">
      <c r="A2405" s="81" t="s">
        <v>1962</v>
      </c>
      <c r="B2405" s="81"/>
      <c r="C2405" s="81"/>
      <c r="D2405" s="81"/>
      <c r="E2405" s="81"/>
      <c r="F2405" s="81"/>
      <c r="G2405" s="81"/>
      <c r="H2405" s="81"/>
      <c r="I2405" s="81"/>
    </row>
    <row r="2406" spans="1:9" ht="15" customHeight="1">
      <c r="A2406" s="76" t="s">
        <v>1234</v>
      </c>
      <c r="B2406" s="76"/>
      <c r="C2406" s="77" t="s">
        <v>3</v>
      </c>
      <c r="D2406" s="77"/>
      <c r="E2406" s="77"/>
      <c r="F2406" s="12" t="s">
        <v>4</v>
      </c>
      <c r="G2406" s="12" t="s">
        <v>1121</v>
      </c>
      <c r="H2406" s="12" t="s">
        <v>1122</v>
      </c>
      <c r="I2406" s="12" t="s">
        <v>1123</v>
      </c>
    </row>
    <row r="2407" spans="1:9" ht="15" customHeight="1">
      <c r="A2407" s="13" t="s">
        <v>1963</v>
      </c>
      <c r="B2407" s="14" t="s">
        <v>1964</v>
      </c>
      <c r="C2407" s="78" t="s">
        <v>15</v>
      </c>
      <c r="D2407" s="78"/>
      <c r="E2407" s="78"/>
      <c r="F2407" s="13" t="s">
        <v>1301</v>
      </c>
      <c r="G2407" s="15">
        <v>0.1666</v>
      </c>
      <c r="H2407" s="16">
        <v>10.98</v>
      </c>
      <c r="I2407" s="16">
        <f>TRUNC(TRUNC(G2407,8)*H2407,2)</f>
        <v>1.82</v>
      </c>
    </row>
    <row r="2408" spans="1:9" ht="15" customHeight="1">
      <c r="A2408" s="8"/>
      <c r="B2408" s="8"/>
      <c r="C2408" s="8"/>
      <c r="D2408" s="8"/>
      <c r="E2408" s="8"/>
      <c r="F2408" s="8"/>
      <c r="G2408" s="79" t="s">
        <v>1249</v>
      </c>
      <c r="H2408" s="79"/>
      <c r="I2408" s="17">
        <f>SUM(I2407:I2407)</f>
        <v>1.82</v>
      </c>
    </row>
    <row r="2409" spans="1:9" ht="15" customHeight="1">
      <c r="A2409" s="76" t="s">
        <v>1218</v>
      </c>
      <c r="B2409" s="76"/>
      <c r="C2409" s="77" t="s">
        <v>3</v>
      </c>
      <c r="D2409" s="77"/>
      <c r="E2409" s="77"/>
      <c r="F2409" s="12" t="s">
        <v>4</v>
      </c>
      <c r="G2409" s="12" t="s">
        <v>1121</v>
      </c>
      <c r="H2409" s="12" t="s">
        <v>1122</v>
      </c>
      <c r="I2409" s="12" t="s">
        <v>1123</v>
      </c>
    </row>
    <row r="2410" spans="1:9" ht="15" customHeight="1">
      <c r="A2410" s="13" t="s">
        <v>1965</v>
      </c>
      <c r="B2410" s="14" t="s">
        <v>1966</v>
      </c>
      <c r="C2410" s="78" t="s">
        <v>15</v>
      </c>
      <c r="D2410" s="78"/>
      <c r="E2410" s="78"/>
      <c r="F2410" s="13" t="s">
        <v>1221</v>
      </c>
      <c r="G2410" s="15">
        <v>6.6600000000000006E-2</v>
      </c>
      <c r="H2410" s="16">
        <v>32.590000000000003</v>
      </c>
      <c r="I2410" s="16">
        <f>TRUNC(TRUNC(G2410,8)*H2410,2)</f>
        <v>2.17</v>
      </c>
    </row>
    <row r="2411" spans="1:9" ht="15" customHeight="1">
      <c r="A2411" s="13" t="s">
        <v>1267</v>
      </c>
      <c r="B2411" s="14" t="s">
        <v>1268</v>
      </c>
      <c r="C2411" s="78" t="s">
        <v>15</v>
      </c>
      <c r="D2411" s="78"/>
      <c r="E2411" s="78"/>
      <c r="F2411" s="13" t="s">
        <v>1221</v>
      </c>
      <c r="G2411" s="15">
        <v>2.2200000000000001E-2</v>
      </c>
      <c r="H2411" s="16">
        <v>22.72</v>
      </c>
      <c r="I2411" s="16">
        <f>TRUNC(TRUNC(G2411,8)*H2411,2)</f>
        <v>0.5</v>
      </c>
    </row>
    <row r="2412" spans="1:9" ht="18" customHeight="1">
      <c r="A2412" s="8"/>
      <c r="B2412" s="8"/>
      <c r="C2412" s="8"/>
      <c r="D2412" s="8"/>
      <c r="E2412" s="8"/>
      <c r="F2412" s="8"/>
      <c r="G2412" s="79" t="s">
        <v>1224</v>
      </c>
      <c r="H2412" s="79"/>
      <c r="I2412" s="17">
        <f>SUM(I2410:I2411)</f>
        <v>2.67</v>
      </c>
    </row>
    <row r="2413" spans="1:9" ht="15" customHeight="1">
      <c r="A2413" s="8"/>
      <c r="B2413" s="8"/>
      <c r="C2413" s="8"/>
      <c r="D2413" s="8"/>
      <c r="E2413" s="8"/>
      <c r="F2413" s="8"/>
      <c r="G2413" s="80" t="s">
        <v>1141</v>
      </c>
      <c r="H2413" s="80"/>
      <c r="I2413" s="4">
        <f>ROUND(SUM(I2408,I2412),2)</f>
        <v>4.49</v>
      </c>
    </row>
    <row r="2414" spans="1:9" ht="9.9499999999999993" customHeight="1">
      <c r="A2414" s="8"/>
      <c r="B2414" s="8"/>
      <c r="C2414" s="8"/>
      <c r="D2414" s="8"/>
      <c r="E2414" s="8"/>
      <c r="F2414" s="8"/>
      <c r="G2414" s="83"/>
      <c r="H2414" s="83"/>
      <c r="I2414" s="83"/>
    </row>
    <row r="2415" spans="1:9" ht="20.100000000000001" customHeight="1">
      <c r="A2415" s="81" t="s">
        <v>1967</v>
      </c>
      <c r="B2415" s="81"/>
      <c r="C2415" s="81"/>
      <c r="D2415" s="81"/>
      <c r="E2415" s="81"/>
      <c r="F2415" s="81"/>
      <c r="G2415" s="81"/>
      <c r="H2415" s="81"/>
      <c r="I2415" s="81"/>
    </row>
    <row r="2416" spans="1:9" ht="15" customHeight="1">
      <c r="A2416" s="76" t="s">
        <v>1234</v>
      </c>
      <c r="B2416" s="76"/>
      <c r="C2416" s="77" t="s">
        <v>3</v>
      </c>
      <c r="D2416" s="77"/>
      <c r="E2416" s="77"/>
      <c r="F2416" s="12" t="s">
        <v>4</v>
      </c>
      <c r="G2416" s="12" t="s">
        <v>1121</v>
      </c>
      <c r="H2416" s="12" t="s">
        <v>1122</v>
      </c>
      <c r="I2416" s="12" t="s">
        <v>1123</v>
      </c>
    </row>
    <row r="2417" spans="1:9" ht="21" customHeight="1">
      <c r="A2417" s="13" t="s">
        <v>1968</v>
      </c>
      <c r="B2417" s="14" t="s">
        <v>1969</v>
      </c>
      <c r="C2417" s="78" t="s">
        <v>15</v>
      </c>
      <c r="D2417" s="78"/>
      <c r="E2417" s="78"/>
      <c r="F2417" s="13" t="s">
        <v>39</v>
      </c>
      <c r="G2417" s="15">
        <v>8.0199999999999994E-2</v>
      </c>
      <c r="H2417" s="16">
        <v>0.97</v>
      </c>
      <c r="I2417" s="16">
        <f>TRUNC(TRUNC(G2417,8)*H2417,2)</f>
        <v>7.0000000000000007E-2</v>
      </c>
    </row>
    <row r="2418" spans="1:9" ht="21" customHeight="1">
      <c r="A2418" s="13" t="s">
        <v>1970</v>
      </c>
      <c r="B2418" s="14" t="s">
        <v>1971</v>
      </c>
      <c r="C2418" s="78" t="s">
        <v>15</v>
      </c>
      <c r="D2418" s="78"/>
      <c r="E2418" s="78"/>
      <c r="F2418" s="13" t="s">
        <v>176</v>
      </c>
      <c r="G2418" s="15">
        <v>1.3389</v>
      </c>
      <c r="H2418" s="16">
        <v>2.88</v>
      </c>
      <c r="I2418" s="16">
        <f>TRUNC(TRUNC(G2418,8)*H2418,2)</f>
        <v>3.85</v>
      </c>
    </row>
    <row r="2419" spans="1:9" ht="15" customHeight="1">
      <c r="A2419" s="8"/>
      <c r="B2419" s="8"/>
      <c r="C2419" s="8"/>
      <c r="D2419" s="8"/>
      <c r="E2419" s="8"/>
      <c r="F2419" s="8"/>
      <c r="G2419" s="79" t="s">
        <v>1249</v>
      </c>
      <c r="H2419" s="79"/>
      <c r="I2419" s="17">
        <f>SUM(I2417:I2418)</f>
        <v>3.92</v>
      </c>
    </row>
    <row r="2420" spans="1:9" ht="15" customHeight="1">
      <c r="A2420" s="76" t="s">
        <v>1218</v>
      </c>
      <c r="B2420" s="76"/>
      <c r="C2420" s="77" t="s">
        <v>3</v>
      </c>
      <c r="D2420" s="77"/>
      <c r="E2420" s="77"/>
      <c r="F2420" s="12" t="s">
        <v>4</v>
      </c>
      <c r="G2420" s="12" t="s">
        <v>1121</v>
      </c>
      <c r="H2420" s="12" t="s">
        <v>1122</v>
      </c>
      <c r="I2420" s="12" t="s">
        <v>1123</v>
      </c>
    </row>
    <row r="2421" spans="1:9" ht="15" customHeight="1">
      <c r="A2421" s="13" t="s">
        <v>1965</v>
      </c>
      <c r="B2421" s="14" t="s">
        <v>1966</v>
      </c>
      <c r="C2421" s="78" t="s">
        <v>15</v>
      </c>
      <c r="D2421" s="78"/>
      <c r="E2421" s="78"/>
      <c r="F2421" s="13" t="s">
        <v>1221</v>
      </c>
      <c r="G2421" s="15">
        <v>0.36099999999999999</v>
      </c>
      <c r="H2421" s="16">
        <v>32.590000000000003</v>
      </c>
      <c r="I2421" s="16">
        <f>TRUNC(TRUNC(G2421,8)*H2421,2)</f>
        <v>11.76</v>
      </c>
    </row>
    <row r="2422" spans="1:9" ht="15" customHeight="1">
      <c r="A2422" s="13" t="s">
        <v>1267</v>
      </c>
      <c r="B2422" s="14" t="s">
        <v>1268</v>
      </c>
      <c r="C2422" s="78" t="s">
        <v>15</v>
      </c>
      <c r="D2422" s="78"/>
      <c r="E2422" s="78"/>
      <c r="F2422" s="13" t="s">
        <v>1221</v>
      </c>
      <c r="G2422" s="15">
        <v>0.1203</v>
      </c>
      <c r="H2422" s="16">
        <v>22.72</v>
      </c>
      <c r="I2422" s="16">
        <f>TRUNC(TRUNC(G2422,8)*H2422,2)</f>
        <v>2.73</v>
      </c>
    </row>
    <row r="2423" spans="1:9" ht="18" customHeight="1">
      <c r="A2423" s="8"/>
      <c r="B2423" s="8"/>
      <c r="C2423" s="8"/>
      <c r="D2423" s="8"/>
      <c r="E2423" s="8"/>
      <c r="F2423" s="8"/>
      <c r="G2423" s="79" t="s">
        <v>1224</v>
      </c>
      <c r="H2423" s="79"/>
      <c r="I2423" s="17">
        <f>SUM(I2421:I2422)</f>
        <v>14.49</v>
      </c>
    </row>
    <row r="2424" spans="1:9" ht="15" customHeight="1">
      <c r="A2424" s="8"/>
      <c r="B2424" s="8"/>
      <c r="C2424" s="8"/>
      <c r="D2424" s="8"/>
      <c r="E2424" s="8"/>
      <c r="F2424" s="8"/>
      <c r="G2424" s="80" t="s">
        <v>1141</v>
      </c>
      <c r="H2424" s="80"/>
      <c r="I2424" s="4">
        <f>ROUND(SUM(I2419,I2423),2)</f>
        <v>18.41</v>
      </c>
    </row>
    <row r="2425" spans="1:9" ht="9.9499999999999993" customHeight="1">
      <c r="A2425" s="8"/>
      <c r="B2425" s="8"/>
      <c r="C2425" s="8"/>
      <c r="D2425" s="8"/>
      <c r="E2425" s="8"/>
      <c r="F2425" s="8"/>
      <c r="G2425" s="83"/>
      <c r="H2425" s="83"/>
      <c r="I2425" s="83"/>
    </row>
    <row r="2426" spans="1:9" ht="20.100000000000001" customHeight="1">
      <c r="A2426" s="81" t="s">
        <v>1972</v>
      </c>
      <c r="B2426" s="81"/>
      <c r="C2426" s="81"/>
      <c r="D2426" s="81"/>
      <c r="E2426" s="81"/>
      <c r="F2426" s="81"/>
      <c r="G2426" s="81"/>
      <c r="H2426" s="81"/>
      <c r="I2426" s="81"/>
    </row>
    <row r="2427" spans="1:9" ht="15" customHeight="1">
      <c r="A2427" s="76" t="s">
        <v>1234</v>
      </c>
      <c r="B2427" s="76"/>
      <c r="C2427" s="77" t="s">
        <v>3</v>
      </c>
      <c r="D2427" s="77"/>
      <c r="E2427" s="77"/>
      <c r="F2427" s="12" t="s">
        <v>4</v>
      </c>
      <c r="G2427" s="12" t="s">
        <v>1121</v>
      </c>
      <c r="H2427" s="12" t="s">
        <v>1122</v>
      </c>
      <c r="I2427" s="12" t="s">
        <v>1123</v>
      </c>
    </row>
    <row r="2428" spans="1:9" ht="15" customHeight="1">
      <c r="A2428" s="13" t="s">
        <v>1973</v>
      </c>
      <c r="B2428" s="14" t="s">
        <v>1974</v>
      </c>
      <c r="C2428" s="78" t="s">
        <v>15</v>
      </c>
      <c r="D2428" s="78"/>
      <c r="E2428" s="78"/>
      <c r="F2428" s="13" t="s">
        <v>1301</v>
      </c>
      <c r="G2428" s="15">
        <v>0.23669999999999999</v>
      </c>
      <c r="H2428" s="16">
        <v>21.11</v>
      </c>
      <c r="I2428" s="16">
        <f>TRUNC(TRUNC(G2428,8)*H2428,2)</f>
        <v>4.99</v>
      </c>
    </row>
    <row r="2429" spans="1:9" ht="15" customHeight="1">
      <c r="A2429" s="8"/>
      <c r="B2429" s="8"/>
      <c r="C2429" s="8"/>
      <c r="D2429" s="8"/>
      <c r="E2429" s="8"/>
      <c r="F2429" s="8"/>
      <c r="G2429" s="79" t="s">
        <v>1249</v>
      </c>
      <c r="H2429" s="79"/>
      <c r="I2429" s="17">
        <f>SUM(I2428:I2428)</f>
        <v>4.99</v>
      </c>
    </row>
    <row r="2430" spans="1:9" ht="15" customHeight="1">
      <c r="A2430" s="76" t="s">
        <v>1218</v>
      </c>
      <c r="B2430" s="76"/>
      <c r="C2430" s="77" t="s">
        <v>3</v>
      </c>
      <c r="D2430" s="77"/>
      <c r="E2430" s="77"/>
      <c r="F2430" s="12" t="s">
        <v>4</v>
      </c>
      <c r="G2430" s="12" t="s">
        <v>1121</v>
      </c>
      <c r="H2430" s="12" t="s">
        <v>1122</v>
      </c>
      <c r="I2430" s="12" t="s">
        <v>1123</v>
      </c>
    </row>
    <row r="2431" spans="1:9" ht="15" customHeight="1">
      <c r="A2431" s="13" t="s">
        <v>1965</v>
      </c>
      <c r="B2431" s="14" t="s">
        <v>1966</v>
      </c>
      <c r="C2431" s="78" t="s">
        <v>15</v>
      </c>
      <c r="D2431" s="78"/>
      <c r="E2431" s="78"/>
      <c r="F2431" s="13" t="s">
        <v>1221</v>
      </c>
      <c r="G2431" s="15">
        <v>0.16309999999999999</v>
      </c>
      <c r="H2431" s="16">
        <v>32.590000000000003</v>
      </c>
      <c r="I2431" s="16">
        <f>TRUNC(TRUNC(G2431,8)*H2431,2)</f>
        <v>5.31</v>
      </c>
    </row>
    <row r="2432" spans="1:9" ht="15" customHeight="1">
      <c r="A2432" s="13" t="s">
        <v>1267</v>
      </c>
      <c r="B2432" s="14" t="s">
        <v>1268</v>
      </c>
      <c r="C2432" s="78" t="s">
        <v>15</v>
      </c>
      <c r="D2432" s="78"/>
      <c r="E2432" s="78"/>
      <c r="F2432" s="13" t="s">
        <v>1221</v>
      </c>
      <c r="G2432" s="15">
        <v>5.4399999999999997E-2</v>
      </c>
      <c r="H2432" s="16">
        <v>22.72</v>
      </c>
      <c r="I2432" s="16">
        <f>TRUNC(TRUNC(G2432,8)*H2432,2)</f>
        <v>1.23</v>
      </c>
    </row>
    <row r="2433" spans="1:9" ht="18" customHeight="1">
      <c r="A2433" s="8"/>
      <c r="B2433" s="8"/>
      <c r="C2433" s="8"/>
      <c r="D2433" s="8"/>
      <c r="E2433" s="8"/>
      <c r="F2433" s="8"/>
      <c r="G2433" s="79" t="s">
        <v>1224</v>
      </c>
      <c r="H2433" s="79"/>
      <c r="I2433" s="17">
        <f>SUM(I2431:I2432)</f>
        <v>6.5399999999999991</v>
      </c>
    </row>
    <row r="2434" spans="1:9" ht="15" customHeight="1">
      <c r="A2434" s="8"/>
      <c r="B2434" s="8"/>
      <c r="C2434" s="8"/>
      <c r="D2434" s="8"/>
      <c r="E2434" s="8"/>
      <c r="F2434" s="8"/>
      <c r="G2434" s="80" t="s">
        <v>1141</v>
      </c>
      <c r="H2434" s="80"/>
      <c r="I2434" s="4">
        <f>ROUND(SUM(I2429,I2433),2)</f>
        <v>11.53</v>
      </c>
    </row>
    <row r="2435" spans="1:9" ht="9.9499999999999993" customHeight="1">
      <c r="A2435" s="8"/>
      <c r="B2435" s="8"/>
      <c r="C2435" s="8"/>
      <c r="D2435" s="8"/>
      <c r="E2435" s="8"/>
      <c r="F2435" s="8"/>
      <c r="G2435" s="83"/>
      <c r="H2435" s="83"/>
      <c r="I2435" s="83"/>
    </row>
    <row r="2436" spans="1:9" ht="20.100000000000001" customHeight="1">
      <c r="A2436" s="81" t="s">
        <v>1975</v>
      </c>
      <c r="B2436" s="81"/>
      <c r="C2436" s="81"/>
      <c r="D2436" s="81"/>
      <c r="E2436" s="81"/>
      <c r="F2436" s="81"/>
      <c r="G2436" s="81"/>
      <c r="H2436" s="81"/>
      <c r="I2436" s="81"/>
    </row>
    <row r="2437" spans="1:9" ht="15" customHeight="1">
      <c r="A2437" s="76" t="s">
        <v>1234</v>
      </c>
      <c r="B2437" s="76"/>
      <c r="C2437" s="77" t="s">
        <v>3</v>
      </c>
      <c r="D2437" s="77"/>
      <c r="E2437" s="77"/>
      <c r="F2437" s="12" t="s">
        <v>4</v>
      </c>
      <c r="G2437" s="12" t="s">
        <v>1121</v>
      </c>
      <c r="H2437" s="12" t="s">
        <v>1122</v>
      </c>
      <c r="I2437" s="12" t="s">
        <v>1123</v>
      </c>
    </row>
    <row r="2438" spans="1:9" ht="15" customHeight="1">
      <c r="A2438" s="13" t="s">
        <v>1976</v>
      </c>
      <c r="B2438" s="14" t="s">
        <v>1977</v>
      </c>
      <c r="C2438" s="78" t="s">
        <v>15</v>
      </c>
      <c r="D2438" s="78"/>
      <c r="E2438" s="78"/>
      <c r="F2438" s="13" t="s">
        <v>176</v>
      </c>
      <c r="G2438" s="15">
        <v>1.29</v>
      </c>
      <c r="H2438" s="16">
        <v>2.73</v>
      </c>
      <c r="I2438" s="16">
        <f>TRUNC(TRUNC(G2438,8)*H2438,2)</f>
        <v>3.52</v>
      </c>
    </row>
    <row r="2439" spans="1:9" ht="29.1" customHeight="1">
      <c r="A2439" s="13" t="s">
        <v>1978</v>
      </c>
      <c r="B2439" s="14" t="s">
        <v>1979</v>
      </c>
      <c r="C2439" s="78" t="s">
        <v>15</v>
      </c>
      <c r="D2439" s="78"/>
      <c r="E2439" s="78"/>
      <c r="F2439" s="13" t="s">
        <v>103</v>
      </c>
      <c r="G2439" s="15">
        <v>1</v>
      </c>
      <c r="H2439" s="16">
        <v>66.05</v>
      </c>
      <c r="I2439" s="16">
        <f>TRUNC(TRUNC(G2439,8)*H2439,2)</f>
        <v>66.05</v>
      </c>
    </row>
    <row r="2440" spans="1:9" ht="15" customHeight="1">
      <c r="A2440" s="8"/>
      <c r="B2440" s="8"/>
      <c r="C2440" s="8"/>
      <c r="D2440" s="8"/>
      <c r="E2440" s="8"/>
      <c r="F2440" s="8"/>
      <c r="G2440" s="79" t="s">
        <v>1249</v>
      </c>
      <c r="H2440" s="79"/>
      <c r="I2440" s="17">
        <f>SUM(I2438:I2439)</f>
        <v>69.569999999999993</v>
      </c>
    </row>
    <row r="2441" spans="1:9" ht="15" customHeight="1">
      <c r="A2441" s="76" t="s">
        <v>1218</v>
      </c>
      <c r="B2441" s="76"/>
      <c r="C2441" s="77" t="s">
        <v>3</v>
      </c>
      <c r="D2441" s="77"/>
      <c r="E2441" s="77"/>
      <c r="F2441" s="12" t="s">
        <v>4</v>
      </c>
      <c r="G2441" s="12" t="s">
        <v>1121</v>
      </c>
      <c r="H2441" s="12" t="s">
        <v>1122</v>
      </c>
      <c r="I2441" s="12" t="s">
        <v>1123</v>
      </c>
    </row>
    <row r="2442" spans="1:9" ht="21" customHeight="1">
      <c r="A2442" s="13" t="s">
        <v>1980</v>
      </c>
      <c r="B2442" s="14" t="s">
        <v>1981</v>
      </c>
      <c r="C2442" s="78" t="s">
        <v>15</v>
      </c>
      <c r="D2442" s="78"/>
      <c r="E2442" s="78"/>
      <c r="F2442" s="13" t="s">
        <v>1221</v>
      </c>
      <c r="G2442" s="15">
        <v>0.54700000000000004</v>
      </c>
      <c r="H2442" s="16">
        <v>30.78</v>
      </c>
      <c r="I2442" s="16">
        <f>TRUNC(TRUNC(G2442,8)*H2442,2)</f>
        <v>16.829999999999998</v>
      </c>
    </row>
    <row r="2443" spans="1:9" ht="15" customHeight="1">
      <c r="A2443" s="13" t="s">
        <v>1267</v>
      </c>
      <c r="B2443" s="14" t="s">
        <v>1268</v>
      </c>
      <c r="C2443" s="78" t="s">
        <v>15</v>
      </c>
      <c r="D2443" s="78"/>
      <c r="E2443" s="78"/>
      <c r="F2443" s="13" t="s">
        <v>1221</v>
      </c>
      <c r="G2443" s="15">
        <v>0.27300000000000002</v>
      </c>
      <c r="H2443" s="16">
        <v>22.72</v>
      </c>
      <c r="I2443" s="16">
        <f>TRUNC(TRUNC(G2443,8)*H2443,2)</f>
        <v>6.2</v>
      </c>
    </row>
    <row r="2444" spans="1:9" ht="18" customHeight="1">
      <c r="A2444" s="8"/>
      <c r="B2444" s="8"/>
      <c r="C2444" s="8"/>
      <c r="D2444" s="8"/>
      <c r="E2444" s="8"/>
      <c r="F2444" s="8"/>
      <c r="G2444" s="79" t="s">
        <v>1224</v>
      </c>
      <c r="H2444" s="79"/>
      <c r="I2444" s="17">
        <f>SUM(I2442:I2443)</f>
        <v>23.029999999999998</v>
      </c>
    </row>
    <row r="2445" spans="1:9" ht="15" customHeight="1">
      <c r="A2445" s="8"/>
      <c r="B2445" s="8"/>
      <c r="C2445" s="8"/>
      <c r="D2445" s="8"/>
      <c r="E2445" s="8"/>
      <c r="F2445" s="8"/>
      <c r="G2445" s="80" t="s">
        <v>1141</v>
      </c>
      <c r="H2445" s="80"/>
      <c r="I2445" s="4">
        <f>ROUND(SUM(I2440,I2444),2)</f>
        <v>92.6</v>
      </c>
    </row>
    <row r="2446" spans="1:9" ht="9.9499999999999993" customHeight="1">
      <c r="A2446" s="8"/>
      <c r="B2446" s="8"/>
      <c r="C2446" s="8"/>
      <c r="D2446" s="8"/>
      <c r="E2446" s="8"/>
      <c r="F2446" s="8"/>
      <c r="G2446" s="83"/>
      <c r="H2446" s="83"/>
      <c r="I2446" s="83"/>
    </row>
    <row r="2447" spans="1:9" ht="20.100000000000001" customHeight="1">
      <c r="A2447" s="81" t="s">
        <v>1982</v>
      </c>
      <c r="B2447" s="81"/>
      <c r="C2447" s="81"/>
      <c r="D2447" s="81"/>
      <c r="E2447" s="81"/>
      <c r="F2447" s="81"/>
      <c r="G2447" s="81"/>
      <c r="H2447" s="81"/>
      <c r="I2447" s="81"/>
    </row>
    <row r="2448" spans="1:9" ht="15" customHeight="1">
      <c r="A2448" s="76" t="s">
        <v>1234</v>
      </c>
      <c r="B2448" s="76"/>
      <c r="C2448" s="77" t="s">
        <v>3</v>
      </c>
      <c r="D2448" s="77"/>
      <c r="E2448" s="77"/>
      <c r="F2448" s="12" t="s">
        <v>4</v>
      </c>
      <c r="G2448" s="12" t="s">
        <v>1121</v>
      </c>
      <c r="H2448" s="12" t="s">
        <v>1122</v>
      </c>
      <c r="I2448" s="12" t="s">
        <v>1123</v>
      </c>
    </row>
    <row r="2449" spans="1:9" ht="21" customHeight="1">
      <c r="A2449" s="13" t="s">
        <v>1299</v>
      </c>
      <c r="B2449" s="14" t="s">
        <v>1300</v>
      </c>
      <c r="C2449" s="78" t="s">
        <v>15</v>
      </c>
      <c r="D2449" s="78"/>
      <c r="E2449" s="78"/>
      <c r="F2449" s="13" t="s">
        <v>1301</v>
      </c>
      <c r="G2449" s="15">
        <v>8.0000000000000002E-3</v>
      </c>
      <c r="H2449" s="16">
        <v>6.71</v>
      </c>
      <c r="I2449" s="16">
        <f>TRUNC(TRUNC(G2449,8)*H2449,2)</f>
        <v>0.05</v>
      </c>
    </row>
    <row r="2450" spans="1:9" ht="29.1" customHeight="1">
      <c r="A2450" s="13" t="s">
        <v>1408</v>
      </c>
      <c r="B2450" s="14" t="s">
        <v>1409</v>
      </c>
      <c r="C2450" s="78" t="s">
        <v>15</v>
      </c>
      <c r="D2450" s="78"/>
      <c r="E2450" s="78"/>
      <c r="F2450" s="13" t="s">
        <v>39</v>
      </c>
      <c r="G2450" s="15">
        <v>6</v>
      </c>
      <c r="H2450" s="16">
        <v>0.22</v>
      </c>
      <c r="I2450" s="16">
        <f>TRUNC(TRUNC(G2450,8)*H2450,2)</f>
        <v>1.32</v>
      </c>
    </row>
    <row r="2451" spans="1:9" ht="21" customHeight="1">
      <c r="A2451" s="13" t="s">
        <v>1241</v>
      </c>
      <c r="B2451" s="14" t="s">
        <v>1242</v>
      </c>
      <c r="C2451" s="78" t="s">
        <v>15</v>
      </c>
      <c r="D2451" s="78"/>
      <c r="E2451" s="78"/>
      <c r="F2451" s="13" t="s">
        <v>103</v>
      </c>
      <c r="G2451" s="15">
        <v>0.20300000000000001</v>
      </c>
      <c r="H2451" s="16">
        <v>9.6199999999999992</v>
      </c>
      <c r="I2451" s="16">
        <f>TRUNC(TRUNC(G2451,8)*H2451,2)</f>
        <v>1.95</v>
      </c>
    </row>
    <row r="2452" spans="1:9" ht="15" customHeight="1">
      <c r="A2452" s="8"/>
      <c r="B2452" s="8"/>
      <c r="C2452" s="8"/>
      <c r="D2452" s="8"/>
      <c r="E2452" s="8"/>
      <c r="F2452" s="8"/>
      <c r="G2452" s="79" t="s">
        <v>1249</v>
      </c>
      <c r="H2452" s="79"/>
      <c r="I2452" s="17">
        <f>SUM(I2449:I2451)</f>
        <v>3.3200000000000003</v>
      </c>
    </row>
    <row r="2453" spans="1:9" ht="15" customHeight="1">
      <c r="A2453" s="76" t="s">
        <v>1218</v>
      </c>
      <c r="B2453" s="76"/>
      <c r="C2453" s="77" t="s">
        <v>3</v>
      </c>
      <c r="D2453" s="77"/>
      <c r="E2453" s="77"/>
      <c r="F2453" s="12" t="s">
        <v>4</v>
      </c>
      <c r="G2453" s="12" t="s">
        <v>1121</v>
      </c>
      <c r="H2453" s="12" t="s">
        <v>1122</v>
      </c>
      <c r="I2453" s="12" t="s">
        <v>1123</v>
      </c>
    </row>
    <row r="2454" spans="1:9" ht="15" customHeight="1">
      <c r="A2454" s="13" t="s">
        <v>1265</v>
      </c>
      <c r="B2454" s="14" t="s">
        <v>1266</v>
      </c>
      <c r="C2454" s="78" t="s">
        <v>15</v>
      </c>
      <c r="D2454" s="78"/>
      <c r="E2454" s="78"/>
      <c r="F2454" s="13" t="s">
        <v>1221</v>
      </c>
      <c r="G2454" s="15">
        <v>0.39</v>
      </c>
      <c r="H2454" s="16">
        <v>30.92</v>
      </c>
      <c r="I2454" s="16">
        <f>TRUNC(TRUNC(G2454,8)*H2454,2)</f>
        <v>12.05</v>
      </c>
    </row>
    <row r="2455" spans="1:9" ht="15" customHeight="1">
      <c r="A2455" s="13" t="s">
        <v>1267</v>
      </c>
      <c r="B2455" s="14" t="s">
        <v>1268</v>
      </c>
      <c r="C2455" s="78" t="s">
        <v>15</v>
      </c>
      <c r="D2455" s="78"/>
      <c r="E2455" s="78"/>
      <c r="F2455" s="13" t="s">
        <v>1221</v>
      </c>
      <c r="G2455" s="15">
        <v>0.19500000000000001</v>
      </c>
      <c r="H2455" s="16">
        <v>22.72</v>
      </c>
      <c r="I2455" s="16">
        <f>TRUNC(TRUNC(G2455,8)*H2455,2)</f>
        <v>4.43</v>
      </c>
    </row>
    <row r="2456" spans="1:9" ht="18" customHeight="1">
      <c r="A2456" s="8"/>
      <c r="B2456" s="8"/>
      <c r="C2456" s="8"/>
      <c r="D2456" s="8"/>
      <c r="E2456" s="8"/>
      <c r="F2456" s="8"/>
      <c r="G2456" s="79" t="s">
        <v>1224</v>
      </c>
      <c r="H2456" s="79"/>
      <c r="I2456" s="17">
        <f>SUM(I2454:I2455)</f>
        <v>16.48</v>
      </c>
    </row>
    <row r="2457" spans="1:9" ht="15" customHeight="1">
      <c r="A2457" s="76" t="s">
        <v>1137</v>
      </c>
      <c r="B2457" s="76"/>
      <c r="C2457" s="77" t="s">
        <v>3</v>
      </c>
      <c r="D2457" s="77"/>
      <c r="E2457" s="77"/>
      <c r="F2457" s="12" t="s">
        <v>4</v>
      </c>
      <c r="G2457" s="12" t="s">
        <v>1121</v>
      </c>
      <c r="H2457" s="12" t="s">
        <v>1122</v>
      </c>
      <c r="I2457" s="12" t="s">
        <v>1123</v>
      </c>
    </row>
    <row r="2458" spans="1:9" ht="29.1" customHeight="1">
      <c r="A2458" s="13" t="s">
        <v>1310</v>
      </c>
      <c r="B2458" s="14" t="s">
        <v>1311</v>
      </c>
      <c r="C2458" s="78" t="s">
        <v>15</v>
      </c>
      <c r="D2458" s="78"/>
      <c r="E2458" s="78"/>
      <c r="F2458" s="13" t="s">
        <v>82</v>
      </c>
      <c r="G2458" s="15">
        <v>2.1000000000000001E-2</v>
      </c>
      <c r="H2458" s="16">
        <v>564.87</v>
      </c>
      <c r="I2458" s="16">
        <f>TRUNC(TRUNC(G2458,8)*H2458,2)</f>
        <v>11.86</v>
      </c>
    </row>
    <row r="2459" spans="1:9" ht="21" customHeight="1">
      <c r="A2459" s="13" t="s">
        <v>1414</v>
      </c>
      <c r="B2459" s="14" t="s">
        <v>1415</v>
      </c>
      <c r="C2459" s="78" t="s">
        <v>15</v>
      </c>
      <c r="D2459" s="78"/>
      <c r="E2459" s="78"/>
      <c r="F2459" s="13" t="s">
        <v>176</v>
      </c>
      <c r="G2459" s="15">
        <v>0.79</v>
      </c>
      <c r="H2459" s="16">
        <v>8.66</v>
      </c>
      <c r="I2459" s="16">
        <f>TRUNC(TRUNC(G2459,8)*H2459,2)</f>
        <v>6.84</v>
      </c>
    </row>
    <row r="2460" spans="1:9" ht="21" customHeight="1">
      <c r="A2460" s="13" t="s">
        <v>1983</v>
      </c>
      <c r="B2460" s="14" t="s">
        <v>1984</v>
      </c>
      <c r="C2460" s="78" t="s">
        <v>15</v>
      </c>
      <c r="D2460" s="78"/>
      <c r="E2460" s="78"/>
      <c r="F2460" s="13" t="s">
        <v>68</v>
      </c>
      <c r="G2460" s="15">
        <v>9.4E-2</v>
      </c>
      <c r="H2460" s="16">
        <v>177.2</v>
      </c>
      <c r="I2460" s="16">
        <f>TRUNC(TRUNC(G2460,8)*H2460,2)</f>
        <v>16.649999999999999</v>
      </c>
    </row>
    <row r="2461" spans="1:9" ht="15" customHeight="1">
      <c r="A2461" s="8"/>
      <c r="B2461" s="8"/>
      <c r="C2461" s="8"/>
      <c r="D2461" s="8"/>
      <c r="E2461" s="8"/>
      <c r="F2461" s="8"/>
      <c r="G2461" s="79" t="s">
        <v>1140</v>
      </c>
      <c r="H2461" s="79"/>
      <c r="I2461" s="17">
        <f>SUM(I2458:I2460)</f>
        <v>35.349999999999994</v>
      </c>
    </row>
    <row r="2462" spans="1:9" ht="15" customHeight="1">
      <c r="A2462" s="8"/>
      <c r="B2462" s="8"/>
      <c r="C2462" s="8"/>
      <c r="D2462" s="8"/>
      <c r="E2462" s="8"/>
      <c r="F2462" s="8"/>
      <c r="G2462" s="80" t="s">
        <v>1141</v>
      </c>
      <c r="H2462" s="80"/>
      <c r="I2462" s="4">
        <f>ROUND(SUM(I2452,I2456,I2461),2)</f>
        <v>55.15</v>
      </c>
    </row>
    <row r="2463" spans="1:9" ht="9.9499999999999993" customHeight="1">
      <c r="A2463" s="8"/>
      <c r="B2463" s="8"/>
      <c r="C2463" s="8"/>
      <c r="D2463" s="8"/>
      <c r="E2463" s="8"/>
      <c r="F2463" s="8"/>
      <c r="G2463" s="83"/>
      <c r="H2463" s="83"/>
      <c r="I2463" s="83"/>
    </row>
    <row r="2464" spans="1:9" ht="20.100000000000001" customHeight="1">
      <c r="A2464" s="81" t="s">
        <v>1985</v>
      </c>
      <c r="B2464" s="81"/>
      <c r="C2464" s="81"/>
      <c r="D2464" s="81"/>
      <c r="E2464" s="81"/>
      <c r="F2464" s="81"/>
      <c r="G2464" s="81"/>
      <c r="H2464" s="81"/>
      <c r="I2464" s="81"/>
    </row>
    <row r="2465" spans="1:9" ht="15" customHeight="1">
      <c r="A2465" s="76" t="s">
        <v>1234</v>
      </c>
      <c r="B2465" s="76"/>
      <c r="C2465" s="77" t="s">
        <v>3</v>
      </c>
      <c r="D2465" s="77"/>
      <c r="E2465" s="77"/>
      <c r="F2465" s="12" t="s">
        <v>4</v>
      </c>
      <c r="G2465" s="12" t="s">
        <v>1121</v>
      </c>
      <c r="H2465" s="12" t="s">
        <v>1122</v>
      </c>
      <c r="I2465" s="12" t="s">
        <v>1123</v>
      </c>
    </row>
    <row r="2466" spans="1:9" ht="21" customHeight="1">
      <c r="A2466" s="13" t="s">
        <v>1299</v>
      </c>
      <c r="B2466" s="14" t="s">
        <v>1300</v>
      </c>
      <c r="C2466" s="78" t="s">
        <v>15</v>
      </c>
      <c r="D2466" s="78"/>
      <c r="E2466" s="78"/>
      <c r="F2466" s="13" t="s">
        <v>1301</v>
      </c>
      <c r="G2466" s="15">
        <v>8.0000000000000002E-3</v>
      </c>
      <c r="H2466" s="16">
        <v>6.71</v>
      </c>
      <c r="I2466" s="16">
        <f>TRUNC(TRUNC(G2466,8)*H2466,2)</f>
        <v>0.05</v>
      </c>
    </row>
    <row r="2467" spans="1:9" ht="29.1" customHeight="1">
      <c r="A2467" s="13" t="s">
        <v>1408</v>
      </c>
      <c r="B2467" s="14" t="s">
        <v>1409</v>
      </c>
      <c r="C2467" s="78" t="s">
        <v>15</v>
      </c>
      <c r="D2467" s="78"/>
      <c r="E2467" s="78"/>
      <c r="F2467" s="13" t="s">
        <v>39</v>
      </c>
      <c r="G2467" s="15">
        <v>6</v>
      </c>
      <c r="H2467" s="16">
        <v>0.22</v>
      </c>
      <c r="I2467" s="16">
        <f>TRUNC(TRUNC(G2467,8)*H2467,2)</f>
        <v>1.32</v>
      </c>
    </row>
    <row r="2468" spans="1:9" ht="15" customHeight="1">
      <c r="A2468" s="8"/>
      <c r="B2468" s="8"/>
      <c r="C2468" s="8"/>
      <c r="D2468" s="8"/>
      <c r="E2468" s="8"/>
      <c r="F2468" s="8"/>
      <c r="G2468" s="79" t="s">
        <v>1249</v>
      </c>
      <c r="H2468" s="79"/>
      <c r="I2468" s="17">
        <f>SUM(I2466:I2467)</f>
        <v>1.37</v>
      </c>
    </row>
    <row r="2469" spans="1:9" ht="15" customHeight="1">
      <c r="A2469" s="76" t="s">
        <v>1218</v>
      </c>
      <c r="B2469" s="76"/>
      <c r="C2469" s="77" t="s">
        <v>3</v>
      </c>
      <c r="D2469" s="77"/>
      <c r="E2469" s="77"/>
      <c r="F2469" s="12" t="s">
        <v>4</v>
      </c>
      <c r="G2469" s="12" t="s">
        <v>1121</v>
      </c>
      <c r="H2469" s="12" t="s">
        <v>1122</v>
      </c>
      <c r="I2469" s="12" t="s">
        <v>1123</v>
      </c>
    </row>
    <row r="2470" spans="1:9" ht="15" customHeight="1">
      <c r="A2470" s="13" t="s">
        <v>1265</v>
      </c>
      <c r="B2470" s="14" t="s">
        <v>1266</v>
      </c>
      <c r="C2470" s="78" t="s">
        <v>15</v>
      </c>
      <c r="D2470" s="78"/>
      <c r="E2470" s="78"/>
      <c r="F2470" s="13" t="s">
        <v>1221</v>
      </c>
      <c r="G2470" s="15">
        <v>0.21299999999999999</v>
      </c>
      <c r="H2470" s="16">
        <v>30.92</v>
      </c>
      <c r="I2470" s="16">
        <f>TRUNC(TRUNC(G2470,8)*H2470,2)</f>
        <v>6.58</v>
      </c>
    </row>
    <row r="2471" spans="1:9" ht="15" customHeight="1">
      <c r="A2471" s="13" t="s">
        <v>1267</v>
      </c>
      <c r="B2471" s="14" t="s">
        <v>1268</v>
      </c>
      <c r="C2471" s="78" t="s">
        <v>15</v>
      </c>
      <c r="D2471" s="78"/>
      <c r="E2471" s="78"/>
      <c r="F2471" s="13" t="s">
        <v>1221</v>
      </c>
      <c r="G2471" s="15">
        <v>0.107</v>
      </c>
      <c r="H2471" s="16">
        <v>22.72</v>
      </c>
      <c r="I2471" s="16">
        <f>TRUNC(TRUNC(G2471,8)*H2471,2)</f>
        <v>2.4300000000000002</v>
      </c>
    </row>
    <row r="2472" spans="1:9" ht="18" customHeight="1">
      <c r="A2472" s="8"/>
      <c r="B2472" s="8"/>
      <c r="C2472" s="8"/>
      <c r="D2472" s="8"/>
      <c r="E2472" s="8"/>
      <c r="F2472" s="8"/>
      <c r="G2472" s="79" t="s">
        <v>1224</v>
      </c>
      <c r="H2472" s="79"/>
      <c r="I2472" s="17">
        <f>SUM(I2470:I2471)</f>
        <v>9.01</v>
      </c>
    </row>
    <row r="2473" spans="1:9" ht="15" customHeight="1">
      <c r="A2473" s="76" t="s">
        <v>1137</v>
      </c>
      <c r="B2473" s="76"/>
      <c r="C2473" s="77" t="s">
        <v>3</v>
      </c>
      <c r="D2473" s="77"/>
      <c r="E2473" s="77"/>
      <c r="F2473" s="12" t="s">
        <v>4</v>
      </c>
      <c r="G2473" s="12" t="s">
        <v>1121</v>
      </c>
      <c r="H2473" s="12" t="s">
        <v>1122</v>
      </c>
      <c r="I2473" s="12" t="s">
        <v>1123</v>
      </c>
    </row>
    <row r="2474" spans="1:9" ht="29.1" customHeight="1">
      <c r="A2474" s="13" t="s">
        <v>1310</v>
      </c>
      <c r="B2474" s="14" t="s">
        <v>1311</v>
      </c>
      <c r="C2474" s="78" t="s">
        <v>15</v>
      </c>
      <c r="D2474" s="78"/>
      <c r="E2474" s="78"/>
      <c r="F2474" s="13" t="s">
        <v>82</v>
      </c>
      <c r="G2474" s="15">
        <v>2.1000000000000001E-2</v>
      </c>
      <c r="H2474" s="16">
        <v>564.87</v>
      </c>
      <c r="I2474" s="16">
        <f>TRUNC(TRUNC(G2474,8)*H2474,2)</f>
        <v>11.86</v>
      </c>
    </row>
    <row r="2475" spans="1:9" ht="21" customHeight="1">
      <c r="A2475" s="13" t="s">
        <v>1414</v>
      </c>
      <c r="B2475" s="14" t="s">
        <v>1415</v>
      </c>
      <c r="C2475" s="78" t="s">
        <v>15</v>
      </c>
      <c r="D2475" s="78"/>
      <c r="E2475" s="78"/>
      <c r="F2475" s="13" t="s">
        <v>176</v>
      </c>
      <c r="G2475" s="15">
        <v>0.79</v>
      </c>
      <c r="H2475" s="16">
        <v>8.66</v>
      </c>
      <c r="I2475" s="16">
        <f>TRUNC(TRUNC(G2475,8)*H2475,2)</f>
        <v>6.84</v>
      </c>
    </row>
    <row r="2476" spans="1:9" ht="21" customHeight="1">
      <c r="A2476" s="13" t="s">
        <v>1983</v>
      </c>
      <c r="B2476" s="14" t="s">
        <v>1984</v>
      </c>
      <c r="C2476" s="78" t="s">
        <v>15</v>
      </c>
      <c r="D2476" s="78"/>
      <c r="E2476" s="78"/>
      <c r="F2476" s="13" t="s">
        <v>68</v>
      </c>
      <c r="G2476" s="15">
        <v>7.5999999999999998E-2</v>
      </c>
      <c r="H2476" s="16">
        <v>177.2</v>
      </c>
      <c r="I2476" s="16">
        <f>TRUNC(TRUNC(G2476,8)*H2476,2)</f>
        <v>13.46</v>
      </c>
    </row>
    <row r="2477" spans="1:9" ht="15" customHeight="1">
      <c r="A2477" s="8"/>
      <c r="B2477" s="8"/>
      <c r="C2477" s="8"/>
      <c r="D2477" s="8"/>
      <c r="E2477" s="8"/>
      <c r="F2477" s="8"/>
      <c r="G2477" s="79" t="s">
        <v>1140</v>
      </c>
      <c r="H2477" s="79"/>
      <c r="I2477" s="17">
        <f>SUM(I2474:I2476)</f>
        <v>32.159999999999997</v>
      </c>
    </row>
    <row r="2478" spans="1:9" ht="15" customHeight="1">
      <c r="A2478" s="8"/>
      <c r="B2478" s="8"/>
      <c r="C2478" s="8"/>
      <c r="D2478" s="8"/>
      <c r="E2478" s="8"/>
      <c r="F2478" s="8"/>
      <c r="G2478" s="80" t="s">
        <v>1141</v>
      </c>
      <c r="H2478" s="80"/>
      <c r="I2478" s="4">
        <f>ROUND(SUM(I2468,I2472,I2477),2)</f>
        <v>42.54</v>
      </c>
    </row>
    <row r="2479" spans="1:9" ht="9.9499999999999993" customHeight="1">
      <c r="A2479" s="8"/>
      <c r="B2479" s="8"/>
      <c r="C2479" s="8"/>
      <c r="D2479" s="8"/>
      <c r="E2479" s="8"/>
      <c r="F2479" s="8"/>
      <c r="G2479" s="83"/>
      <c r="H2479" s="83"/>
      <c r="I2479" s="83"/>
    </row>
    <row r="2480" spans="1:9" ht="27" customHeight="1">
      <c r="A2480" s="81" t="s">
        <v>1986</v>
      </c>
      <c r="B2480" s="81"/>
      <c r="C2480" s="81"/>
      <c r="D2480" s="81"/>
      <c r="E2480" s="81"/>
      <c r="F2480" s="81"/>
      <c r="G2480" s="81"/>
      <c r="H2480" s="81"/>
      <c r="I2480" s="81"/>
    </row>
    <row r="2481" spans="1:9" ht="15" customHeight="1">
      <c r="A2481" s="76" t="s">
        <v>1234</v>
      </c>
      <c r="B2481" s="76"/>
      <c r="C2481" s="77" t="s">
        <v>3</v>
      </c>
      <c r="D2481" s="77"/>
      <c r="E2481" s="77"/>
      <c r="F2481" s="12" t="s">
        <v>4</v>
      </c>
      <c r="G2481" s="12" t="s">
        <v>1121</v>
      </c>
      <c r="H2481" s="12" t="s">
        <v>1122</v>
      </c>
      <c r="I2481" s="12" t="s">
        <v>1123</v>
      </c>
    </row>
    <row r="2482" spans="1:9" ht="21" customHeight="1">
      <c r="A2482" s="13" t="s">
        <v>1987</v>
      </c>
      <c r="B2482" s="14" t="s">
        <v>1988</v>
      </c>
      <c r="C2482" s="78" t="s">
        <v>1337</v>
      </c>
      <c r="D2482" s="78"/>
      <c r="E2482" s="78"/>
      <c r="F2482" s="13" t="s">
        <v>39</v>
      </c>
      <c r="G2482" s="15">
        <v>1</v>
      </c>
      <c r="H2482" s="16">
        <v>6331.66</v>
      </c>
      <c r="I2482" s="16">
        <f>ROUND(ROUND(G2482,8)*H2482,2)</f>
        <v>6331.66</v>
      </c>
    </row>
    <row r="2483" spans="1:9" ht="45.95" customHeight="1">
      <c r="A2483" s="13" t="s">
        <v>1989</v>
      </c>
      <c r="B2483" s="14" t="s">
        <v>1990</v>
      </c>
      <c r="C2483" s="78" t="s">
        <v>1337</v>
      </c>
      <c r="D2483" s="78"/>
      <c r="E2483" s="78"/>
      <c r="F2483" s="13" t="s">
        <v>39</v>
      </c>
      <c r="G2483" s="15">
        <v>1</v>
      </c>
      <c r="H2483" s="16">
        <v>604232.43999999994</v>
      </c>
      <c r="I2483" s="16">
        <f>ROUND(ROUND(G2483,8)*H2483,2)</f>
        <v>604232.43999999994</v>
      </c>
    </row>
    <row r="2484" spans="1:9" ht="15" customHeight="1">
      <c r="A2484" s="8"/>
      <c r="B2484" s="8"/>
      <c r="C2484" s="8"/>
      <c r="D2484" s="8"/>
      <c r="E2484" s="8"/>
      <c r="F2484" s="8"/>
      <c r="G2484" s="79" t="s">
        <v>1249</v>
      </c>
      <c r="H2484" s="79"/>
      <c r="I2484" s="17">
        <f>SUM(I2482:I2483)</f>
        <v>610564.1</v>
      </c>
    </row>
    <row r="2485" spans="1:9" ht="15" customHeight="1">
      <c r="A2485" s="8"/>
      <c r="B2485" s="8"/>
      <c r="C2485" s="8"/>
      <c r="D2485" s="8"/>
      <c r="E2485" s="8"/>
      <c r="F2485" s="8"/>
      <c r="G2485" s="80" t="s">
        <v>1141</v>
      </c>
      <c r="H2485" s="80"/>
      <c r="I2485" s="4">
        <f>ROUND(SUM(I2484),2)</f>
        <v>610564.1</v>
      </c>
    </row>
    <row r="2486" spans="1:9" ht="9.9499999999999993" customHeight="1">
      <c r="A2486" s="8"/>
      <c r="B2486" s="8"/>
      <c r="C2486" s="8"/>
      <c r="D2486" s="8"/>
      <c r="E2486" s="8"/>
      <c r="F2486" s="8"/>
      <c r="G2486" s="83"/>
      <c r="H2486" s="83"/>
      <c r="I2486" s="83"/>
    </row>
    <row r="2487" spans="1:9" ht="20.100000000000001" customHeight="1">
      <c r="A2487" s="81" t="s">
        <v>1991</v>
      </c>
      <c r="B2487" s="81"/>
      <c r="C2487" s="81"/>
      <c r="D2487" s="81"/>
      <c r="E2487" s="81"/>
      <c r="F2487" s="81"/>
      <c r="G2487" s="81"/>
      <c r="H2487" s="81"/>
      <c r="I2487" s="81"/>
    </row>
    <row r="2488" spans="1:9" ht="15" customHeight="1">
      <c r="A2488" s="76" t="s">
        <v>1218</v>
      </c>
      <c r="B2488" s="76"/>
      <c r="C2488" s="77" t="s">
        <v>3</v>
      </c>
      <c r="D2488" s="77"/>
      <c r="E2488" s="77"/>
      <c r="F2488" s="12" t="s">
        <v>4</v>
      </c>
      <c r="G2488" s="12" t="s">
        <v>1121</v>
      </c>
      <c r="H2488" s="12" t="s">
        <v>1122</v>
      </c>
      <c r="I2488" s="12" t="s">
        <v>1123</v>
      </c>
    </row>
    <row r="2489" spans="1:9" ht="21" customHeight="1">
      <c r="A2489" s="13" t="s">
        <v>1326</v>
      </c>
      <c r="B2489" s="14" t="s">
        <v>1327</v>
      </c>
      <c r="C2489" s="78" t="s">
        <v>15</v>
      </c>
      <c r="D2489" s="78"/>
      <c r="E2489" s="78"/>
      <c r="F2489" s="13" t="s">
        <v>1221</v>
      </c>
      <c r="G2489" s="15">
        <v>32</v>
      </c>
      <c r="H2489" s="16">
        <v>23.8</v>
      </c>
      <c r="I2489" s="16">
        <f>ROUND(ROUND(G2489,8)*H2489,2)</f>
        <v>761.6</v>
      </c>
    </row>
    <row r="2490" spans="1:9" ht="15" customHeight="1">
      <c r="A2490" s="13" t="s">
        <v>1328</v>
      </c>
      <c r="B2490" s="14" t="s">
        <v>1329</v>
      </c>
      <c r="C2490" s="78" t="s">
        <v>15</v>
      </c>
      <c r="D2490" s="78"/>
      <c r="E2490" s="78"/>
      <c r="F2490" s="13" t="s">
        <v>1221</v>
      </c>
      <c r="G2490" s="15">
        <v>16</v>
      </c>
      <c r="H2490" s="16">
        <v>31.3</v>
      </c>
      <c r="I2490" s="16">
        <f>ROUND(ROUND(G2490,8)*H2490,2)</f>
        <v>500.8</v>
      </c>
    </row>
    <row r="2491" spans="1:9" ht="18" customHeight="1">
      <c r="A2491" s="8"/>
      <c r="B2491" s="8"/>
      <c r="C2491" s="8"/>
      <c r="D2491" s="8"/>
      <c r="E2491" s="8"/>
      <c r="F2491" s="8"/>
      <c r="G2491" s="79" t="s">
        <v>1224</v>
      </c>
      <c r="H2491" s="79"/>
      <c r="I2491" s="17">
        <f>SUM(I2489:I2490)</f>
        <v>1262.4000000000001</v>
      </c>
    </row>
    <row r="2492" spans="1:9" ht="15" customHeight="1">
      <c r="A2492" s="82" t="s">
        <v>1992</v>
      </c>
      <c r="B2492" s="82"/>
      <c r="C2492" s="82"/>
      <c r="D2492" s="8"/>
      <c r="E2492" s="8"/>
      <c r="F2492" s="8"/>
      <c r="G2492" s="80" t="s">
        <v>1141</v>
      </c>
      <c r="H2492" s="80"/>
      <c r="I2492" s="4">
        <v>1262.4000000000001</v>
      </c>
    </row>
    <row r="2493" spans="1:9" ht="2.1" customHeight="1">
      <c r="A2493" s="82"/>
      <c r="B2493" s="82"/>
      <c r="C2493" s="82"/>
      <c r="D2493" s="8"/>
      <c r="E2493" s="8"/>
      <c r="F2493" s="8"/>
      <c r="G2493" s="8"/>
      <c r="H2493" s="8"/>
      <c r="I2493" s="8"/>
    </row>
    <row r="2494" spans="1:9" ht="9.9499999999999993" customHeight="1">
      <c r="A2494" s="8"/>
      <c r="B2494" s="8"/>
      <c r="C2494" s="8"/>
      <c r="D2494" s="8"/>
      <c r="E2494" s="8"/>
      <c r="F2494" s="8"/>
      <c r="G2494" s="83"/>
      <c r="H2494" s="83"/>
      <c r="I2494" s="83"/>
    </row>
    <row r="2495" spans="1:9" ht="20.100000000000001" customHeight="1">
      <c r="A2495" s="81" t="s">
        <v>1993</v>
      </c>
      <c r="B2495" s="81"/>
      <c r="C2495" s="81"/>
      <c r="D2495" s="81"/>
      <c r="E2495" s="81"/>
      <c r="F2495" s="81"/>
      <c r="G2495" s="81"/>
      <c r="H2495" s="81"/>
      <c r="I2495" s="81"/>
    </row>
    <row r="2496" spans="1:9" ht="15" customHeight="1">
      <c r="A2496" s="76" t="s">
        <v>1234</v>
      </c>
      <c r="B2496" s="76"/>
      <c r="C2496" s="77" t="s">
        <v>3</v>
      </c>
      <c r="D2496" s="77"/>
      <c r="E2496" s="77"/>
      <c r="F2496" s="12" t="s">
        <v>4</v>
      </c>
      <c r="G2496" s="12" t="s">
        <v>1121</v>
      </c>
      <c r="H2496" s="12" t="s">
        <v>1122</v>
      </c>
      <c r="I2496" s="12" t="s">
        <v>1123</v>
      </c>
    </row>
    <row r="2497" spans="1:9" ht="21" customHeight="1">
      <c r="A2497" s="13" t="s">
        <v>1994</v>
      </c>
      <c r="B2497" s="14" t="s">
        <v>1995</v>
      </c>
      <c r="C2497" s="78" t="s">
        <v>15</v>
      </c>
      <c r="D2497" s="78"/>
      <c r="E2497" s="78"/>
      <c r="F2497" s="13" t="s">
        <v>1301</v>
      </c>
      <c r="G2497" s="15">
        <v>0.21</v>
      </c>
      <c r="H2497" s="16">
        <v>16.98</v>
      </c>
      <c r="I2497" s="16">
        <f>TRUNC(TRUNC(G2497,8)*H2497,2)</f>
        <v>3.56</v>
      </c>
    </row>
    <row r="2498" spans="1:9" ht="29.1" customHeight="1">
      <c r="A2498" s="13" t="s">
        <v>1996</v>
      </c>
      <c r="B2498" s="14" t="s">
        <v>1997</v>
      </c>
      <c r="C2498" s="78" t="s">
        <v>15</v>
      </c>
      <c r="D2498" s="78"/>
      <c r="E2498" s="78"/>
      <c r="F2498" s="13" t="s">
        <v>82</v>
      </c>
      <c r="G2498" s="15">
        <v>3.1E-2</v>
      </c>
      <c r="H2498" s="16">
        <v>627.41</v>
      </c>
      <c r="I2498" s="16">
        <f>TRUNC(TRUNC(G2498,8)*H2498,2)</f>
        <v>19.440000000000001</v>
      </c>
    </row>
    <row r="2499" spans="1:9" ht="15" customHeight="1">
      <c r="A2499" s="8"/>
      <c r="B2499" s="8"/>
      <c r="C2499" s="8"/>
      <c r="D2499" s="8"/>
      <c r="E2499" s="8"/>
      <c r="F2499" s="8"/>
      <c r="G2499" s="79" t="s">
        <v>1249</v>
      </c>
      <c r="H2499" s="79"/>
      <c r="I2499" s="17">
        <f>SUM(I2497:I2498)</f>
        <v>23</v>
      </c>
    </row>
    <row r="2500" spans="1:9" ht="15" customHeight="1">
      <c r="A2500" s="76" t="s">
        <v>1218</v>
      </c>
      <c r="B2500" s="76"/>
      <c r="C2500" s="77" t="s">
        <v>3</v>
      </c>
      <c r="D2500" s="77"/>
      <c r="E2500" s="77"/>
      <c r="F2500" s="12" t="s">
        <v>4</v>
      </c>
      <c r="G2500" s="12" t="s">
        <v>1121</v>
      </c>
      <c r="H2500" s="12" t="s">
        <v>1122</v>
      </c>
      <c r="I2500" s="12" t="s">
        <v>1123</v>
      </c>
    </row>
    <row r="2501" spans="1:9" ht="15" customHeight="1">
      <c r="A2501" s="13" t="s">
        <v>1265</v>
      </c>
      <c r="B2501" s="14" t="s">
        <v>1266</v>
      </c>
      <c r="C2501" s="78" t="s">
        <v>15</v>
      </c>
      <c r="D2501" s="78"/>
      <c r="E2501" s="78"/>
      <c r="F2501" s="13" t="s">
        <v>1221</v>
      </c>
      <c r="G2501" s="15">
        <v>5.2999999999999999E-2</v>
      </c>
      <c r="H2501" s="16">
        <v>30.92</v>
      </c>
      <c r="I2501" s="16">
        <f>TRUNC(TRUNC(G2501,8)*H2501,2)</f>
        <v>1.63</v>
      </c>
    </row>
    <row r="2502" spans="1:9" ht="15" customHeight="1">
      <c r="A2502" s="13" t="s">
        <v>1267</v>
      </c>
      <c r="B2502" s="14" t="s">
        <v>1268</v>
      </c>
      <c r="C2502" s="78" t="s">
        <v>15</v>
      </c>
      <c r="D2502" s="78"/>
      <c r="E2502" s="78"/>
      <c r="F2502" s="13" t="s">
        <v>1221</v>
      </c>
      <c r="G2502" s="15">
        <v>2.5999999999999999E-2</v>
      </c>
      <c r="H2502" s="16">
        <v>22.72</v>
      </c>
      <c r="I2502" s="16">
        <f>TRUNC(TRUNC(G2502,8)*H2502,2)</f>
        <v>0.59</v>
      </c>
    </row>
    <row r="2503" spans="1:9" ht="18" customHeight="1">
      <c r="A2503" s="8"/>
      <c r="B2503" s="8"/>
      <c r="C2503" s="8"/>
      <c r="D2503" s="8"/>
      <c r="E2503" s="8"/>
      <c r="F2503" s="8"/>
      <c r="G2503" s="79" t="s">
        <v>1224</v>
      </c>
      <c r="H2503" s="79"/>
      <c r="I2503" s="17">
        <f>SUM(I2501:I2502)</f>
        <v>2.2199999999999998</v>
      </c>
    </row>
    <row r="2504" spans="1:9" ht="15" customHeight="1">
      <c r="A2504" s="8"/>
      <c r="B2504" s="8"/>
      <c r="C2504" s="8"/>
      <c r="D2504" s="8"/>
      <c r="E2504" s="8"/>
      <c r="F2504" s="8"/>
      <c r="G2504" s="80" t="s">
        <v>1141</v>
      </c>
      <c r="H2504" s="80"/>
      <c r="I2504" s="4">
        <f>ROUND(SUM(I2499,I2503),2)</f>
        <v>25.22</v>
      </c>
    </row>
    <row r="2505" spans="1:9" ht="9.9499999999999993" customHeight="1">
      <c r="A2505" s="8"/>
      <c r="B2505" s="8"/>
      <c r="C2505" s="8"/>
      <c r="D2505" s="8"/>
      <c r="E2505" s="8"/>
      <c r="F2505" s="8"/>
      <c r="G2505" s="83"/>
      <c r="H2505" s="83"/>
      <c r="I2505" s="83"/>
    </row>
    <row r="2506" spans="1:9" ht="20.100000000000001" customHeight="1">
      <c r="A2506" s="81" t="s">
        <v>1998</v>
      </c>
      <c r="B2506" s="81"/>
      <c r="C2506" s="81"/>
      <c r="D2506" s="81"/>
      <c r="E2506" s="81"/>
      <c r="F2506" s="81"/>
      <c r="G2506" s="81"/>
      <c r="H2506" s="81"/>
      <c r="I2506" s="81"/>
    </row>
    <row r="2507" spans="1:9" ht="15" customHeight="1">
      <c r="A2507" s="76" t="s">
        <v>1234</v>
      </c>
      <c r="B2507" s="76"/>
      <c r="C2507" s="77" t="s">
        <v>3</v>
      </c>
      <c r="D2507" s="77"/>
      <c r="E2507" s="77"/>
      <c r="F2507" s="12" t="s">
        <v>4</v>
      </c>
      <c r="G2507" s="12" t="s">
        <v>1121</v>
      </c>
      <c r="H2507" s="12" t="s">
        <v>1122</v>
      </c>
      <c r="I2507" s="12" t="s">
        <v>1123</v>
      </c>
    </row>
    <row r="2508" spans="1:9" ht="15" customHeight="1">
      <c r="A2508" s="13" t="s">
        <v>1317</v>
      </c>
      <c r="B2508" s="14" t="s">
        <v>1318</v>
      </c>
      <c r="C2508" s="78" t="s">
        <v>15</v>
      </c>
      <c r="D2508" s="78"/>
      <c r="E2508" s="78"/>
      <c r="F2508" s="13" t="s">
        <v>176</v>
      </c>
      <c r="G2508" s="15">
        <v>0.5</v>
      </c>
      <c r="H2508" s="16">
        <v>0.84</v>
      </c>
      <c r="I2508" s="16">
        <f>TRUNC(TRUNC(G2508,8)*H2508,2)</f>
        <v>0.42</v>
      </c>
    </row>
    <row r="2509" spans="1:9" ht="15" customHeight="1">
      <c r="A2509" s="8"/>
      <c r="B2509" s="8"/>
      <c r="C2509" s="8"/>
      <c r="D2509" s="8"/>
      <c r="E2509" s="8"/>
      <c r="F2509" s="8"/>
      <c r="G2509" s="79" t="s">
        <v>1249</v>
      </c>
      <c r="H2509" s="79"/>
      <c r="I2509" s="17">
        <f>SUM(I2508:I2508)</f>
        <v>0.42</v>
      </c>
    </row>
    <row r="2510" spans="1:9" ht="15" customHeight="1">
      <c r="A2510" s="76" t="s">
        <v>1218</v>
      </c>
      <c r="B2510" s="76"/>
      <c r="C2510" s="77" t="s">
        <v>3</v>
      </c>
      <c r="D2510" s="77"/>
      <c r="E2510" s="77"/>
      <c r="F2510" s="12" t="s">
        <v>4</v>
      </c>
      <c r="G2510" s="12" t="s">
        <v>1121</v>
      </c>
      <c r="H2510" s="12" t="s">
        <v>1122</v>
      </c>
      <c r="I2510" s="12" t="s">
        <v>1123</v>
      </c>
    </row>
    <row r="2511" spans="1:9" ht="15" customHeight="1">
      <c r="A2511" s="13" t="s">
        <v>1265</v>
      </c>
      <c r="B2511" s="14" t="s">
        <v>1266</v>
      </c>
      <c r="C2511" s="78" t="s">
        <v>15</v>
      </c>
      <c r="D2511" s="78"/>
      <c r="E2511" s="78"/>
      <c r="F2511" s="13" t="s">
        <v>1221</v>
      </c>
      <c r="G2511" s="15">
        <v>5.1999999999999998E-2</v>
      </c>
      <c r="H2511" s="16">
        <v>30.92</v>
      </c>
      <c r="I2511" s="16">
        <f>TRUNC(TRUNC(G2511,8)*H2511,2)</f>
        <v>1.6</v>
      </c>
    </row>
    <row r="2512" spans="1:9" ht="15" customHeight="1">
      <c r="A2512" s="13" t="s">
        <v>1267</v>
      </c>
      <c r="B2512" s="14" t="s">
        <v>1268</v>
      </c>
      <c r="C2512" s="78" t="s">
        <v>15</v>
      </c>
      <c r="D2512" s="78"/>
      <c r="E2512" s="78"/>
      <c r="F2512" s="13" t="s">
        <v>1221</v>
      </c>
      <c r="G2512" s="15">
        <v>2.5999999999999999E-2</v>
      </c>
      <c r="H2512" s="16">
        <v>22.72</v>
      </c>
      <c r="I2512" s="16">
        <f>TRUNC(TRUNC(G2512,8)*H2512,2)</f>
        <v>0.59</v>
      </c>
    </row>
    <row r="2513" spans="1:9" ht="18" customHeight="1">
      <c r="A2513" s="8"/>
      <c r="B2513" s="8"/>
      <c r="C2513" s="8"/>
      <c r="D2513" s="8"/>
      <c r="E2513" s="8"/>
      <c r="F2513" s="8"/>
      <c r="G2513" s="79" t="s">
        <v>1224</v>
      </c>
      <c r="H2513" s="79"/>
      <c r="I2513" s="17">
        <f>SUM(I2511:I2512)</f>
        <v>2.19</v>
      </c>
    </row>
    <row r="2514" spans="1:9" ht="15" customHeight="1">
      <c r="A2514" s="8"/>
      <c r="B2514" s="8"/>
      <c r="C2514" s="8"/>
      <c r="D2514" s="8"/>
      <c r="E2514" s="8"/>
      <c r="F2514" s="8"/>
      <c r="G2514" s="80" t="s">
        <v>1141</v>
      </c>
      <c r="H2514" s="80"/>
      <c r="I2514" s="4">
        <f>ROUND(SUM(I2509,I2513),2)</f>
        <v>2.61</v>
      </c>
    </row>
    <row r="2515" spans="1:9" ht="9.9499999999999993" customHeight="1">
      <c r="A2515" s="8"/>
      <c r="B2515" s="8"/>
      <c r="C2515" s="8"/>
      <c r="D2515" s="8"/>
      <c r="E2515" s="8"/>
      <c r="F2515" s="8"/>
      <c r="G2515" s="83"/>
      <c r="H2515" s="83"/>
      <c r="I2515" s="83"/>
    </row>
    <row r="2516" spans="1:9" ht="20.100000000000001" customHeight="1">
      <c r="A2516" s="81" t="s">
        <v>1999</v>
      </c>
      <c r="B2516" s="81"/>
      <c r="C2516" s="81"/>
      <c r="D2516" s="81"/>
      <c r="E2516" s="81"/>
      <c r="F2516" s="81"/>
      <c r="G2516" s="81"/>
      <c r="H2516" s="81"/>
      <c r="I2516" s="81"/>
    </row>
    <row r="2517" spans="1:9" ht="15" customHeight="1">
      <c r="A2517" s="76" t="s">
        <v>1234</v>
      </c>
      <c r="B2517" s="76"/>
      <c r="C2517" s="77" t="s">
        <v>3</v>
      </c>
      <c r="D2517" s="77"/>
      <c r="E2517" s="77"/>
      <c r="F2517" s="12" t="s">
        <v>4</v>
      </c>
      <c r="G2517" s="12" t="s">
        <v>1121</v>
      </c>
      <c r="H2517" s="12" t="s">
        <v>1122</v>
      </c>
      <c r="I2517" s="12" t="s">
        <v>1123</v>
      </c>
    </row>
    <row r="2518" spans="1:9" ht="15" customHeight="1">
      <c r="A2518" s="13" t="s">
        <v>1948</v>
      </c>
      <c r="B2518" s="14" t="s">
        <v>1949</v>
      </c>
      <c r="C2518" s="78" t="s">
        <v>15</v>
      </c>
      <c r="D2518" s="78"/>
      <c r="E2518" s="78"/>
      <c r="F2518" s="13" t="s">
        <v>176</v>
      </c>
      <c r="G2518" s="15">
        <v>9.1300000000000008</v>
      </c>
      <c r="H2518" s="16">
        <v>0.89</v>
      </c>
      <c r="I2518" s="16">
        <f>TRUNC(TRUNC(G2518,8)*H2518,2)</f>
        <v>8.1199999999999992</v>
      </c>
    </row>
    <row r="2519" spans="1:9" ht="21" customHeight="1">
      <c r="A2519" s="13" t="s">
        <v>2000</v>
      </c>
      <c r="B2519" s="14" t="s">
        <v>2001</v>
      </c>
      <c r="C2519" s="78" t="s">
        <v>15</v>
      </c>
      <c r="D2519" s="78"/>
      <c r="E2519" s="78"/>
      <c r="F2519" s="13" t="s">
        <v>68</v>
      </c>
      <c r="G2519" s="15">
        <v>1.1326400000000001</v>
      </c>
      <c r="H2519" s="16">
        <v>31.64</v>
      </c>
      <c r="I2519" s="16">
        <f>TRUNC(TRUNC(G2519,8)*H2519,2)</f>
        <v>35.83</v>
      </c>
    </row>
    <row r="2520" spans="1:9" ht="15" customHeight="1">
      <c r="A2520" s="13" t="s">
        <v>1950</v>
      </c>
      <c r="B2520" s="14" t="s">
        <v>1951</v>
      </c>
      <c r="C2520" s="78" t="s">
        <v>15</v>
      </c>
      <c r="D2520" s="78"/>
      <c r="E2520" s="78"/>
      <c r="F2520" s="13" t="s">
        <v>176</v>
      </c>
      <c r="G2520" s="15">
        <v>0.14099999999999999</v>
      </c>
      <c r="H2520" s="16">
        <v>5.22</v>
      </c>
      <c r="I2520" s="16">
        <f>TRUNC(TRUNC(G2520,8)*H2520,2)</f>
        <v>0.73</v>
      </c>
    </row>
    <row r="2521" spans="1:9" ht="15" customHeight="1">
      <c r="A2521" s="8"/>
      <c r="B2521" s="8"/>
      <c r="C2521" s="8"/>
      <c r="D2521" s="8"/>
      <c r="E2521" s="8"/>
      <c r="F2521" s="8"/>
      <c r="G2521" s="79" t="s">
        <v>1249</v>
      </c>
      <c r="H2521" s="79"/>
      <c r="I2521" s="17">
        <f>SUM(I2518:I2520)</f>
        <v>44.679999999999993</v>
      </c>
    </row>
    <row r="2522" spans="1:9" ht="15" customHeight="1">
      <c r="A2522" s="76" t="s">
        <v>1218</v>
      </c>
      <c r="B2522" s="76"/>
      <c r="C2522" s="77" t="s">
        <v>3</v>
      </c>
      <c r="D2522" s="77"/>
      <c r="E2522" s="77"/>
      <c r="F2522" s="12" t="s">
        <v>4</v>
      </c>
      <c r="G2522" s="12" t="s">
        <v>1121</v>
      </c>
      <c r="H2522" s="12" t="s">
        <v>1122</v>
      </c>
      <c r="I2522" s="12" t="s">
        <v>1123</v>
      </c>
    </row>
    <row r="2523" spans="1:9" ht="21" customHeight="1">
      <c r="A2523" s="13" t="s">
        <v>1954</v>
      </c>
      <c r="B2523" s="14" t="s">
        <v>1955</v>
      </c>
      <c r="C2523" s="78" t="s">
        <v>15</v>
      </c>
      <c r="D2523" s="78"/>
      <c r="E2523" s="78"/>
      <c r="F2523" s="13" t="s">
        <v>1221</v>
      </c>
      <c r="G2523" s="15">
        <v>0.88249999999999995</v>
      </c>
      <c r="H2523" s="16">
        <v>30.78</v>
      </c>
      <c r="I2523" s="16">
        <f>TRUNC(TRUNC(G2523,8)*H2523,2)</f>
        <v>27.16</v>
      </c>
    </row>
    <row r="2524" spans="1:9" ht="15" customHeight="1">
      <c r="A2524" s="13" t="s">
        <v>1267</v>
      </c>
      <c r="B2524" s="14" t="s">
        <v>1268</v>
      </c>
      <c r="C2524" s="78" t="s">
        <v>15</v>
      </c>
      <c r="D2524" s="78"/>
      <c r="E2524" s="78"/>
      <c r="F2524" s="13" t="s">
        <v>1221</v>
      </c>
      <c r="G2524" s="15">
        <v>0.2172</v>
      </c>
      <c r="H2524" s="16">
        <v>22.72</v>
      </c>
      <c r="I2524" s="16">
        <f>TRUNC(TRUNC(G2524,8)*H2524,2)</f>
        <v>4.93</v>
      </c>
    </row>
    <row r="2525" spans="1:9" ht="18" customHeight="1">
      <c r="A2525" s="8"/>
      <c r="B2525" s="8"/>
      <c r="C2525" s="8"/>
      <c r="D2525" s="8"/>
      <c r="E2525" s="8"/>
      <c r="F2525" s="8"/>
      <c r="G2525" s="79" t="s">
        <v>1224</v>
      </c>
      <c r="H2525" s="79"/>
      <c r="I2525" s="17">
        <f>SUM(I2523:I2524)</f>
        <v>32.090000000000003</v>
      </c>
    </row>
    <row r="2526" spans="1:9" ht="15" customHeight="1">
      <c r="A2526" s="8"/>
      <c r="B2526" s="8"/>
      <c r="C2526" s="8"/>
      <c r="D2526" s="8"/>
      <c r="E2526" s="8"/>
      <c r="F2526" s="8"/>
      <c r="G2526" s="80" t="s">
        <v>1141</v>
      </c>
      <c r="H2526" s="80"/>
      <c r="I2526" s="4">
        <f>ROUND(SUM(I2521,I2525),2)</f>
        <v>76.77</v>
      </c>
    </row>
    <row r="2527" spans="1:9" ht="9.9499999999999993" customHeight="1">
      <c r="A2527" s="8"/>
      <c r="B2527" s="8"/>
      <c r="C2527" s="8"/>
      <c r="D2527" s="8"/>
      <c r="E2527" s="8"/>
      <c r="F2527" s="8"/>
      <c r="G2527" s="83"/>
      <c r="H2527" s="83"/>
      <c r="I2527" s="83"/>
    </row>
    <row r="2528" spans="1:9" ht="27" customHeight="1">
      <c r="A2528" s="81" t="s">
        <v>2002</v>
      </c>
      <c r="B2528" s="81"/>
      <c r="C2528" s="81"/>
      <c r="D2528" s="81"/>
      <c r="E2528" s="81"/>
      <c r="F2528" s="81"/>
      <c r="G2528" s="81"/>
      <c r="H2528" s="81"/>
      <c r="I2528" s="81"/>
    </row>
    <row r="2529" spans="1:9" ht="15" customHeight="1">
      <c r="A2529" s="76" t="s">
        <v>1211</v>
      </c>
      <c r="B2529" s="76"/>
      <c r="C2529" s="77" t="s">
        <v>3</v>
      </c>
      <c r="D2529" s="77"/>
      <c r="E2529" s="77"/>
      <c r="F2529" s="12" t="s">
        <v>4</v>
      </c>
      <c r="G2529" s="12" t="s">
        <v>1121</v>
      </c>
      <c r="H2529" s="12" t="s">
        <v>1122</v>
      </c>
      <c r="I2529" s="12" t="s">
        <v>1123</v>
      </c>
    </row>
    <row r="2530" spans="1:9" ht="38.1" customHeight="1">
      <c r="A2530" s="13" t="s">
        <v>1313</v>
      </c>
      <c r="B2530" s="14" t="s">
        <v>1314</v>
      </c>
      <c r="C2530" s="78" t="s">
        <v>15</v>
      </c>
      <c r="D2530" s="78"/>
      <c r="E2530" s="78"/>
      <c r="F2530" s="13" t="s">
        <v>1214</v>
      </c>
      <c r="G2530" s="15">
        <v>7.5899999999999995E-2</v>
      </c>
      <c r="H2530" s="16">
        <v>1.79</v>
      </c>
      <c r="I2530" s="16">
        <f>TRUNC(TRUNC(G2530,8)*H2530,2)</f>
        <v>0.13</v>
      </c>
    </row>
    <row r="2531" spans="1:9" ht="38.1" customHeight="1">
      <c r="A2531" s="13" t="s">
        <v>1315</v>
      </c>
      <c r="B2531" s="14" t="s">
        <v>1316</v>
      </c>
      <c r="C2531" s="78" t="s">
        <v>15</v>
      </c>
      <c r="D2531" s="78"/>
      <c r="E2531" s="78"/>
      <c r="F2531" s="13" t="s">
        <v>1184</v>
      </c>
      <c r="G2531" s="15">
        <v>2.5399999999999999E-2</v>
      </c>
      <c r="H2531" s="16">
        <v>6.1</v>
      </c>
      <c r="I2531" s="16">
        <f>TRUNC(TRUNC(G2531,8)*H2531,2)</f>
        <v>0.15</v>
      </c>
    </row>
    <row r="2532" spans="1:9" ht="29.1" customHeight="1">
      <c r="A2532" s="13" t="s">
        <v>2003</v>
      </c>
      <c r="B2532" s="14" t="s">
        <v>2004</v>
      </c>
      <c r="C2532" s="78" t="s">
        <v>15</v>
      </c>
      <c r="D2532" s="78"/>
      <c r="E2532" s="78"/>
      <c r="F2532" s="13" t="s">
        <v>1214</v>
      </c>
      <c r="G2532" s="15">
        <v>0.21640000000000001</v>
      </c>
      <c r="H2532" s="16">
        <v>0.72</v>
      </c>
      <c r="I2532" s="16">
        <f>TRUNC(TRUNC(G2532,8)*H2532,2)</f>
        <v>0.15</v>
      </c>
    </row>
    <row r="2533" spans="1:9" ht="29.1" customHeight="1">
      <c r="A2533" s="13" t="s">
        <v>2005</v>
      </c>
      <c r="B2533" s="14" t="s">
        <v>2006</v>
      </c>
      <c r="C2533" s="78" t="s">
        <v>15</v>
      </c>
      <c r="D2533" s="78"/>
      <c r="E2533" s="78"/>
      <c r="F2533" s="13" t="s">
        <v>1184</v>
      </c>
      <c r="G2533" s="15">
        <v>9.0300000000000005E-2</v>
      </c>
      <c r="H2533" s="16">
        <v>3.94</v>
      </c>
      <c r="I2533" s="16">
        <f>TRUNC(TRUNC(G2533,8)*H2533,2)</f>
        <v>0.35</v>
      </c>
    </row>
    <row r="2534" spans="1:9" ht="18" customHeight="1">
      <c r="A2534" s="8"/>
      <c r="B2534" s="8"/>
      <c r="C2534" s="8"/>
      <c r="D2534" s="8"/>
      <c r="E2534" s="8"/>
      <c r="F2534" s="8"/>
      <c r="G2534" s="79" t="s">
        <v>1217</v>
      </c>
      <c r="H2534" s="79"/>
      <c r="I2534" s="17">
        <f>SUM(I2530:I2533)</f>
        <v>0.78</v>
      </c>
    </row>
    <row r="2535" spans="1:9" ht="15" customHeight="1">
      <c r="A2535" s="76" t="s">
        <v>1234</v>
      </c>
      <c r="B2535" s="76"/>
      <c r="C2535" s="77" t="s">
        <v>3</v>
      </c>
      <c r="D2535" s="77"/>
      <c r="E2535" s="77"/>
      <c r="F2535" s="12" t="s">
        <v>4</v>
      </c>
      <c r="G2535" s="12" t="s">
        <v>1121</v>
      </c>
      <c r="H2535" s="12" t="s">
        <v>1122</v>
      </c>
      <c r="I2535" s="12" t="s">
        <v>1123</v>
      </c>
    </row>
    <row r="2536" spans="1:9" ht="15" customHeight="1">
      <c r="A2536" s="13" t="s">
        <v>2007</v>
      </c>
      <c r="B2536" s="14" t="s">
        <v>2008</v>
      </c>
      <c r="C2536" s="78" t="s">
        <v>15</v>
      </c>
      <c r="D2536" s="78"/>
      <c r="E2536" s="78"/>
      <c r="F2536" s="13" t="s">
        <v>1301</v>
      </c>
      <c r="G2536" s="15">
        <v>1.2500000000000001E-2</v>
      </c>
      <c r="H2536" s="16">
        <v>20.46</v>
      </c>
      <c r="I2536" s="16">
        <f>TRUNC(TRUNC(G2536,8)*H2536,2)</f>
        <v>0.25</v>
      </c>
    </row>
    <row r="2537" spans="1:9" ht="21" customHeight="1">
      <c r="A2537" s="13" t="s">
        <v>2009</v>
      </c>
      <c r="B2537" s="14" t="s">
        <v>2010</v>
      </c>
      <c r="C2537" s="78" t="s">
        <v>15</v>
      </c>
      <c r="D2537" s="78"/>
      <c r="E2537" s="78"/>
      <c r="F2537" s="13" t="s">
        <v>176</v>
      </c>
      <c r="G2537" s="15">
        <v>10</v>
      </c>
      <c r="H2537" s="16">
        <v>4.47</v>
      </c>
      <c r="I2537" s="16">
        <f>TRUNC(TRUNC(G2537,8)*H2537,2)</f>
        <v>44.7</v>
      </c>
    </row>
    <row r="2538" spans="1:9" ht="29.1" customHeight="1">
      <c r="A2538" s="13" t="s">
        <v>2011</v>
      </c>
      <c r="B2538" s="14" t="s">
        <v>2012</v>
      </c>
      <c r="C2538" s="78" t="s">
        <v>15</v>
      </c>
      <c r="D2538" s="78"/>
      <c r="E2538" s="78"/>
      <c r="F2538" s="13" t="s">
        <v>176</v>
      </c>
      <c r="G2538" s="15">
        <v>20</v>
      </c>
      <c r="H2538" s="16">
        <v>0.45</v>
      </c>
      <c r="I2538" s="16">
        <f>TRUNC(TRUNC(G2538,8)*H2538,2)</f>
        <v>9</v>
      </c>
    </row>
    <row r="2539" spans="1:9" ht="21" customHeight="1">
      <c r="A2539" s="13" t="s">
        <v>2013</v>
      </c>
      <c r="B2539" s="14" t="s">
        <v>2014</v>
      </c>
      <c r="C2539" s="78" t="s">
        <v>15</v>
      </c>
      <c r="D2539" s="78"/>
      <c r="E2539" s="78"/>
      <c r="F2539" s="13" t="s">
        <v>103</v>
      </c>
      <c r="G2539" s="15">
        <v>1.67</v>
      </c>
      <c r="H2539" s="16">
        <v>1.7</v>
      </c>
      <c r="I2539" s="16">
        <f>TRUNC(TRUNC(G2539,8)*H2539,2)</f>
        <v>2.83</v>
      </c>
    </row>
    <row r="2540" spans="1:9" ht="15" customHeight="1">
      <c r="A2540" s="13" t="s">
        <v>1963</v>
      </c>
      <c r="B2540" s="14" t="s">
        <v>1964</v>
      </c>
      <c r="C2540" s="78" t="s">
        <v>15</v>
      </c>
      <c r="D2540" s="78"/>
      <c r="E2540" s="78"/>
      <c r="F2540" s="13" t="s">
        <v>1301</v>
      </c>
      <c r="G2540" s="15">
        <v>0.04</v>
      </c>
      <c r="H2540" s="16">
        <v>10.98</v>
      </c>
      <c r="I2540" s="16">
        <f>TRUNC(TRUNC(G2540,8)*H2540,2)</f>
        <v>0.43</v>
      </c>
    </row>
    <row r="2541" spans="1:9" ht="15" customHeight="1">
      <c r="A2541" s="8"/>
      <c r="B2541" s="8"/>
      <c r="C2541" s="8"/>
      <c r="D2541" s="8"/>
      <c r="E2541" s="8"/>
      <c r="F2541" s="8"/>
      <c r="G2541" s="79" t="s">
        <v>1249</v>
      </c>
      <c r="H2541" s="79"/>
      <c r="I2541" s="17">
        <f>SUM(I2536:I2540)</f>
        <v>57.21</v>
      </c>
    </row>
    <row r="2542" spans="1:9" ht="15" customHeight="1">
      <c r="A2542" s="76" t="s">
        <v>1218</v>
      </c>
      <c r="B2542" s="76"/>
      <c r="C2542" s="77" t="s">
        <v>3</v>
      </c>
      <c r="D2542" s="77"/>
      <c r="E2542" s="77"/>
      <c r="F2542" s="12" t="s">
        <v>4</v>
      </c>
      <c r="G2542" s="12" t="s">
        <v>1121</v>
      </c>
      <c r="H2542" s="12" t="s">
        <v>1122</v>
      </c>
      <c r="I2542" s="12" t="s">
        <v>1123</v>
      </c>
    </row>
    <row r="2543" spans="1:9" ht="21" customHeight="1">
      <c r="A2543" s="13" t="s">
        <v>1980</v>
      </c>
      <c r="B2543" s="14" t="s">
        <v>1981</v>
      </c>
      <c r="C2543" s="78" t="s">
        <v>15</v>
      </c>
      <c r="D2543" s="78"/>
      <c r="E2543" s="78"/>
      <c r="F2543" s="13" t="s">
        <v>1221</v>
      </c>
      <c r="G2543" s="15">
        <v>1.0955999999999999</v>
      </c>
      <c r="H2543" s="16">
        <v>30.78</v>
      </c>
      <c r="I2543" s="16">
        <f>TRUNC(TRUNC(G2543,8)*H2543,2)</f>
        <v>33.72</v>
      </c>
    </row>
    <row r="2544" spans="1:9" ht="15" customHeight="1">
      <c r="A2544" s="13" t="s">
        <v>1267</v>
      </c>
      <c r="B2544" s="14" t="s">
        <v>1268</v>
      </c>
      <c r="C2544" s="78" t="s">
        <v>15</v>
      </c>
      <c r="D2544" s="78"/>
      <c r="E2544" s="78"/>
      <c r="F2544" s="13" t="s">
        <v>1221</v>
      </c>
      <c r="G2544" s="15">
        <v>0.49719999999999998</v>
      </c>
      <c r="H2544" s="16">
        <v>22.72</v>
      </c>
      <c r="I2544" s="16">
        <f>TRUNC(TRUNC(G2544,8)*H2544,2)</f>
        <v>11.29</v>
      </c>
    </row>
    <row r="2545" spans="1:9" ht="18" customHeight="1">
      <c r="A2545" s="8"/>
      <c r="B2545" s="8"/>
      <c r="C2545" s="8"/>
      <c r="D2545" s="8"/>
      <c r="E2545" s="8"/>
      <c r="F2545" s="8"/>
      <c r="G2545" s="79" t="s">
        <v>1224</v>
      </c>
      <c r="H2545" s="79"/>
      <c r="I2545" s="17">
        <f>SUM(I2543:I2544)</f>
        <v>45.01</v>
      </c>
    </row>
    <row r="2546" spans="1:9" ht="15" customHeight="1">
      <c r="A2546" s="8"/>
      <c r="B2546" s="8"/>
      <c r="C2546" s="8"/>
      <c r="D2546" s="8"/>
      <c r="E2546" s="8"/>
      <c r="F2546" s="8"/>
      <c r="G2546" s="80" t="s">
        <v>1141</v>
      </c>
      <c r="H2546" s="80"/>
      <c r="I2546" s="4">
        <f>ROUND(SUM(I2534,I2541,I2545),2)</f>
        <v>103</v>
      </c>
    </row>
    <row r="2547" spans="1:9" ht="9.9499999999999993" customHeight="1">
      <c r="A2547" s="8"/>
      <c r="B2547" s="8"/>
      <c r="C2547" s="8"/>
      <c r="D2547" s="8"/>
      <c r="E2547" s="8"/>
      <c r="F2547" s="8"/>
      <c r="G2547" s="83"/>
      <c r="H2547" s="83"/>
      <c r="I2547" s="83"/>
    </row>
    <row r="2548" spans="1:9" ht="20.100000000000001" customHeight="1">
      <c r="A2548" s="81" t="s">
        <v>2015</v>
      </c>
      <c r="B2548" s="81"/>
      <c r="C2548" s="81"/>
      <c r="D2548" s="81"/>
      <c r="E2548" s="81"/>
      <c r="F2548" s="81"/>
      <c r="G2548" s="81"/>
      <c r="H2548" s="81"/>
      <c r="I2548" s="81"/>
    </row>
    <row r="2549" spans="1:9" ht="15" customHeight="1">
      <c r="A2549" s="76" t="s">
        <v>1234</v>
      </c>
      <c r="B2549" s="76"/>
      <c r="C2549" s="77" t="s">
        <v>3</v>
      </c>
      <c r="D2549" s="77"/>
      <c r="E2549" s="77"/>
      <c r="F2549" s="12" t="s">
        <v>4</v>
      </c>
      <c r="G2549" s="12" t="s">
        <v>1121</v>
      </c>
      <c r="H2549" s="12" t="s">
        <v>1122</v>
      </c>
      <c r="I2549" s="12" t="s">
        <v>1123</v>
      </c>
    </row>
    <row r="2550" spans="1:9" ht="21" customHeight="1">
      <c r="A2550" s="13" t="s">
        <v>1968</v>
      </c>
      <c r="B2550" s="14" t="s">
        <v>1969</v>
      </c>
      <c r="C2550" s="78" t="s">
        <v>15</v>
      </c>
      <c r="D2550" s="78"/>
      <c r="E2550" s="78"/>
      <c r="F2550" s="13" t="s">
        <v>39</v>
      </c>
      <c r="G2550" s="15">
        <v>4.0099999999999997E-2</v>
      </c>
      <c r="H2550" s="16">
        <v>0.97</v>
      </c>
      <c r="I2550" s="16">
        <f>TRUNC(TRUNC(G2550,8)*H2550,2)</f>
        <v>0.03</v>
      </c>
    </row>
    <row r="2551" spans="1:9" ht="21" customHeight="1">
      <c r="A2551" s="13" t="s">
        <v>1970</v>
      </c>
      <c r="B2551" s="14" t="s">
        <v>1971</v>
      </c>
      <c r="C2551" s="78" t="s">
        <v>15</v>
      </c>
      <c r="D2551" s="78"/>
      <c r="E2551" s="78"/>
      <c r="F2551" s="13" t="s">
        <v>176</v>
      </c>
      <c r="G2551" s="15">
        <v>0.7288</v>
      </c>
      <c r="H2551" s="16">
        <v>2.88</v>
      </c>
      <c r="I2551" s="16">
        <f>TRUNC(TRUNC(G2551,8)*H2551,2)</f>
        <v>2.09</v>
      </c>
    </row>
    <row r="2552" spans="1:9" ht="15" customHeight="1">
      <c r="A2552" s="8"/>
      <c r="B2552" s="8"/>
      <c r="C2552" s="8"/>
      <c r="D2552" s="8"/>
      <c r="E2552" s="8"/>
      <c r="F2552" s="8"/>
      <c r="G2552" s="79" t="s">
        <v>1249</v>
      </c>
      <c r="H2552" s="79"/>
      <c r="I2552" s="17">
        <f>SUM(I2550:I2551)</f>
        <v>2.1199999999999997</v>
      </c>
    </row>
    <row r="2553" spans="1:9" ht="15" customHeight="1">
      <c r="A2553" s="76" t="s">
        <v>1218</v>
      </c>
      <c r="B2553" s="76"/>
      <c r="C2553" s="77" t="s">
        <v>3</v>
      </c>
      <c r="D2553" s="77"/>
      <c r="E2553" s="77"/>
      <c r="F2553" s="12" t="s">
        <v>4</v>
      </c>
      <c r="G2553" s="12" t="s">
        <v>1121</v>
      </c>
      <c r="H2553" s="12" t="s">
        <v>1122</v>
      </c>
      <c r="I2553" s="12" t="s">
        <v>1123</v>
      </c>
    </row>
    <row r="2554" spans="1:9" ht="15" customHeight="1">
      <c r="A2554" s="13" t="s">
        <v>1965</v>
      </c>
      <c r="B2554" s="14" t="s">
        <v>1966</v>
      </c>
      <c r="C2554" s="78" t="s">
        <v>15</v>
      </c>
      <c r="D2554" s="78"/>
      <c r="E2554" s="78"/>
      <c r="F2554" s="13" t="s">
        <v>1221</v>
      </c>
      <c r="G2554" s="15">
        <v>0.50539999999999996</v>
      </c>
      <c r="H2554" s="16">
        <v>32.590000000000003</v>
      </c>
      <c r="I2554" s="16">
        <f>TRUNC(TRUNC(G2554,8)*H2554,2)</f>
        <v>16.47</v>
      </c>
    </row>
    <row r="2555" spans="1:9" ht="15" customHeight="1">
      <c r="A2555" s="13" t="s">
        <v>1267</v>
      </c>
      <c r="B2555" s="14" t="s">
        <v>1268</v>
      </c>
      <c r="C2555" s="78" t="s">
        <v>15</v>
      </c>
      <c r="D2555" s="78"/>
      <c r="E2555" s="78"/>
      <c r="F2555" s="13" t="s">
        <v>1221</v>
      </c>
      <c r="G2555" s="15">
        <v>0.16850000000000001</v>
      </c>
      <c r="H2555" s="16">
        <v>22.72</v>
      </c>
      <c r="I2555" s="16">
        <f>TRUNC(TRUNC(G2555,8)*H2555,2)</f>
        <v>3.82</v>
      </c>
    </row>
    <row r="2556" spans="1:9" ht="18" customHeight="1">
      <c r="A2556" s="8"/>
      <c r="B2556" s="8"/>
      <c r="C2556" s="8"/>
      <c r="D2556" s="8"/>
      <c r="E2556" s="8"/>
      <c r="F2556" s="8"/>
      <c r="G2556" s="79" t="s">
        <v>1224</v>
      </c>
      <c r="H2556" s="79"/>
      <c r="I2556" s="17">
        <f>SUM(I2554:I2555)</f>
        <v>20.29</v>
      </c>
    </row>
    <row r="2557" spans="1:9" ht="15" customHeight="1">
      <c r="A2557" s="8"/>
      <c r="B2557" s="8"/>
      <c r="C2557" s="8"/>
      <c r="D2557" s="8"/>
      <c r="E2557" s="8"/>
      <c r="F2557" s="8"/>
      <c r="G2557" s="80" t="s">
        <v>1141</v>
      </c>
      <c r="H2557" s="80"/>
      <c r="I2557" s="4">
        <f>ROUND(SUM(I2552,I2556),2)</f>
        <v>22.41</v>
      </c>
    </row>
    <row r="2558" spans="1:9" ht="9.9499999999999993" customHeight="1">
      <c r="A2558" s="8"/>
      <c r="B2558" s="8"/>
      <c r="C2558" s="8"/>
      <c r="D2558" s="8"/>
      <c r="E2558" s="8"/>
      <c r="F2558" s="8"/>
      <c r="G2558" s="83"/>
      <c r="H2558" s="83"/>
      <c r="I2558" s="83"/>
    </row>
    <row r="2559" spans="1:9" ht="20.100000000000001" customHeight="1">
      <c r="A2559" s="81" t="s">
        <v>2016</v>
      </c>
      <c r="B2559" s="81"/>
      <c r="C2559" s="81"/>
      <c r="D2559" s="81"/>
      <c r="E2559" s="81"/>
      <c r="F2559" s="81"/>
      <c r="G2559" s="81"/>
      <c r="H2559" s="81"/>
      <c r="I2559" s="81"/>
    </row>
    <row r="2560" spans="1:9" ht="15" customHeight="1">
      <c r="A2560" s="76" t="s">
        <v>1234</v>
      </c>
      <c r="B2560" s="76"/>
      <c r="C2560" s="77" t="s">
        <v>3</v>
      </c>
      <c r="D2560" s="77"/>
      <c r="E2560" s="77"/>
      <c r="F2560" s="12" t="s">
        <v>4</v>
      </c>
      <c r="G2560" s="12" t="s">
        <v>1121</v>
      </c>
      <c r="H2560" s="12" t="s">
        <v>1122</v>
      </c>
      <c r="I2560" s="12" t="s">
        <v>1123</v>
      </c>
    </row>
    <row r="2561" spans="1:9" ht="15" customHeight="1">
      <c r="A2561" s="13" t="s">
        <v>1963</v>
      </c>
      <c r="B2561" s="14" t="s">
        <v>1964</v>
      </c>
      <c r="C2561" s="78" t="s">
        <v>15</v>
      </c>
      <c r="D2561" s="78"/>
      <c r="E2561" s="78"/>
      <c r="F2561" s="13" t="s">
        <v>1301</v>
      </c>
      <c r="G2561" s="15">
        <v>0.1666</v>
      </c>
      <c r="H2561" s="16">
        <v>10.98</v>
      </c>
      <c r="I2561" s="16">
        <f>TRUNC(TRUNC(G2561,8)*H2561,2)</f>
        <v>1.82</v>
      </c>
    </row>
    <row r="2562" spans="1:9" ht="15" customHeight="1">
      <c r="A2562" s="8"/>
      <c r="B2562" s="8"/>
      <c r="C2562" s="8"/>
      <c r="D2562" s="8"/>
      <c r="E2562" s="8"/>
      <c r="F2562" s="8"/>
      <c r="G2562" s="79" t="s">
        <v>1249</v>
      </c>
      <c r="H2562" s="79"/>
      <c r="I2562" s="17">
        <f>SUM(I2561:I2561)</f>
        <v>1.82</v>
      </c>
    </row>
    <row r="2563" spans="1:9" ht="15" customHeight="1">
      <c r="A2563" s="76" t="s">
        <v>1218</v>
      </c>
      <c r="B2563" s="76"/>
      <c r="C2563" s="77" t="s">
        <v>3</v>
      </c>
      <c r="D2563" s="77"/>
      <c r="E2563" s="77"/>
      <c r="F2563" s="12" t="s">
        <v>4</v>
      </c>
      <c r="G2563" s="12" t="s">
        <v>1121</v>
      </c>
      <c r="H2563" s="12" t="s">
        <v>1122</v>
      </c>
      <c r="I2563" s="12" t="s">
        <v>1123</v>
      </c>
    </row>
    <row r="2564" spans="1:9" ht="15" customHeight="1">
      <c r="A2564" s="13" t="s">
        <v>1965</v>
      </c>
      <c r="B2564" s="14" t="s">
        <v>1966</v>
      </c>
      <c r="C2564" s="78" t="s">
        <v>15</v>
      </c>
      <c r="D2564" s="78"/>
      <c r="E2564" s="78"/>
      <c r="F2564" s="13" t="s">
        <v>1221</v>
      </c>
      <c r="G2564" s="15">
        <v>9.2700000000000005E-2</v>
      </c>
      <c r="H2564" s="16">
        <v>32.590000000000003</v>
      </c>
      <c r="I2564" s="16">
        <f>TRUNC(TRUNC(G2564,8)*H2564,2)</f>
        <v>3.02</v>
      </c>
    </row>
    <row r="2565" spans="1:9" ht="15" customHeight="1">
      <c r="A2565" s="13" t="s">
        <v>1267</v>
      </c>
      <c r="B2565" s="14" t="s">
        <v>1268</v>
      </c>
      <c r="C2565" s="78" t="s">
        <v>15</v>
      </c>
      <c r="D2565" s="78"/>
      <c r="E2565" s="78"/>
      <c r="F2565" s="13" t="s">
        <v>1221</v>
      </c>
      <c r="G2565" s="15">
        <v>3.09E-2</v>
      </c>
      <c r="H2565" s="16">
        <v>22.72</v>
      </c>
      <c r="I2565" s="16">
        <f>TRUNC(TRUNC(G2565,8)*H2565,2)</f>
        <v>0.7</v>
      </c>
    </row>
    <row r="2566" spans="1:9" ht="18" customHeight="1">
      <c r="A2566" s="8"/>
      <c r="B2566" s="8"/>
      <c r="C2566" s="8"/>
      <c r="D2566" s="8"/>
      <c r="E2566" s="8"/>
      <c r="F2566" s="8"/>
      <c r="G2566" s="79" t="s">
        <v>1224</v>
      </c>
      <c r="H2566" s="79"/>
      <c r="I2566" s="17">
        <f>SUM(I2564:I2565)</f>
        <v>3.7199999999999998</v>
      </c>
    </row>
    <row r="2567" spans="1:9" ht="15" customHeight="1">
      <c r="A2567" s="8"/>
      <c r="B2567" s="8"/>
      <c r="C2567" s="8"/>
      <c r="D2567" s="8"/>
      <c r="E2567" s="8"/>
      <c r="F2567" s="8"/>
      <c r="G2567" s="80" t="s">
        <v>1141</v>
      </c>
      <c r="H2567" s="80"/>
      <c r="I2567" s="4">
        <f>ROUND(SUM(I2562,I2566),2)</f>
        <v>5.54</v>
      </c>
    </row>
    <row r="2568" spans="1:9" ht="9.9499999999999993" customHeight="1">
      <c r="A2568" s="8"/>
      <c r="B2568" s="8"/>
      <c r="C2568" s="8"/>
      <c r="D2568" s="8"/>
      <c r="E2568" s="8"/>
      <c r="F2568" s="8"/>
      <c r="G2568" s="83"/>
      <c r="H2568" s="83"/>
      <c r="I2568" s="83"/>
    </row>
    <row r="2569" spans="1:9" ht="20.100000000000001" customHeight="1">
      <c r="A2569" s="81" t="s">
        <v>2017</v>
      </c>
      <c r="B2569" s="81"/>
      <c r="C2569" s="81"/>
      <c r="D2569" s="81"/>
      <c r="E2569" s="81"/>
      <c r="F2569" s="81"/>
      <c r="G2569" s="81"/>
      <c r="H2569" s="81"/>
      <c r="I2569" s="81"/>
    </row>
    <row r="2570" spans="1:9" ht="15" customHeight="1">
      <c r="A2570" s="76" t="s">
        <v>1234</v>
      </c>
      <c r="B2570" s="76"/>
      <c r="C2570" s="77" t="s">
        <v>3</v>
      </c>
      <c r="D2570" s="77"/>
      <c r="E2570" s="77"/>
      <c r="F2570" s="12" t="s">
        <v>4</v>
      </c>
      <c r="G2570" s="12" t="s">
        <v>1121</v>
      </c>
      <c r="H2570" s="12" t="s">
        <v>1122</v>
      </c>
      <c r="I2570" s="12" t="s">
        <v>1123</v>
      </c>
    </row>
    <row r="2571" spans="1:9" ht="15" customHeight="1">
      <c r="A2571" s="13" t="s">
        <v>1973</v>
      </c>
      <c r="B2571" s="14" t="s">
        <v>1974</v>
      </c>
      <c r="C2571" s="78" t="s">
        <v>15</v>
      </c>
      <c r="D2571" s="78"/>
      <c r="E2571" s="78"/>
      <c r="F2571" s="13" t="s">
        <v>1301</v>
      </c>
      <c r="G2571" s="15">
        <v>0.23669999999999999</v>
      </c>
      <c r="H2571" s="16">
        <v>21.11</v>
      </c>
      <c r="I2571" s="16">
        <f>TRUNC(TRUNC(G2571,8)*H2571,2)</f>
        <v>4.99</v>
      </c>
    </row>
    <row r="2572" spans="1:9" ht="15" customHeight="1">
      <c r="A2572" s="8"/>
      <c r="B2572" s="8"/>
      <c r="C2572" s="8"/>
      <c r="D2572" s="8"/>
      <c r="E2572" s="8"/>
      <c r="F2572" s="8"/>
      <c r="G2572" s="79" t="s">
        <v>1249</v>
      </c>
      <c r="H2572" s="79"/>
      <c r="I2572" s="17">
        <f>SUM(I2571:I2571)</f>
        <v>4.99</v>
      </c>
    </row>
    <row r="2573" spans="1:9" ht="15" customHeight="1">
      <c r="A2573" s="76" t="s">
        <v>1218</v>
      </c>
      <c r="B2573" s="76"/>
      <c r="C2573" s="77" t="s">
        <v>3</v>
      </c>
      <c r="D2573" s="77"/>
      <c r="E2573" s="77"/>
      <c r="F2573" s="12" t="s">
        <v>4</v>
      </c>
      <c r="G2573" s="12" t="s">
        <v>1121</v>
      </c>
      <c r="H2573" s="12" t="s">
        <v>1122</v>
      </c>
      <c r="I2573" s="12" t="s">
        <v>1123</v>
      </c>
    </row>
    <row r="2574" spans="1:9" ht="15" customHeight="1">
      <c r="A2574" s="13" t="s">
        <v>1965</v>
      </c>
      <c r="B2574" s="14" t="s">
        <v>1966</v>
      </c>
      <c r="C2574" s="78" t="s">
        <v>15</v>
      </c>
      <c r="D2574" s="78"/>
      <c r="E2574" s="78"/>
      <c r="F2574" s="13" t="s">
        <v>1221</v>
      </c>
      <c r="G2574" s="15">
        <v>0.22700000000000001</v>
      </c>
      <c r="H2574" s="16">
        <v>32.590000000000003</v>
      </c>
      <c r="I2574" s="16">
        <f>TRUNC(TRUNC(G2574,8)*H2574,2)</f>
        <v>7.39</v>
      </c>
    </row>
    <row r="2575" spans="1:9" ht="15" customHeight="1">
      <c r="A2575" s="13" t="s">
        <v>1267</v>
      </c>
      <c r="B2575" s="14" t="s">
        <v>1268</v>
      </c>
      <c r="C2575" s="78" t="s">
        <v>15</v>
      </c>
      <c r="D2575" s="78"/>
      <c r="E2575" s="78"/>
      <c r="F2575" s="13" t="s">
        <v>1221</v>
      </c>
      <c r="G2575" s="15">
        <v>7.5700000000000003E-2</v>
      </c>
      <c r="H2575" s="16">
        <v>22.72</v>
      </c>
      <c r="I2575" s="16">
        <f>TRUNC(TRUNC(G2575,8)*H2575,2)</f>
        <v>1.71</v>
      </c>
    </row>
    <row r="2576" spans="1:9" ht="18" customHeight="1">
      <c r="A2576" s="8"/>
      <c r="B2576" s="8"/>
      <c r="C2576" s="8"/>
      <c r="D2576" s="8"/>
      <c r="E2576" s="8"/>
      <c r="F2576" s="8"/>
      <c r="G2576" s="79" t="s">
        <v>1224</v>
      </c>
      <c r="H2576" s="79"/>
      <c r="I2576" s="17">
        <f>SUM(I2574:I2575)</f>
        <v>9.1</v>
      </c>
    </row>
    <row r="2577" spans="1:9" ht="15" customHeight="1">
      <c r="A2577" s="8"/>
      <c r="B2577" s="8"/>
      <c r="C2577" s="8"/>
      <c r="D2577" s="8"/>
      <c r="E2577" s="8"/>
      <c r="F2577" s="8"/>
      <c r="G2577" s="80" t="s">
        <v>1141</v>
      </c>
      <c r="H2577" s="80"/>
      <c r="I2577" s="4">
        <f>ROUND(SUM(I2572,I2576),2)</f>
        <v>14.09</v>
      </c>
    </row>
    <row r="2578" spans="1:9" ht="9.9499999999999993" customHeight="1">
      <c r="A2578" s="8"/>
      <c r="B2578" s="8"/>
      <c r="C2578" s="8"/>
      <c r="D2578" s="8"/>
      <c r="E2578" s="8"/>
      <c r="F2578" s="8"/>
      <c r="G2578" s="83"/>
      <c r="H2578" s="83"/>
      <c r="I2578" s="83"/>
    </row>
    <row r="2579" spans="1:9" ht="20.100000000000001" customHeight="1">
      <c r="A2579" s="81" t="s">
        <v>2018</v>
      </c>
      <c r="B2579" s="81"/>
      <c r="C2579" s="81"/>
      <c r="D2579" s="81"/>
      <c r="E2579" s="81"/>
      <c r="F2579" s="81"/>
      <c r="G2579" s="81"/>
      <c r="H2579" s="81"/>
      <c r="I2579" s="81"/>
    </row>
    <row r="2580" spans="1:9" ht="15" customHeight="1">
      <c r="A2580" s="76" t="s">
        <v>1234</v>
      </c>
      <c r="B2580" s="76"/>
      <c r="C2580" s="77" t="s">
        <v>3</v>
      </c>
      <c r="D2580" s="77"/>
      <c r="E2580" s="77"/>
      <c r="F2580" s="12" t="s">
        <v>4</v>
      </c>
      <c r="G2580" s="12" t="s">
        <v>1121</v>
      </c>
      <c r="H2580" s="12" t="s">
        <v>1122</v>
      </c>
      <c r="I2580" s="12" t="s">
        <v>1123</v>
      </c>
    </row>
    <row r="2581" spans="1:9" ht="15" customHeight="1">
      <c r="A2581" s="13" t="s">
        <v>2019</v>
      </c>
      <c r="B2581" s="14" t="s">
        <v>2020</v>
      </c>
      <c r="C2581" s="78" t="s">
        <v>15</v>
      </c>
      <c r="D2581" s="78"/>
      <c r="E2581" s="78"/>
      <c r="F2581" s="13" t="s">
        <v>176</v>
      </c>
      <c r="G2581" s="15">
        <v>2.1700000000000001E-2</v>
      </c>
      <c r="H2581" s="16">
        <v>35.659999999999997</v>
      </c>
      <c r="I2581" s="16">
        <f>TRUNC(TRUNC(G2581,8)*H2581,2)</f>
        <v>0.77</v>
      </c>
    </row>
    <row r="2582" spans="1:9" ht="21" customHeight="1">
      <c r="A2582" s="13" t="s">
        <v>2021</v>
      </c>
      <c r="B2582" s="14" t="s">
        <v>2022</v>
      </c>
      <c r="C2582" s="78" t="s">
        <v>15</v>
      </c>
      <c r="D2582" s="78"/>
      <c r="E2582" s="78"/>
      <c r="F2582" s="13" t="s">
        <v>176</v>
      </c>
      <c r="G2582" s="15">
        <v>1.8127</v>
      </c>
      <c r="H2582" s="16">
        <v>0.78</v>
      </c>
      <c r="I2582" s="16">
        <f>TRUNC(TRUNC(G2582,8)*H2582,2)</f>
        <v>1.41</v>
      </c>
    </row>
    <row r="2583" spans="1:9" ht="21" customHeight="1">
      <c r="A2583" s="13" t="s">
        <v>2023</v>
      </c>
      <c r="B2583" s="14" t="s">
        <v>2024</v>
      </c>
      <c r="C2583" s="78" t="s">
        <v>15</v>
      </c>
      <c r="D2583" s="78"/>
      <c r="E2583" s="78"/>
      <c r="F2583" s="13" t="s">
        <v>1484</v>
      </c>
      <c r="G2583" s="15">
        <v>2.93E-2</v>
      </c>
      <c r="H2583" s="16">
        <v>31.56</v>
      </c>
      <c r="I2583" s="16">
        <f>TRUNC(TRUNC(G2583,8)*H2583,2)</f>
        <v>0.92</v>
      </c>
    </row>
    <row r="2584" spans="1:9" ht="21" customHeight="1">
      <c r="A2584" s="13" t="s">
        <v>2025</v>
      </c>
      <c r="B2584" s="14" t="s">
        <v>2026</v>
      </c>
      <c r="C2584" s="78" t="s">
        <v>15</v>
      </c>
      <c r="D2584" s="78"/>
      <c r="E2584" s="78"/>
      <c r="F2584" s="13" t="s">
        <v>68</v>
      </c>
      <c r="G2584" s="15">
        <v>1.0414000000000001</v>
      </c>
      <c r="H2584" s="16">
        <v>10.97</v>
      </c>
      <c r="I2584" s="16">
        <f>TRUNC(TRUNC(G2584,8)*H2584,2)</f>
        <v>11.42</v>
      </c>
    </row>
    <row r="2585" spans="1:9" ht="15" customHeight="1">
      <c r="A2585" s="13" t="s">
        <v>2027</v>
      </c>
      <c r="B2585" s="14" t="s">
        <v>2028</v>
      </c>
      <c r="C2585" s="78" t="s">
        <v>15</v>
      </c>
      <c r="D2585" s="78"/>
      <c r="E2585" s="78"/>
      <c r="F2585" s="13" t="s">
        <v>176</v>
      </c>
      <c r="G2585" s="15">
        <v>7.7999999999999996E-3</v>
      </c>
      <c r="H2585" s="16">
        <v>15</v>
      </c>
      <c r="I2585" s="16">
        <f>TRUNC(TRUNC(G2585,8)*H2585,2)</f>
        <v>0.11</v>
      </c>
    </row>
    <row r="2586" spans="1:9" ht="15" customHeight="1">
      <c r="A2586" s="8"/>
      <c r="B2586" s="8"/>
      <c r="C2586" s="8"/>
      <c r="D2586" s="8"/>
      <c r="E2586" s="8"/>
      <c r="F2586" s="8"/>
      <c r="G2586" s="79" t="s">
        <v>1249</v>
      </c>
      <c r="H2586" s="79"/>
      <c r="I2586" s="17">
        <f>SUM(I2581:I2585)</f>
        <v>14.629999999999999</v>
      </c>
    </row>
    <row r="2587" spans="1:9" ht="15" customHeight="1">
      <c r="A2587" s="76" t="s">
        <v>1218</v>
      </c>
      <c r="B2587" s="76"/>
      <c r="C2587" s="77" t="s">
        <v>3</v>
      </c>
      <c r="D2587" s="77"/>
      <c r="E2587" s="77"/>
      <c r="F2587" s="12" t="s">
        <v>4</v>
      </c>
      <c r="G2587" s="12" t="s">
        <v>1121</v>
      </c>
      <c r="H2587" s="12" t="s">
        <v>1122</v>
      </c>
      <c r="I2587" s="12" t="s">
        <v>1123</v>
      </c>
    </row>
    <row r="2588" spans="1:9" ht="15" customHeight="1">
      <c r="A2588" s="13" t="s">
        <v>2029</v>
      </c>
      <c r="B2588" s="14" t="s">
        <v>2030</v>
      </c>
      <c r="C2588" s="78" t="s">
        <v>15</v>
      </c>
      <c r="D2588" s="78"/>
      <c r="E2588" s="78"/>
      <c r="F2588" s="13" t="s">
        <v>1221</v>
      </c>
      <c r="G2588" s="15">
        <v>0.78669999999999995</v>
      </c>
      <c r="H2588" s="16">
        <v>30.71</v>
      </c>
      <c r="I2588" s="16">
        <f>TRUNC(TRUNC(G2588,8)*H2588,2)</f>
        <v>24.15</v>
      </c>
    </row>
    <row r="2589" spans="1:9" ht="15" customHeight="1">
      <c r="A2589" s="13" t="s">
        <v>1267</v>
      </c>
      <c r="B2589" s="14" t="s">
        <v>1268</v>
      </c>
      <c r="C2589" s="78" t="s">
        <v>15</v>
      </c>
      <c r="D2589" s="78"/>
      <c r="E2589" s="78"/>
      <c r="F2589" s="13" t="s">
        <v>1221</v>
      </c>
      <c r="G2589" s="15">
        <v>0.45219999999999999</v>
      </c>
      <c r="H2589" s="16">
        <v>22.72</v>
      </c>
      <c r="I2589" s="16">
        <f>TRUNC(TRUNC(G2589,8)*H2589,2)</f>
        <v>10.27</v>
      </c>
    </row>
    <row r="2590" spans="1:9" ht="18" customHeight="1">
      <c r="A2590" s="8"/>
      <c r="B2590" s="8"/>
      <c r="C2590" s="8"/>
      <c r="D2590" s="8"/>
      <c r="E2590" s="8"/>
      <c r="F2590" s="8"/>
      <c r="G2590" s="79" t="s">
        <v>1224</v>
      </c>
      <c r="H2590" s="79"/>
      <c r="I2590" s="17">
        <f>SUM(I2588:I2589)</f>
        <v>34.42</v>
      </c>
    </row>
    <row r="2591" spans="1:9" ht="15" customHeight="1">
      <c r="A2591" s="8"/>
      <c r="B2591" s="8"/>
      <c r="C2591" s="8"/>
      <c r="D2591" s="8"/>
      <c r="E2591" s="8"/>
      <c r="F2591" s="8"/>
      <c r="G2591" s="80" t="s">
        <v>1141</v>
      </c>
      <c r="H2591" s="80"/>
      <c r="I2591" s="4">
        <f>ROUND(SUM(I2586,I2590),2)</f>
        <v>49.05</v>
      </c>
    </row>
    <row r="2592" spans="1:9" ht="9.9499999999999993" customHeight="1">
      <c r="A2592" s="8"/>
      <c r="B2592" s="8"/>
      <c r="C2592" s="8"/>
      <c r="D2592" s="8"/>
      <c r="E2592" s="8"/>
      <c r="F2592" s="8"/>
      <c r="G2592" s="83"/>
      <c r="H2592" s="83"/>
      <c r="I2592" s="83"/>
    </row>
    <row r="2593" spans="1:9" ht="20.100000000000001" customHeight="1">
      <c r="A2593" s="81" t="s">
        <v>2031</v>
      </c>
      <c r="B2593" s="81"/>
      <c r="C2593" s="81"/>
      <c r="D2593" s="81"/>
      <c r="E2593" s="81"/>
      <c r="F2593" s="81"/>
      <c r="G2593" s="81"/>
      <c r="H2593" s="81"/>
      <c r="I2593" s="81"/>
    </row>
    <row r="2594" spans="1:9" ht="15" customHeight="1">
      <c r="A2594" s="76" t="s">
        <v>1218</v>
      </c>
      <c r="B2594" s="76"/>
      <c r="C2594" s="77" t="s">
        <v>3</v>
      </c>
      <c r="D2594" s="77"/>
      <c r="E2594" s="77"/>
      <c r="F2594" s="12" t="s">
        <v>4</v>
      </c>
      <c r="G2594" s="12" t="s">
        <v>1121</v>
      </c>
      <c r="H2594" s="12" t="s">
        <v>1122</v>
      </c>
      <c r="I2594" s="12" t="s">
        <v>1123</v>
      </c>
    </row>
    <row r="2595" spans="1:9" ht="15" customHeight="1">
      <c r="A2595" s="13" t="s">
        <v>1265</v>
      </c>
      <c r="B2595" s="14" t="s">
        <v>1266</v>
      </c>
      <c r="C2595" s="78" t="s">
        <v>15</v>
      </c>
      <c r="D2595" s="78"/>
      <c r="E2595" s="78"/>
      <c r="F2595" s="13" t="s">
        <v>1221</v>
      </c>
      <c r="G2595" s="15">
        <v>3.8899999999999997E-2</v>
      </c>
      <c r="H2595" s="16">
        <v>30.92</v>
      </c>
      <c r="I2595" s="16">
        <f>TRUNC(TRUNC(G2595,8)*H2595,2)</f>
        <v>1.2</v>
      </c>
    </row>
    <row r="2596" spans="1:9" ht="15" customHeight="1">
      <c r="A2596" s="13" t="s">
        <v>1267</v>
      </c>
      <c r="B2596" s="14" t="s">
        <v>1268</v>
      </c>
      <c r="C2596" s="78" t="s">
        <v>15</v>
      </c>
      <c r="D2596" s="78"/>
      <c r="E2596" s="78"/>
      <c r="F2596" s="13" t="s">
        <v>1221</v>
      </c>
      <c r="G2596" s="15">
        <v>1.46E-2</v>
      </c>
      <c r="H2596" s="16">
        <v>22.72</v>
      </c>
      <c r="I2596" s="16">
        <f>TRUNC(TRUNC(G2596,8)*H2596,2)</f>
        <v>0.33</v>
      </c>
    </row>
    <row r="2597" spans="1:9" ht="18" customHeight="1">
      <c r="A2597" s="8"/>
      <c r="B2597" s="8"/>
      <c r="C2597" s="8"/>
      <c r="D2597" s="8"/>
      <c r="E2597" s="8"/>
      <c r="F2597" s="8"/>
      <c r="G2597" s="79" t="s">
        <v>1224</v>
      </c>
      <c r="H2597" s="79"/>
      <c r="I2597" s="17">
        <f>SUM(I2595:I2596)</f>
        <v>1.53</v>
      </c>
    </row>
    <row r="2598" spans="1:9" ht="15" customHeight="1">
      <c r="A2598" s="76" t="s">
        <v>1137</v>
      </c>
      <c r="B2598" s="76"/>
      <c r="C2598" s="77" t="s">
        <v>3</v>
      </c>
      <c r="D2598" s="77"/>
      <c r="E2598" s="77"/>
      <c r="F2598" s="12" t="s">
        <v>4</v>
      </c>
      <c r="G2598" s="12" t="s">
        <v>1121</v>
      </c>
      <c r="H2598" s="12" t="s">
        <v>1122</v>
      </c>
      <c r="I2598" s="12" t="s">
        <v>1123</v>
      </c>
    </row>
    <row r="2599" spans="1:9" ht="29.1" customHeight="1">
      <c r="A2599" s="13" t="s">
        <v>2032</v>
      </c>
      <c r="B2599" s="14" t="s">
        <v>2033</v>
      </c>
      <c r="C2599" s="78" t="s">
        <v>15</v>
      </c>
      <c r="D2599" s="78"/>
      <c r="E2599" s="78"/>
      <c r="F2599" s="13" t="s">
        <v>82</v>
      </c>
      <c r="G2599" s="15">
        <v>1.5E-3</v>
      </c>
      <c r="H2599" s="16">
        <v>5972.12</v>
      </c>
      <c r="I2599" s="16">
        <f>TRUNC(TRUNC(G2599,8)*H2599,2)</f>
        <v>8.9499999999999993</v>
      </c>
    </row>
    <row r="2600" spans="1:9" ht="15" customHeight="1">
      <c r="A2600" s="8"/>
      <c r="B2600" s="8"/>
      <c r="C2600" s="8"/>
      <c r="D2600" s="8"/>
      <c r="E2600" s="8"/>
      <c r="F2600" s="8"/>
      <c r="G2600" s="79" t="s">
        <v>1140</v>
      </c>
      <c r="H2600" s="79"/>
      <c r="I2600" s="17">
        <f>SUM(I2599:I2599)</f>
        <v>8.9499999999999993</v>
      </c>
    </row>
    <row r="2601" spans="1:9" ht="15" customHeight="1">
      <c r="A2601" s="8"/>
      <c r="B2601" s="8"/>
      <c r="C2601" s="8"/>
      <c r="D2601" s="8"/>
      <c r="E2601" s="8"/>
      <c r="F2601" s="8"/>
      <c r="G2601" s="80" t="s">
        <v>1141</v>
      </c>
      <c r="H2601" s="80"/>
      <c r="I2601" s="4">
        <f>ROUND(SUM(I2597,I2600),2)</f>
        <v>10.48</v>
      </c>
    </row>
    <row r="2602" spans="1:9" ht="9.9499999999999993" customHeight="1">
      <c r="A2602" s="8"/>
      <c r="B2602" s="8"/>
      <c r="C2602" s="8"/>
      <c r="D2602" s="8"/>
      <c r="E2602" s="8"/>
      <c r="F2602" s="8"/>
      <c r="G2602" s="83"/>
      <c r="H2602" s="83"/>
      <c r="I2602" s="83"/>
    </row>
    <row r="2603" spans="1:9" ht="20.100000000000001" customHeight="1">
      <c r="A2603" s="81" t="s">
        <v>2034</v>
      </c>
      <c r="B2603" s="81"/>
      <c r="C2603" s="81"/>
      <c r="D2603" s="81"/>
      <c r="E2603" s="81"/>
      <c r="F2603" s="81"/>
      <c r="G2603" s="81"/>
      <c r="H2603" s="81"/>
      <c r="I2603" s="81"/>
    </row>
    <row r="2604" spans="1:9" ht="15" customHeight="1">
      <c r="A2604" s="76" t="s">
        <v>1218</v>
      </c>
      <c r="B2604" s="76"/>
      <c r="C2604" s="77" t="s">
        <v>3</v>
      </c>
      <c r="D2604" s="77"/>
      <c r="E2604" s="77"/>
      <c r="F2604" s="12" t="s">
        <v>4</v>
      </c>
      <c r="G2604" s="12" t="s">
        <v>1121</v>
      </c>
      <c r="H2604" s="12" t="s">
        <v>1122</v>
      </c>
      <c r="I2604" s="12" t="s">
        <v>1123</v>
      </c>
    </row>
    <row r="2605" spans="1:9" ht="15" customHeight="1">
      <c r="A2605" s="13" t="s">
        <v>1265</v>
      </c>
      <c r="B2605" s="14" t="s">
        <v>1266</v>
      </c>
      <c r="C2605" s="78" t="s">
        <v>15</v>
      </c>
      <c r="D2605" s="78"/>
      <c r="E2605" s="78"/>
      <c r="F2605" s="13" t="s">
        <v>1221</v>
      </c>
      <c r="G2605" s="15">
        <v>0.53249999999999997</v>
      </c>
      <c r="H2605" s="16">
        <v>30.92</v>
      </c>
      <c r="I2605" s="16">
        <f>TRUNC(TRUNC(G2605,8)*H2605,2)</f>
        <v>16.46</v>
      </c>
    </row>
    <row r="2606" spans="1:9" ht="15" customHeight="1">
      <c r="A2606" s="13" t="s">
        <v>1267</v>
      </c>
      <c r="B2606" s="14" t="s">
        <v>1268</v>
      </c>
      <c r="C2606" s="78" t="s">
        <v>15</v>
      </c>
      <c r="D2606" s="78"/>
      <c r="E2606" s="78"/>
      <c r="F2606" s="13" t="s">
        <v>1221</v>
      </c>
      <c r="G2606" s="15">
        <v>0.26619999999999999</v>
      </c>
      <c r="H2606" s="16">
        <v>22.72</v>
      </c>
      <c r="I2606" s="16">
        <f>TRUNC(TRUNC(G2606,8)*H2606,2)</f>
        <v>6.04</v>
      </c>
    </row>
    <row r="2607" spans="1:9" ht="18" customHeight="1">
      <c r="A2607" s="8"/>
      <c r="B2607" s="8"/>
      <c r="C2607" s="8"/>
      <c r="D2607" s="8"/>
      <c r="E2607" s="8"/>
      <c r="F2607" s="8"/>
      <c r="G2607" s="79" t="s">
        <v>1224</v>
      </c>
      <c r="H2607" s="79"/>
      <c r="I2607" s="17">
        <f>SUM(I2605:I2606)</f>
        <v>22.5</v>
      </c>
    </row>
    <row r="2608" spans="1:9" ht="15" customHeight="1">
      <c r="A2608" s="76" t="s">
        <v>1137</v>
      </c>
      <c r="B2608" s="76"/>
      <c r="C2608" s="77" t="s">
        <v>3</v>
      </c>
      <c r="D2608" s="77"/>
      <c r="E2608" s="77"/>
      <c r="F2608" s="12" t="s">
        <v>4</v>
      </c>
      <c r="G2608" s="12" t="s">
        <v>1121</v>
      </c>
      <c r="H2608" s="12" t="s">
        <v>1122</v>
      </c>
      <c r="I2608" s="12" t="s">
        <v>1123</v>
      </c>
    </row>
    <row r="2609" spans="1:9" ht="38.1" customHeight="1">
      <c r="A2609" s="13" t="s">
        <v>1487</v>
      </c>
      <c r="B2609" s="14" t="s">
        <v>1488</v>
      </c>
      <c r="C2609" s="78" t="s">
        <v>15</v>
      </c>
      <c r="D2609" s="78"/>
      <c r="E2609" s="78"/>
      <c r="F2609" s="13" t="s">
        <v>82</v>
      </c>
      <c r="G2609" s="15">
        <v>1.9400000000000001E-2</v>
      </c>
      <c r="H2609" s="16">
        <v>787.85</v>
      </c>
      <c r="I2609" s="16">
        <f>TRUNC(TRUNC(G2609,8)*H2609,2)</f>
        <v>15.28</v>
      </c>
    </row>
    <row r="2610" spans="1:9" ht="15" customHeight="1">
      <c r="A2610" s="8"/>
      <c r="B2610" s="8"/>
      <c r="C2610" s="8"/>
      <c r="D2610" s="8"/>
      <c r="E2610" s="8"/>
      <c r="F2610" s="8"/>
      <c r="G2610" s="79" t="s">
        <v>1140</v>
      </c>
      <c r="H2610" s="79"/>
      <c r="I2610" s="17">
        <f>SUM(I2609:I2609)</f>
        <v>15.28</v>
      </c>
    </row>
    <row r="2611" spans="1:9" ht="15" customHeight="1">
      <c r="A2611" s="8"/>
      <c r="B2611" s="8"/>
      <c r="C2611" s="8"/>
      <c r="D2611" s="8"/>
      <c r="E2611" s="8"/>
      <c r="F2611" s="8"/>
      <c r="G2611" s="80" t="s">
        <v>1141</v>
      </c>
      <c r="H2611" s="80"/>
      <c r="I2611" s="4">
        <f>ROUND(SUM(I2607,I2610),2)</f>
        <v>37.78</v>
      </c>
    </row>
    <row r="2612" spans="1:9" ht="9.9499999999999993" customHeight="1">
      <c r="A2612" s="8"/>
      <c r="B2612" s="8"/>
      <c r="C2612" s="8"/>
      <c r="D2612" s="8"/>
      <c r="E2612" s="8"/>
      <c r="F2612" s="8"/>
      <c r="G2612" s="83"/>
      <c r="H2612" s="83"/>
      <c r="I2612" s="83"/>
    </row>
    <row r="2613" spans="1:9" ht="20.100000000000001" customHeight="1">
      <c r="A2613" s="81" t="s">
        <v>2035</v>
      </c>
      <c r="B2613" s="81"/>
      <c r="C2613" s="81"/>
      <c r="D2613" s="81"/>
      <c r="E2613" s="81"/>
      <c r="F2613" s="81"/>
      <c r="G2613" s="81"/>
      <c r="H2613" s="81"/>
      <c r="I2613" s="81"/>
    </row>
    <row r="2614" spans="1:9" ht="15" customHeight="1">
      <c r="A2614" s="76" t="s">
        <v>1234</v>
      </c>
      <c r="B2614" s="76"/>
      <c r="C2614" s="77" t="s">
        <v>3</v>
      </c>
      <c r="D2614" s="77"/>
      <c r="E2614" s="77"/>
      <c r="F2614" s="12" t="s">
        <v>4</v>
      </c>
      <c r="G2614" s="12" t="s">
        <v>1121</v>
      </c>
      <c r="H2614" s="12" t="s">
        <v>1122</v>
      </c>
      <c r="I2614" s="12" t="s">
        <v>1123</v>
      </c>
    </row>
    <row r="2615" spans="1:9" ht="15" customHeight="1">
      <c r="A2615" s="13" t="s">
        <v>2036</v>
      </c>
      <c r="B2615" s="14" t="s">
        <v>2037</v>
      </c>
      <c r="C2615" s="78" t="s">
        <v>135</v>
      </c>
      <c r="D2615" s="78"/>
      <c r="E2615" s="78"/>
      <c r="F2615" s="13" t="s">
        <v>2038</v>
      </c>
      <c r="G2615" s="15">
        <v>0.12</v>
      </c>
      <c r="H2615" s="16">
        <v>47.48</v>
      </c>
      <c r="I2615" s="16">
        <f>TRUNC(TRUNC(G2615,8)*H2615,2)</f>
        <v>5.69</v>
      </c>
    </row>
    <row r="2616" spans="1:9" ht="21" customHeight="1">
      <c r="A2616" s="13" t="s">
        <v>2039</v>
      </c>
      <c r="B2616" s="14" t="s">
        <v>2040</v>
      </c>
      <c r="C2616" s="78" t="s">
        <v>135</v>
      </c>
      <c r="D2616" s="78"/>
      <c r="E2616" s="78"/>
      <c r="F2616" s="13" t="s">
        <v>2038</v>
      </c>
      <c r="G2616" s="15">
        <v>0.12</v>
      </c>
      <c r="H2616" s="16">
        <v>20.350000000000001</v>
      </c>
      <c r="I2616" s="16">
        <f>TRUNC(TRUNC(G2616,8)*H2616,2)</f>
        <v>2.44</v>
      </c>
    </row>
    <row r="2617" spans="1:9" ht="15" customHeight="1">
      <c r="A2617" s="8"/>
      <c r="B2617" s="8"/>
      <c r="C2617" s="8"/>
      <c r="D2617" s="8"/>
      <c r="E2617" s="8"/>
      <c r="F2617" s="8"/>
      <c r="G2617" s="79" t="s">
        <v>1249</v>
      </c>
      <c r="H2617" s="79"/>
      <c r="I2617" s="17">
        <f>SUM(I2615:I2616)</f>
        <v>8.1300000000000008</v>
      </c>
    </row>
    <row r="2618" spans="1:9" ht="15" customHeight="1">
      <c r="A2618" s="76" t="s">
        <v>1218</v>
      </c>
      <c r="B2618" s="76"/>
      <c r="C2618" s="77" t="s">
        <v>3</v>
      </c>
      <c r="D2618" s="77"/>
      <c r="E2618" s="77"/>
      <c r="F2618" s="12" t="s">
        <v>4</v>
      </c>
      <c r="G2618" s="12" t="s">
        <v>1121</v>
      </c>
      <c r="H2618" s="12" t="s">
        <v>1122</v>
      </c>
      <c r="I2618" s="12" t="s">
        <v>1123</v>
      </c>
    </row>
    <row r="2619" spans="1:9" ht="15" customHeight="1">
      <c r="A2619" s="13" t="s">
        <v>1965</v>
      </c>
      <c r="B2619" s="14" t="s">
        <v>1966</v>
      </c>
      <c r="C2619" s="78" t="s">
        <v>15</v>
      </c>
      <c r="D2619" s="78"/>
      <c r="E2619" s="78"/>
      <c r="F2619" s="13" t="s">
        <v>1221</v>
      </c>
      <c r="G2619" s="15">
        <v>0.2</v>
      </c>
      <c r="H2619" s="16">
        <v>32.590000000000003</v>
      </c>
      <c r="I2619" s="16">
        <f>TRUNC(TRUNC(G2619,8)*H2619,2)</f>
        <v>6.51</v>
      </c>
    </row>
    <row r="2620" spans="1:9" ht="15" customHeight="1">
      <c r="A2620" s="13" t="s">
        <v>1267</v>
      </c>
      <c r="B2620" s="14" t="s">
        <v>1268</v>
      </c>
      <c r="C2620" s="78" t="s">
        <v>15</v>
      </c>
      <c r="D2620" s="78"/>
      <c r="E2620" s="78"/>
      <c r="F2620" s="13" t="s">
        <v>1221</v>
      </c>
      <c r="G2620" s="15">
        <v>0.1</v>
      </c>
      <c r="H2620" s="16">
        <v>22.72</v>
      </c>
      <c r="I2620" s="16">
        <f>TRUNC(TRUNC(G2620,8)*H2620,2)</f>
        <v>2.27</v>
      </c>
    </row>
    <row r="2621" spans="1:9" ht="18" customHeight="1">
      <c r="A2621" s="8"/>
      <c r="B2621" s="8"/>
      <c r="C2621" s="8"/>
      <c r="D2621" s="8"/>
      <c r="E2621" s="8"/>
      <c r="F2621" s="8"/>
      <c r="G2621" s="79" t="s">
        <v>1224</v>
      </c>
      <c r="H2621" s="79"/>
      <c r="I2621" s="17">
        <f>SUM(I2619:I2620)</f>
        <v>8.7799999999999994</v>
      </c>
    </row>
    <row r="2622" spans="1:9" ht="15" customHeight="1">
      <c r="A2622" s="8"/>
      <c r="B2622" s="8"/>
      <c r="C2622" s="8"/>
      <c r="D2622" s="8"/>
      <c r="E2622" s="8"/>
      <c r="F2622" s="8"/>
      <c r="G2622" s="80" t="s">
        <v>1141</v>
      </c>
      <c r="H2622" s="80"/>
      <c r="I2622" s="4">
        <f>ROUND(SUM(I2617,I2621),2)</f>
        <v>16.91</v>
      </c>
    </row>
    <row r="2623" spans="1:9" ht="9.9499999999999993" customHeight="1">
      <c r="A2623" s="8"/>
      <c r="B2623" s="8"/>
      <c r="C2623" s="8"/>
      <c r="D2623" s="8"/>
      <c r="E2623" s="8"/>
      <c r="F2623" s="8"/>
      <c r="G2623" s="83"/>
      <c r="H2623" s="83"/>
      <c r="I2623" s="83"/>
    </row>
    <row r="2624" spans="1:9" ht="20.100000000000001" customHeight="1">
      <c r="A2624" s="81" t="s">
        <v>2041</v>
      </c>
      <c r="B2624" s="81"/>
      <c r="C2624" s="81"/>
      <c r="D2624" s="81"/>
      <c r="E2624" s="81"/>
      <c r="F2624" s="81"/>
      <c r="G2624" s="81"/>
      <c r="H2624" s="81"/>
      <c r="I2624" s="81"/>
    </row>
    <row r="2625" spans="1:9" ht="15" customHeight="1">
      <c r="A2625" s="76" t="s">
        <v>1234</v>
      </c>
      <c r="B2625" s="76"/>
      <c r="C2625" s="77" t="s">
        <v>3</v>
      </c>
      <c r="D2625" s="77"/>
      <c r="E2625" s="77"/>
      <c r="F2625" s="12" t="s">
        <v>4</v>
      </c>
      <c r="G2625" s="12" t="s">
        <v>1121</v>
      </c>
      <c r="H2625" s="12" t="s">
        <v>1122</v>
      </c>
      <c r="I2625" s="12" t="s">
        <v>1123</v>
      </c>
    </row>
    <row r="2626" spans="1:9" ht="15" customHeight="1">
      <c r="A2626" s="13" t="s">
        <v>2042</v>
      </c>
      <c r="B2626" s="14" t="s">
        <v>2043</v>
      </c>
      <c r="C2626" s="78" t="s">
        <v>15</v>
      </c>
      <c r="D2626" s="78"/>
      <c r="E2626" s="78"/>
      <c r="F2626" s="13" t="s">
        <v>39</v>
      </c>
      <c r="G2626" s="15">
        <v>0.3</v>
      </c>
      <c r="H2626" s="16">
        <v>2.91</v>
      </c>
      <c r="I2626" s="16">
        <f>TRUNC(TRUNC(G2626,8)*H2626,2)</f>
        <v>0.87</v>
      </c>
    </row>
    <row r="2627" spans="1:9" ht="15" customHeight="1">
      <c r="A2627" s="8"/>
      <c r="B2627" s="8"/>
      <c r="C2627" s="8"/>
      <c r="D2627" s="8"/>
      <c r="E2627" s="8"/>
      <c r="F2627" s="8"/>
      <c r="G2627" s="79" t="s">
        <v>1249</v>
      </c>
      <c r="H2627" s="79"/>
      <c r="I2627" s="17">
        <f>SUM(I2626:I2626)</f>
        <v>0.87</v>
      </c>
    </row>
    <row r="2628" spans="1:9" ht="15" customHeight="1">
      <c r="A2628" s="76" t="s">
        <v>1218</v>
      </c>
      <c r="B2628" s="76"/>
      <c r="C2628" s="77" t="s">
        <v>3</v>
      </c>
      <c r="D2628" s="77"/>
      <c r="E2628" s="77"/>
      <c r="F2628" s="12" t="s">
        <v>4</v>
      </c>
      <c r="G2628" s="12" t="s">
        <v>1121</v>
      </c>
      <c r="H2628" s="12" t="s">
        <v>1122</v>
      </c>
      <c r="I2628" s="12" t="s">
        <v>1123</v>
      </c>
    </row>
    <row r="2629" spans="1:9" ht="15" customHeight="1">
      <c r="A2629" s="13" t="s">
        <v>1965</v>
      </c>
      <c r="B2629" s="14" t="s">
        <v>1966</v>
      </c>
      <c r="C2629" s="78" t="s">
        <v>15</v>
      </c>
      <c r="D2629" s="78"/>
      <c r="E2629" s="78"/>
      <c r="F2629" s="13" t="s">
        <v>1221</v>
      </c>
      <c r="G2629" s="15">
        <v>0.29859999999999998</v>
      </c>
      <c r="H2629" s="16">
        <v>32.590000000000003</v>
      </c>
      <c r="I2629" s="16">
        <f>TRUNC(TRUNC(G2629,8)*H2629,2)</f>
        <v>9.73</v>
      </c>
    </row>
    <row r="2630" spans="1:9" ht="18" customHeight="1">
      <c r="A2630" s="8"/>
      <c r="B2630" s="8"/>
      <c r="C2630" s="8"/>
      <c r="D2630" s="8"/>
      <c r="E2630" s="8"/>
      <c r="F2630" s="8"/>
      <c r="G2630" s="79" t="s">
        <v>1224</v>
      </c>
      <c r="H2630" s="79"/>
      <c r="I2630" s="17">
        <f>SUM(I2629:I2629)</f>
        <v>9.73</v>
      </c>
    </row>
    <row r="2631" spans="1:9" ht="15" customHeight="1">
      <c r="A2631" s="8"/>
      <c r="B2631" s="8"/>
      <c r="C2631" s="8"/>
      <c r="D2631" s="8"/>
      <c r="E2631" s="8"/>
      <c r="F2631" s="8"/>
      <c r="G2631" s="80" t="s">
        <v>1141</v>
      </c>
      <c r="H2631" s="80"/>
      <c r="I2631" s="4">
        <f>ROUND(SUM(I2627,I2630),2)</f>
        <v>10.6</v>
      </c>
    </row>
    <row r="2632" spans="1:9" ht="9.9499999999999993" customHeight="1">
      <c r="A2632" s="8"/>
      <c r="B2632" s="8"/>
      <c r="C2632" s="8"/>
      <c r="D2632" s="8"/>
      <c r="E2632" s="8"/>
      <c r="F2632" s="8"/>
      <c r="G2632" s="83"/>
      <c r="H2632" s="83"/>
      <c r="I2632" s="83"/>
    </row>
    <row r="2633" spans="1:9" ht="20.100000000000001" customHeight="1">
      <c r="A2633" s="81" t="s">
        <v>2044</v>
      </c>
      <c r="B2633" s="81"/>
      <c r="C2633" s="81"/>
      <c r="D2633" s="81"/>
      <c r="E2633" s="81"/>
      <c r="F2633" s="81"/>
      <c r="G2633" s="81"/>
      <c r="H2633" s="81"/>
      <c r="I2633" s="81"/>
    </row>
    <row r="2634" spans="1:9" ht="15" customHeight="1">
      <c r="A2634" s="76" t="s">
        <v>1234</v>
      </c>
      <c r="B2634" s="76"/>
      <c r="C2634" s="77" t="s">
        <v>3</v>
      </c>
      <c r="D2634" s="77"/>
      <c r="E2634" s="77"/>
      <c r="F2634" s="12" t="s">
        <v>4</v>
      </c>
      <c r="G2634" s="12" t="s">
        <v>1121</v>
      </c>
      <c r="H2634" s="12" t="s">
        <v>1122</v>
      </c>
      <c r="I2634" s="12" t="s">
        <v>1123</v>
      </c>
    </row>
    <row r="2635" spans="1:9" ht="15" customHeight="1">
      <c r="A2635" s="13" t="s">
        <v>2045</v>
      </c>
      <c r="B2635" s="14" t="s">
        <v>2046</v>
      </c>
      <c r="C2635" s="78" t="s">
        <v>15</v>
      </c>
      <c r="D2635" s="78"/>
      <c r="E2635" s="78"/>
      <c r="F2635" s="13" t="s">
        <v>1301</v>
      </c>
      <c r="G2635" s="15">
        <v>6.0000000000000001E-3</v>
      </c>
      <c r="H2635" s="16">
        <v>12.12</v>
      </c>
      <c r="I2635" s="16">
        <f>TRUNC(TRUNC(G2635,8)*H2635,2)</f>
        <v>7.0000000000000007E-2</v>
      </c>
    </row>
    <row r="2636" spans="1:9" ht="15" customHeight="1">
      <c r="A2636" s="13" t="s">
        <v>2047</v>
      </c>
      <c r="B2636" s="14" t="s">
        <v>2048</v>
      </c>
      <c r="C2636" s="78" t="s">
        <v>15</v>
      </c>
      <c r="D2636" s="78"/>
      <c r="E2636" s="78"/>
      <c r="F2636" s="13" t="s">
        <v>1301</v>
      </c>
      <c r="G2636" s="15">
        <v>2.3E-2</v>
      </c>
      <c r="H2636" s="16">
        <v>19.600000000000001</v>
      </c>
      <c r="I2636" s="16">
        <f>TRUNC(TRUNC(G2636,8)*H2636,2)</f>
        <v>0.45</v>
      </c>
    </row>
    <row r="2637" spans="1:9" ht="15" customHeight="1">
      <c r="A2637" s="8"/>
      <c r="B2637" s="8"/>
      <c r="C2637" s="8"/>
      <c r="D2637" s="8"/>
      <c r="E2637" s="8"/>
      <c r="F2637" s="8"/>
      <c r="G2637" s="79" t="s">
        <v>1249</v>
      </c>
      <c r="H2637" s="79"/>
      <c r="I2637" s="17">
        <f>SUM(I2635:I2636)</f>
        <v>0.52</v>
      </c>
    </row>
    <row r="2638" spans="1:9" ht="15" customHeight="1">
      <c r="A2638" s="76" t="s">
        <v>1218</v>
      </c>
      <c r="B2638" s="76"/>
      <c r="C2638" s="77" t="s">
        <v>3</v>
      </c>
      <c r="D2638" s="77"/>
      <c r="E2638" s="77"/>
      <c r="F2638" s="12" t="s">
        <v>4</v>
      </c>
      <c r="G2638" s="12" t="s">
        <v>1121</v>
      </c>
      <c r="H2638" s="12" t="s">
        <v>1122</v>
      </c>
      <c r="I2638" s="12" t="s">
        <v>1123</v>
      </c>
    </row>
    <row r="2639" spans="1:9" ht="15" customHeight="1">
      <c r="A2639" s="13" t="s">
        <v>1267</v>
      </c>
      <c r="B2639" s="14" t="s">
        <v>1268</v>
      </c>
      <c r="C2639" s="78" t="s">
        <v>15</v>
      </c>
      <c r="D2639" s="78"/>
      <c r="E2639" s="78"/>
      <c r="F2639" s="13" t="s">
        <v>1221</v>
      </c>
      <c r="G2639" s="15">
        <v>9.2999999999999999E-2</v>
      </c>
      <c r="H2639" s="16">
        <v>22.72</v>
      </c>
      <c r="I2639" s="16">
        <f>TRUNC(TRUNC(G2639,8)*H2639,2)</f>
        <v>2.11</v>
      </c>
    </row>
    <row r="2640" spans="1:9" ht="18" customHeight="1">
      <c r="A2640" s="8"/>
      <c r="B2640" s="8"/>
      <c r="C2640" s="8"/>
      <c r="D2640" s="8"/>
      <c r="E2640" s="8"/>
      <c r="F2640" s="8"/>
      <c r="G2640" s="79" t="s">
        <v>1224</v>
      </c>
      <c r="H2640" s="79"/>
      <c r="I2640" s="17">
        <f>SUM(I2639:I2639)</f>
        <v>2.11</v>
      </c>
    </row>
    <row r="2641" spans="1:9" ht="15" customHeight="1">
      <c r="A2641" s="8"/>
      <c r="B2641" s="8"/>
      <c r="C2641" s="8"/>
      <c r="D2641" s="8"/>
      <c r="E2641" s="8"/>
      <c r="F2641" s="8"/>
      <c r="G2641" s="80" t="s">
        <v>1141</v>
      </c>
      <c r="H2641" s="80"/>
      <c r="I2641" s="4">
        <f>ROUND(SUM(I2637,I2640),2)</f>
        <v>2.63</v>
      </c>
    </row>
    <row r="2642" spans="1:9" ht="9.9499999999999993" customHeight="1">
      <c r="A2642" s="8"/>
      <c r="B2642" s="8"/>
      <c r="C2642" s="8"/>
      <c r="D2642" s="8"/>
      <c r="E2642" s="8"/>
      <c r="F2642" s="8"/>
      <c r="G2642" s="83"/>
      <c r="H2642" s="83"/>
      <c r="I2642" s="83"/>
    </row>
    <row r="2643" spans="1:9" ht="20.100000000000001" customHeight="1">
      <c r="A2643" s="81" t="s">
        <v>2049</v>
      </c>
      <c r="B2643" s="81"/>
      <c r="C2643" s="81"/>
      <c r="D2643" s="81"/>
      <c r="E2643" s="81"/>
      <c r="F2643" s="81"/>
      <c r="G2643" s="81"/>
      <c r="H2643" s="81"/>
      <c r="I2643" s="81"/>
    </row>
    <row r="2644" spans="1:9" ht="15" customHeight="1">
      <c r="A2644" s="76" t="s">
        <v>1234</v>
      </c>
      <c r="B2644" s="76"/>
      <c r="C2644" s="77" t="s">
        <v>3</v>
      </c>
      <c r="D2644" s="77"/>
      <c r="E2644" s="77"/>
      <c r="F2644" s="12" t="s">
        <v>4</v>
      </c>
      <c r="G2644" s="12" t="s">
        <v>1121</v>
      </c>
      <c r="H2644" s="12" t="s">
        <v>1122</v>
      </c>
      <c r="I2644" s="12" t="s">
        <v>1123</v>
      </c>
    </row>
    <row r="2645" spans="1:9" ht="15" customHeight="1">
      <c r="A2645" s="13" t="s">
        <v>2047</v>
      </c>
      <c r="B2645" s="14" t="s">
        <v>2048</v>
      </c>
      <c r="C2645" s="78" t="s">
        <v>15</v>
      </c>
      <c r="D2645" s="78"/>
      <c r="E2645" s="78"/>
      <c r="F2645" s="13" t="s">
        <v>1301</v>
      </c>
      <c r="G2645" s="15">
        <v>0.124</v>
      </c>
      <c r="H2645" s="16">
        <v>19.600000000000001</v>
      </c>
      <c r="I2645" s="16">
        <f>TRUNC(TRUNC(G2645,8)*H2645,2)</f>
        <v>2.4300000000000002</v>
      </c>
    </row>
    <row r="2646" spans="1:9" ht="15" customHeight="1">
      <c r="A2646" s="13" t="s">
        <v>2050</v>
      </c>
      <c r="B2646" s="14" t="s">
        <v>2051</v>
      </c>
      <c r="C2646" s="78" t="s">
        <v>15</v>
      </c>
      <c r="D2646" s="78"/>
      <c r="E2646" s="78"/>
      <c r="F2646" s="13" t="s">
        <v>1301</v>
      </c>
      <c r="G2646" s="15">
        <v>0.41339999999999999</v>
      </c>
      <c r="H2646" s="16">
        <v>42.44</v>
      </c>
      <c r="I2646" s="16">
        <f>TRUNC(TRUNC(G2646,8)*H2646,2)</f>
        <v>17.54</v>
      </c>
    </row>
    <row r="2647" spans="1:9" ht="15" customHeight="1">
      <c r="A2647" s="8"/>
      <c r="B2647" s="8"/>
      <c r="C2647" s="8"/>
      <c r="D2647" s="8"/>
      <c r="E2647" s="8"/>
      <c r="F2647" s="8"/>
      <c r="G2647" s="79" t="s">
        <v>1249</v>
      </c>
      <c r="H2647" s="79"/>
      <c r="I2647" s="17">
        <f>SUM(I2645:I2646)</f>
        <v>19.97</v>
      </c>
    </row>
    <row r="2648" spans="1:9" ht="15" customHeight="1">
      <c r="A2648" s="76" t="s">
        <v>1218</v>
      </c>
      <c r="B2648" s="76"/>
      <c r="C2648" s="77" t="s">
        <v>3</v>
      </c>
      <c r="D2648" s="77"/>
      <c r="E2648" s="77"/>
      <c r="F2648" s="12" t="s">
        <v>4</v>
      </c>
      <c r="G2648" s="12" t="s">
        <v>1121</v>
      </c>
      <c r="H2648" s="12" t="s">
        <v>1122</v>
      </c>
      <c r="I2648" s="12" t="s">
        <v>1123</v>
      </c>
    </row>
    <row r="2649" spans="1:9" ht="15" customHeight="1">
      <c r="A2649" s="13" t="s">
        <v>1965</v>
      </c>
      <c r="B2649" s="14" t="s">
        <v>1966</v>
      </c>
      <c r="C2649" s="78" t="s">
        <v>15</v>
      </c>
      <c r="D2649" s="78"/>
      <c r="E2649" s="78"/>
      <c r="F2649" s="13" t="s">
        <v>1221</v>
      </c>
      <c r="G2649" s="15">
        <v>1.0530999999999999</v>
      </c>
      <c r="H2649" s="16">
        <v>32.590000000000003</v>
      </c>
      <c r="I2649" s="16">
        <f>TRUNC(TRUNC(G2649,8)*H2649,2)</f>
        <v>34.32</v>
      </c>
    </row>
    <row r="2650" spans="1:9" ht="18" customHeight="1">
      <c r="A2650" s="8"/>
      <c r="B2650" s="8"/>
      <c r="C2650" s="8"/>
      <c r="D2650" s="8"/>
      <c r="E2650" s="8"/>
      <c r="F2650" s="8"/>
      <c r="G2650" s="79" t="s">
        <v>1224</v>
      </c>
      <c r="H2650" s="79"/>
      <c r="I2650" s="17">
        <f>SUM(I2649:I2649)</f>
        <v>34.32</v>
      </c>
    </row>
    <row r="2651" spans="1:9" ht="15" customHeight="1">
      <c r="A2651" s="8"/>
      <c r="B2651" s="8"/>
      <c r="C2651" s="8"/>
      <c r="D2651" s="8"/>
      <c r="E2651" s="8"/>
      <c r="F2651" s="8"/>
      <c r="G2651" s="80" t="s">
        <v>1141</v>
      </c>
      <c r="H2651" s="80"/>
      <c r="I2651" s="4">
        <f>ROUND(SUM(I2647,I2650),2)</f>
        <v>54.29</v>
      </c>
    </row>
    <row r="2652" spans="1:9" ht="9.9499999999999993" customHeight="1">
      <c r="A2652" s="8"/>
      <c r="B2652" s="8"/>
      <c r="C2652" s="8"/>
      <c r="D2652" s="8"/>
      <c r="E2652" s="8"/>
      <c r="F2652" s="8"/>
      <c r="G2652" s="83"/>
      <c r="H2652" s="83"/>
      <c r="I2652" s="83"/>
    </row>
    <row r="2653" spans="1:9" ht="20.100000000000001" customHeight="1">
      <c r="A2653" s="81" t="s">
        <v>2052</v>
      </c>
      <c r="B2653" s="81"/>
      <c r="C2653" s="81"/>
      <c r="D2653" s="81"/>
      <c r="E2653" s="81"/>
      <c r="F2653" s="81"/>
      <c r="G2653" s="81"/>
      <c r="H2653" s="81"/>
      <c r="I2653" s="81"/>
    </row>
    <row r="2654" spans="1:9" ht="15" customHeight="1">
      <c r="A2654" s="76" t="s">
        <v>1218</v>
      </c>
      <c r="B2654" s="76"/>
      <c r="C2654" s="77" t="s">
        <v>3</v>
      </c>
      <c r="D2654" s="77"/>
      <c r="E2654" s="77"/>
      <c r="F2654" s="12" t="s">
        <v>4</v>
      </c>
      <c r="G2654" s="12" t="s">
        <v>1121</v>
      </c>
      <c r="H2654" s="12" t="s">
        <v>1122</v>
      </c>
      <c r="I2654" s="12" t="s">
        <v>1123</v>
      </c>
    </row>
    <row r="2655" spans="1:9" ht="15" customHeight="1">
      <c r="A2655" s="13" t="s">
        <v>1267</v>
      </c>
      <c r="B2655" s="14" t="s">
        <v>1268</v>
      </c>
      <c r="C2655" s="78" t="s">
        <v>15</v>
      </c>
      <c r="D2655" s="78"/>
      <c r="E2655" s="78"/>
      <c r="F2655" s="13" t="s">
        <v>1221</v>
      </c>
      <c r="G2655" s="15">
        <v>0.16500000000000001</v>
      </c>
      <c r="H2655" s="16">
        <v>22.72</v>
      </c>
      <c r="I2655" s="16">
        <f>TRUNC(TRUNC(G2655,8)*H2655,2)</f>
        <v>3.74</v>
      </c>
    </row>
    <row r="2656" spans="1:9" ht="18" customHeight="1">
      <c r="A2656" s="8"/>
      <c r="B2656" s="8"/>
      <c r="C2656" s="8"/>
      <c r="D2656" s="8"/>
      <c r="E2656" s="8"/>
      <c r="F2656" s="8"/>
      <c r="G2656" s="79" t="s">
        <v>1224</v>
      </c>
      <c r="H2656" s="79"/>
      <c r="I2656" s="17">
        <f>SUM(I2655:I2655)</f>
        <v>3.74</v>
      </c>
    </row>
    <row r="2657" spans="1:9" ht="15" customHeight="1">
      <c r="A2657" s="8"/>
      <c r="B2657" s="8"/>
      <c r="C2657" s="8"/>
      <c r="D2657" s="8"/>
      <c r="E2657" s="8"/>
      <c r="F2657" s="8"/>
      <c r="G2657" s="80" t="s">
        <v>1141</v>
      </c>
      <c r="H2657" s="80"/>
      <c r="I2657" s="4">
        <f>ROUND(SUM(I2656),2)</f>
        <v>3.74</v>
      </c>
    </row>
    <row r="2658" spans="1:9" ht="9.9499999999999993" customHeight="1">
      <c r="A2658" s="8"/>
      <c r="B2658" s="8"/>
      <c r="C2658" s="8"/>
      <c r="D2658" s="8"/>
      <c r="E2658" s="8"/>
      <c r="F2658" s="8"/>
      <c r="G2658" s="83"/>
      <c r="H2658" s="83"/>
      <c r="I2658" s="83"/>
    </row>
    <row r="2659" spans="1:9" ht="20.100000000000001" customHeight="1">
      <c r="A2659" s="81" t="s">
        <v>2053</v>
      </c>
      <c r="B2659" s="81"/>
      <c r="C2659" s="81"/>
      <c r="D2659" s="81"/>
      <c r="E2659" s="81"/>
      <c r="F2659" s="81"/>
      <c r="G2659" s="81"/>
      <c r="H2659" s="81"/>
      <c r="I2659" s="81"/>
    </row>
    <row r="2660" spans="1:9" ht="15" customHeight="1">
      <c r="A2660" s="76" t="s">
        <v>1234</v>
      </c>
      <c r="B2660" s="76"/>
      <c r="C2660" s="77" t="s">
        <v>3</v>
      </c>
      <c r="D2660" s="77"/>
      <c r="E2660" s="77"/>
      <c r="F2660" s="12" t="s">
        <v>4</v>
      </c>
      <c r="G2660" s="12" t="s">
        <v>1121</v>
      </c>
      <c r="H2660" s="12" t="s">
        <v>1122</v>
      </c>
      <c r="I2660" s="12" t="s">
        <v>1123</v>
      </c>
    </row>
    <row r="2661" spans="1:9" ht="21" customHeight="1">
      <c r="A2661" s="13" t="s">
        <v>2054</v>
      </c>
      <c r="B2661" s="14" t="s">
        <v>2055</v>
      </c>
      <c r="C2661" s="78" t="s">
        <v>1337</v>
      </c>
      <c r="D2661" s="78"/>
      <c r="E2661" s="78"/>
      <c r="F2661" s="13" t="s">
        <v>39</v>
      </c>
      <c r="G2661" s="15">
        <v>1</v>
      </c>
      <c r="H2661" s="16">
        <v>212.93</v>
      </c>
      <c r="I2661" s="16">
        <f>ROUND(ROUND(G2661,8)*H2661,2)</f>
        <v>212.93</v>
      </c>
    </row>
    <row r="2662" spans="1:9" ht="15" customHeight="1">
      <c r="A2662" s="8"/>
      <c r="B2662" s="8"/>
      <c r="C2662" s="8"/>
      <c r="D2662" s="8"/>
      <c r="E2662" s="8"/>
      <c r="F2662" s="8"/>
      <c r="G2662" s="79" t="s">
        <v>1249</v>
      </c>
      <c r="H2662" s="79"/>
      <c r="I2662" s="17">
        <f>SUM(I2661:I2661)</f>
        <v>212.93</v>
      </c>
    </row>
    <row r="2663" spans="1:9" ht="15" customHeight="1">
      <c r="A2663" s="76" t="s">
        <v>1218</v>
      </c>
      <c r="B2663" s="76"/>
      <c r="C2663" s="77" t="s">
        <v>3</v>
      </c>
      <c r="D2663" s="77"/>
      <c r="E2663" s="77"/>
      <c r="F2663" s="12" t="s">
        <v>4</v>
      </c>
      <c r="G2663" s="12" t="s">
        <v>1121</v>
      </c>
      <c r="H2663" s="12" t="s">
        <v>1122</v>
      </c>
      <c r="I2663" s="12" t="s">
        <v>1123</v>
      </c>
    </row>
    <row r="2664" spans="1:9" ht="21" customHeight="1">
      <c r="A2664" s="13" t="s">
        <v>1326</v>
      </c>
      <c r="B2664" s="14" t="s">
        <v>1327</v>
      </c>
      <c r="C2664" s="78" t="s">
        <v>15</v>
      </c>
      <c r="D2664" s="78"/>
      <c r="E2664" s="78"/>
      <c r="F2664" s="13" t="s">
        <v>1221</v>
      </c>
      <c r="G2664" s="15">
        <v>0.3</v>
      </c>
      <c r="H2664" s="16">
        <v>23.8</v>
      </c>
      <c r="I2664" s="16">
        <f>ROUND(ROUND(G2664,8)*H2664,2)</f>
        <v>7.14</v>
      </c>
    </row>
    <row r="2665" spans="1:9" ht="15" customHeight="1">
      <c r="A2665" s="13" t="s">
        <v>1328</v>
      </c>
      <c r="B2665" s="14" t="s">
        <v>1329</v>
      </c>
      <c r="C2665" s="78" t="s">
        <v>15</v>
      </c>
      <c r="D2665" s="78"/>
      <c r="E2665" s="78"/>
      <c r="F2665" s="13" t="s">
        <v>1221</v>
      </c>
      <c r="G2665" s="15">
        <v>0.3</v>
      </c>
      <c r="H2665" s="16">
        <v>31.3</v>
      </c>
      <c r="I2665" s="16">
        <f>ROUND(ROUND(G2665,8)*H2665,2)</f>
        <v>9.39</v>
      </c>
    </row>
    <row r="2666" spans="1:9" ht="18" customHeight="1">
      <c r="A2666" s="8"/>
      <c r="B2666" s="8"/>
      <c r="C2666" s="8"/>
      <c r="D2666" s="8"/>
      <c r="E2666" s="8"/>
      <c r="F2666" s="8"/>
      <c r="G2666" s="79" t="s">
        <v>1224</v>
      </c>
      <c r="H2666" s="79"/>
      <c r="I2666" s="17">
        <f>SUM(I2664:I2665)</f>
        <v>16.53</v>
      </c>
    </row>
    <row r="2667" spans="1:9" ht="15" customHeight="1">
      <c r="A2667" s="82" t="s">
        <v>2056</v>
      </c>
      <c r="B2667" s="82"/>
      <c r="C2667" s="82"/>
      <c r="D2667" s="8"/>
      <c r="E2667" s="8"/>
      <c r="F2667" s="8"/>
      <c r="G2667" s="80" t="s">
        <v>1141</v>
      </c>
      <c r="H2667" s="80"/>
      <c r="I2667" s="4">
        <v>229.46</v>
      </c>
    </row>
    <row r="2668" spans="1:9" ht="9" customHeight="1">
      <c r="A2668" s="82"/>
      <c r="B2668" s="82"/>
      <c r="C2668" s="82"/>
      <c r="D2668" s="8"/>
      <c r="E2668" s="8"/>
      <c r="F2668" s="8"/>
      <c r="G2668" s="8"/>
      <c r="H2668" s="8"/>
      <c r="I2668" s="8"/>
    </row>
    <row r="2669" spans="1:9" ht="9.9499999999999993" customHeight="1">
      <c r="A2669" s="8"/>
      <c r="B2669" s="8"/>
      <c r="C2669" s="8"/>
      <c r="D2669" s="8"/>
      <c r="E2669" s="8"/>
      <c r="F2669" s="8"/>
      <c r="G2669" s="83"/>
      <c r="H2669" s="83"/>
      <c r="I2669" s="83"/>
    </row>
    <row r="2670" spans="1:9" ht="20.100000000000001" customHeight="1">
      <c r="A2670" s="81" t="s">
        <v>2057</v>
      </c>
      <c r="B2670" s="81"/>
      <c r="C2670" s="81"/>
      <c r="D2670" s="81"/>
      <c r="E2670" s="81"/>
      <c r="F2670" s="81"/>
      <c r="G2670" s="81"/>
      <c r="H2670" s="81"/>
      <c r="I2670" s="81"/>
    </row>
    <row r="2671" spans="1:9" ht="15" customHeight="1">
      <c r="A2671" s="76" t="s">
        <v>1234</v>
      </c>
      <c r="B2671" s="76"/>
      <c r="C2671" s="77" t="s">
        <v>3</v>
      </c>
      <c r="D2671" s="77"/>
      <c r="E2671" s="77"/>
      <c r="F2671" s="12" t="s">
        <v>4</v>
      </c>
      <c r="G2671" s="12" t="s">
        <v>1121</v>
      </c>
      <c r="H2671" s="12" t="s">
        <v>1122</v>
      </c>
      <c r="I2671" s="12" t="s">
        <v>1123</v>
      </c>
    </row>
    <row r="2672" spans="1:9" ht="15" customHeight="1">
      <c r="A2672" s="13" t="s">
        <v>2058</v>
      </c>
      <c r="B2672" s="14" t="s">
        <v>2059</v>
      </c>
      <c r="C2672" s="78" t="s">
        <v>135</v>
      </c>
      <c r="D2672" s="78"/>
      <c r="E2672" s="78"/>
      <c r="F2672" s="13" t="s">
        <v>136</v>
      </c>
      <c r="G2672" s="15">
        <v>1</v>
      </c>
      <c r="H2672" s="16">
        <v>2610</v>
      </c>
      <c r="I2672" s="16">
        <f>TRUNC(TRUNC(G2672,8)*H2672,2)</f>
        <v>2610</v>
      </c>
    </row>
    <row r="2673" spans="1:9" ht="15" customHeight="1">
      <c r="A2673" s="8"/>
      <c r="B2673" s="8"/>
      <c r="C2673" s="8"/>
      <c r="D2673" s="8"/>
      <c r="E2673" s="8"/>
      <c r="F2673" s="8"/>
      <c r="G2673" s="79" t="s">
        <v>1249</v>
      </c>
      <c r="H2673" s="79"/>
      <c r="I2673" s="17">
        <f>SUM(I2672:I2672)</f>
        <v>2610</v>
      </c>
    </row>
    <row r="2674" spans="1:9" ht="15" customHeight="1">
      <c r="A2674" s="76" t="s">
        <v>1218</v>
      </c>
      <c r="B2674" s="76"/>
      <c r="C2674" s="77" t="s">
        <v>3</v>
      </c>
      <c r="D2674" s="77"/>
      <c r="E2674" s="77"/>
      <c r="F2674" s="12" t="s">
        <v>4</v>
      </c>
      <c r="G2674" s="12" t="s">
        <v>1121</v>
      </c>
      <c r="H2674" s="12" t="s">
        <v>1122</v>
      </c>
      <c r="I2674" s="12" t="s">
        <v>1123</v>
      </c>
    </row>
    <row r="2675" spans="1:9" ht="15" customHeight="1">
      <c r="A2675" s="13" t="s">
        <v>1328</v>
      </c>
      <c r="B2675" s="14" t="s">
        <v>1329</v>
      </c>
      <c r="C2675" s="78" t="s">
        <v>15</v>
      </c>
      <c r="D2675" s="78"/>
      <c r="E2675" s="78"/>
      <c r="F2675" s="13" t="s">
        <v>1221</v>
      </c>
      <c r="G2675" s="15">
        <v>3.5</v>
      </c>
      <c r="H2675" s="16">
        <v>31.3</v>
      </c>
      <c r="I2675" s="16">
        <f>TRUNC(TRUNC(G2675,8)*H2675,2)</f>
        <v>109.55</v>
      </c>
    </row>
    <row r="2676" spans="1:9" ht="15" customHeight="1">
      <c r="A2676" s="13" t="s">
        <v>1267</v>
      </c>
      <c r="B2676" s="14" t="s">
        <v>1268</v>
      </c>
      <c r="C2676" s="78" t="s">
        <v>15</v>
      </c>
      <c r="D2676" s="78"/>
      <c r="E2676" s="78"/>
      <c r="F2676" s="13" t="s">
        <v>1221</v>
      </c>
      <c r="G2676" s="15">
        <v>3.5</v>
      </c>
      <c r="H2676" s="16">
        <v>22.72</v>
      </c>
      <c r="I2676" s="16">
        <f>TRUNC(TRUNC(G2676,8)*H2676,2)</f>
        <v>79.52</v>
      </c>
    </row>
    <row r="2677" spans="1:9" ht="18" customHeight="1">
      <c r="A2677" s="8"/>
      <c r="B2677" s="8"/>
      <c r="C2677" s="8"/>
      <c r="D2677" s="8"/>
      <c r="E2677" s="8"/>
      <c r="F2677" s="8"/>
      <c r="G2677" s="79" t="s">
        <v>1224</v>
      </c>
      <c r="H2677" s="79"/>
      <c r="I2677" s="17">
        <f>SUM(I2675:I2676)</f>
        <v>189.07</v>
      </c>
    </row>
    <row r="2678" spans="1:9" ht="15" customHeight="1">
      <c r="A2678" s="8"/>
      <c r="B2678" s="8"/>
      <c r="C2678" s="8"/>
      <c r="D2678" s="8"/>
      <c r="E2678" s="8"/>
      <c r="F2678" s="8"/>
      <c r="G2678" s="80" t="s">
        <v>1141</v>
      </c>
      <c r="H2678" s="80"/>
      <c r="I2678" s="4">
        <f>ROUND(SUM(I2673,I2677),2)</f>
        <v>2799.07</v>
      </c>
    </row>
    <row r="2679" spans="1:9" ht="9.9499999999999993" customHeight="1">
      <c r="A2679" s="8"/>
      <c r="B2679" s="8"/>
      <c r="C2679" s="8"/>
      <c r="D2679" s="8"/>
      <c r="E2679" s="8"/>
      <c r="F2679" s="8"/>
      <c r="G2679" s="83"/>
      <c r="H2679" s="83"/>
      <c r="I2679" s="83"/>
    </row>
    <row r="2680" spans="1:9" ht="20.100000000000001" customHeight="1">
      <c r="A2680" s="81" t="s">
        <v>2060</v>
      </c>
      <c r="B2680" s="81"/>
      <c r="C2680" s="81"/>
      <c r="D2680" s="81"/>
      <c r="E2680" s="81"/>
      <c r="F2680" s="81"/>
      <c r="G2680" s="81"/>
      <c r="H2680" s="81"/>
      <c r="I2680" s="81"/>
    </row>
    <row r="2681" spans="1:9" ht="15" customHeight="1">
      <c r="A2681" s="76" t="s">
        <v>1234</v>
      </c>
      <c r="B2681" s="76"/>
      <c r="C2681" s="77" t="s">
        <v>3</v>
      </c>
      <c r="D2681" s="77"/>
      <c r="E2681" s="77"/>
      <c r="F2681" s="12" t="s">
        <v>4</v>
      </c>
      <c r="G2681" s="12" t="s">
        <v>1121</v>
      </c>
      <c r="H2681" s="12" t="s">
        <v>1122</v>
      </c>
      <c r="I2681" s="12" t="s">
        <v>1123</v>
      </c>
    </row>
    <row r="2682" spans="1:9" ht="15" customHeight="1">
      <c r="A2682" s="13" t="s">
        <v>2061</v>
      </c>
      <c r="B2682" s="14" t="s">
        <v>831</v>
      </c>
      <c r="C2682" s="78" t="s">
        <v>135</v>
      </c>
      <c r="D2682" s="78"/>
      <c r="E2682" s="78"/>
      <c r="F2682" s="13" t="s">
        <v>136</v>
      </c>
      <c r="G2682" s="15">
        <v>1</v>
      </c>
      <c r="H2682" s="16">
        <v>3150</v>
      </c>
      <c r="I2682" s="16">
        <f>TRUNC(TRUNC(G2682,8)*H2682,2)</f>
        <v>3150</v>
      </c>
    </row>
    <row r="2683" spans="1:9" ht="15" customHeight="1">
      <c r="A2683" s="8"/>
      <c r="B2683" s="8"/>
      <c r="C2683" s="8"/>
      <c r="D2683" s="8"/>
      <c r="E2683" s="8"/>
      <c r="F2683" s="8"/>
      <c r="G2683" s="79" t="s">
        <v>1249</v>
      </c>
      <c r="H2683" s="79"/>
      <c r="I2683" s="17">
        <f>SUM(I2682:I2682)</f>
        <v>3150</v>
      </c>
    </row>
    <row r="2684" spans="1:9" ht="15" customHeight="1">
      <c r="A2684" s="76" t="s">
        <v>1218</v>
      </c>
      <c r="B2684" s="76"/>
      <c r="C2684" s="77" t="s">
        <v>3</v>
      </c>
      <c r="D2684" s="77"/>
      <c r="E2684" s="77"/>
      <c r="F2684" s="12" t="s">
        <v>4</v>
      </c>
      <c r="G2684" s="12" t="s">
        <v>1121</v>
      </c>
      <c r="H2684" s="12" t="s">
        <v>1122</v>
      </c>
      <c r="I2684" s="12" t="s">
        <v>1123</v>
      </c>
    </row>
    <row r="2685" spans="1:9" ht="15" customHeight="1">
      <c r="A2685" s="13" t="s">
        <v>1328</v>
      </c>
      <c r="B2685" s="14" t="s">
        <v>1329</v>
      </c>
      <c r="C2685" s="78" t="s">
        <v>15</v>
      </c>
      <c r="D2685" s="78"/>
      <c r="E2685" s="78"/>
      <c r="F2685" s="13" t="s">
        <v>1221</v>
      </c>
      <c r="G2685" s="15">
        <v>0.5</v>
      </c>
      <c r="H2685" s="16">
        <v>31.3</v>
      </c>
      <c r="I2685" s="16">
        <f>TRUNC(TRUNC(G2685,8)*H2685,2)</f>
        <v>15.65</v>
      </c>
    </row>
    <row r="2686" spans="1:9" ht="15" customHeight="1">
      <c r="A2686" s="13" t="s">
        <v>1267</v>
      </c>
      <c r="B2686" s="14" t="s">
        <v>1268</v>
      </c>
      <c r="C2686" s="78" t="s">
        <v>15</v>
      </c>
      <c r="D2686" s="78"/>
      <c r="E2686" s="78"/>
      <c r="F2686" s="13" t="s">
        <v>1221</v>
      </c>
      <c r="G2686" s="15">
        <v>0.5</v>
      </c>
      <c r="H2686" s="16">
        <v>22.72</v>
      </c>
      <c r="I2686" s="16">
        <f>TRUNC(TRUNC(G2686,8)*H2686,2)</f>
        <v>11.36</v>
      </c>
    </row>
    <row r="2687" spans="1:9" ht="18" customHeight="1">
      <c r="A2687" s="8"/>
      <c r="B2687" s="8"/>
      <c r="C2687" s="8"/>
      <c r="D2687" s="8"/>
      <c r="E2687" s="8"/>
      <c r="F2687" s="8"/>
      <c r="G2687" s="79" t="s">
        <v>1224</v>
      </c>
      <c r="H2687" s="79"/>
      <c r="I2687" s="17">
        <f>SUM(I2685:I2686)</f>
        <v>27.009999999999998</v>
      </c>
    </row>
    <row r="2688" spans="1:9" ht="15" customHeight="1">
      <c r="A2688" s="8"/>
      <c r="B2688" s="8"/>
      <c r="C2688" s="8"/>
      <c r="D2688" s="8"/>
      <c r="E2688" s="8"/>
      <c r="F2688" s="8"/>
      <c r="G2688" s="80" t="s">
        <v>1141</v>
      </c>
      <c r="H2688" s="80"/>
      <c r="I2688" s="4">
        <f>ROUND(SUM(I2683,I2687),2)</f>
        <v>3177.01</v>
      </c>
    </row>
    <row r="2689" spans="1:9" ht="9.9499999999999993" customHeight="1">
      <c r="A2689" s="8"/>
      <c r="B2689" s="8"/>
      <c r="C2689" s="8"/>
      <c r="D2689" s="8"/>
      <c r="E2689" s="8"/>
      <c r="F2689" s="8"/>
      <c r="G2689" s="83"/>
      <c r="H2689" s="83"/>
      <c r="I2689" s="83"/>
    </row>
    <row r="2690" spans="1:9" ht="20.100000000000001" customHeight="1">
      <c r="A2690" s="81" t="s">
        <v>2062</v>
      </c>
      <c r="B2690" s="81"/>
      <c r="C2690" s="81"/>
      <c r="D2690" s="81"/>
      <c r="E2690" s="81"/>
      <c r="F2690" s="81"/>
      <c r="G2690" s="81"/>
      <c r="H2690" s="81"/>
      <c r="I2690" s="81"/>
    </row>
    <row r="2691" spans="1:9" ht="15" customHeight="1">
      <c r="A2691" s="76" t="s">
        <v>1234</v>
      </c>
      <c r="B2691" s="76"/>
      <c r="C2691" s="77" t="s">
        <v>3</v>
      </c>
      <c r="D2691" s="77"/>
      <c r="E2691" s="77"/>
      <c r="F2691" s="12" t="s">
        <v>4</v>
      </c>
      <c r="G2691" s="12" t="s">
        <v>1121</v>
      </c>
      <c r="H2691" s="12" t="s">
        <v>1122</v>
      </c>
      <c r="I2691" s="12" t="s">
        <v>1123</v>
      </c>
    </row>
    <row r="2692" spans="1:9" ht="15" customHeight="1">
      <c r="A2692" s="13" t="s">
        <v>2063</v>
      </c>
      <c r="B2692" s="14" t="s">
        <v>2064</v>
      </c>
      <c r="C2692" s="78" t="s">
        <v>135</v>
      </c>
      <c r="D2692" s="78"/>
      <c r="E2692" s="78"/>
      <c r="F2692" s="13" t="s">
        <v>345</v>
      </c>
      <c r="G2692" s="15">
        <v>1</v>
      </c>
      <c r="H2692" s="16">
        <v>28500</v>
      </c>
      <c r="I2692" s="16">
        <f>TRUNC(TRUNC(G2692,8)*H2692,2)</f>
        <v>28500</v>
      </c>
    </row>
    <row r="2693" spans="1:9" ht="15" customHeight="1">
      <c r="A2693" s="8"/>
      <c r="B2693" s="8"/>
      <c r="C2693" s="8"/>
      <c r="D2693" s="8"/>
      <c r="E2693" s="8"/>
      <c r="F2693" s="8"/>
      <c r="G2693" s="79" t="s">
        <v>1249</v>
      </c>
      <c r="H2693" s="79"/>
      <c r="I2693" s="17">
        <f>SUM(I2692:I2692)</f>
        <v>28500</v>
      </c>
    </row>
    <row r="2694" spans="1:9" ht="15" customHeight="1">
      <c r="A2694" s="8"/>
      <c r="B2694" s="8"/>
      <c r="C2694" s="8"/>
      <c r="D2694" s="8"/>
      <c r="E2694" s="8"/>
      <c r="F2694" s="8"/>
      <c r="G2694" s="80" t="s">
        <v>1141</v>
      </c>
      <c r="H2694" s="80"/>
      <c r="I2694" s="4">
        <f>ROUND(SUM(I2693),2)</f>
        <v>28500</v>
      </c>
    </row>
    <row r="2695" spans="1:9" ht="9.9499999999999993" customHeight="1">
      <c r="A2695" s="8"/>
      <c r="B2695" s="8"/>
      <c r="C2695" s="8"/>
      <c r="D2695" s="8"/>
      <c r="E2695" s="8"/>
      <c r="F2695" s="8"/>
      <c r="G2695" s="83"/>
      <c r="H2695" s="83"/>
      <c r="I2695" s="83"/>
    </row>
    <row r="2696" spans="1:9" ht="20.100000000000001" customHeight="1">
      <c r="A2696" s="81" t="s">
        <v>2065</v>
      </c>
      <c r="B2696" s="81"/>
      <c r="C2696" s="81"/>
      <c r="D2696" s="81"/>
      <c r="E2696" s="81"/>
      <c r="F2696" s="81"/>
      <c r="G2696" s="81"/>
      <c r="H2696" s="81"/>
      <c r="I2696" s="81"/>
    </row>
    <row r="2697" spans="1:9" ht="15" customHeight="1">
      <c r="A2697" s="76" t="s">
        <v>1218</v>
      </c>
      <c r="B2697" s="76"/>
      <c r="C2697" s="77" t="s">
        <v>3</v>
      </c>
      <c r="D2697" s="77"/>
      <c r="E2697" s="77"/>
      <c r="F2697" s="12" t="s">
        <v>4</v>
      </c>
      <c r="G2697" s="12" t="s">
        <v>1121</v>
      </c>
      <c r="H2697" s="12" t="s">
        <v>1122</v>
      </c>
      <c r="I2697" s="12" t="s">
        <v>1123</v>
      </c>
    </row>
    <row r="2698" spans="1:9" ht="21" customHeight="1">
      <c r="A2698" s="13" t="s">
        <v>1326</v>
      </c>
      <c r="B2698" s="14" t="s">
        <v>1327</v>
      </c>
      <c r="C2698" s="78" t="s">
        <v>15</v>
      </c>
      <c r="D2698" s="78"/>
      <c r="E2698" s="78"/>
      <c r="F2698" s="13" t="s">
        <v>1221</v>
      </c>
      <c r="G2698" s="15">
        <v>9.0967000000000002</v>
      </c>
      <c r="H2698" s="16">
        <v>23.8</v>
      </c>
      <c r="I2698" s="16">
        <f>ROUND(ROUND(G2698,8)*H2698,2)</f>
        <v>216.5</v>
      </c>
    </row>
    <row r="2699" spans="1:9" ht="15" customHeight="1">
      <c r="A2699" s="13" t="s">
        <v>1328</v>
      </c>
      <c r="B2699" s="14" t="s">
        <v>1329</v>
      </c>
      <c r="C2699" s="78" t="s">
        <v>15</v>
      </c>
      <c r="D2699" s="78"/>
      <c r="E2699" s="78"/>
      <c r="F2699" s="13" t="s">
        <v>1221</v>
      </c>
      <c r="G2699" s="15">
        <v>9.0967000000000002</v>
      </c>
      <c r="H2699" s="16">
        <v>31.3</v>
      </c>
      <c r="I2699" s="16">
        <f>ROUND(ROUND(G2699,8)*H2699,2)</f>
        <v>284.73</v>
      </c>
    </row>
    <row r="2700" spans="1:9" ht="18" customHeight="1">
      <c r="A2700" s="8"/>
      <c r="B2700" s="8"/>
      <c r="C2700" s="8"/>
      <c r="D2700" s="8"/>
      <c r="E2700" s="8"/>
      <c r="F2700" s="8"/>
      <c r="G2700" s="79" t="s">
        <v>1224</v>
      </c>
      <c r="H2700" s="79"/>
      <c r="I2700" s="17">
        <f>SUM(I2698:I2699)</f>
        <v>501.23</v>
      </c>
    </row>
    <row r="2701" spans="1:9" ht="15" customHeight="1">
      <c r="A2701" s="82" t="s">
        <v>2066</v>
      </c>
      <c r="B2701" s="82"/>
      <c r="C2701" s="82"/>
      <c r="D2701" s="8"/>
      <c r="E2701" s="8"/>
      <c r="F2701" s="8"/>
      <c r="G2701" s="80" t="s">
        <v>1141</v>
      </c>
      <c r="H2701" s="80"/>
      <c r="I2701" s="4">
        <v>501.23</v>
      </c>
    </row>
    <row r="2702" spans="1:9" ht="2.1" customHeight="1">
      <c r="A2702" s="82"/>
      <c r="B2702" s="82"/>
      <c r="C2702" s="82"/>
      <c r="D2702" s="8"/>
      <c r="E2702" s="8"/>
      <c r="F2702" s="8"/>
      <c r="G2702" s="8"/>
      <c r="H2702" s="8"/>
      <c r="I2702" s="8"/>
    </row>
    <row r="2703" spans="1:9" ht="9.9499999999999993" customHeight="1">
      <c r="A2703" s="8"/>
      <c r="B2703" s="8"/>
      <c r="C2703" s="8"/>
      <c r="D2703" s="8"/>
      <c r="E2703" s="8"/>
      <c r="F2703" s="8"/>
      <c r="G2703" s="83"/>
      <c r="H2703" s="83"/>
      <c r="I2703" s="83"/>
    </row>
    <row r="2704" spans="1:9" ht="27" customHeight="1">
      <c r="A2704" s="81" t="s">
        <v>2067</v>
      </c>
      <c r="B2704" s="81"/>
      <c r="C2704" s="81"/>
      <c r="D2704" s="81"/>
      <c r="E2704" s="81"/>
      <c r="F2704" s="81"/>
      <c r="G2704" s="81"/>
      <c r="H2704" s="81"/>
      <c r="I2704" s="81"/>
    </row>
    <row r="2705" spans="1:9" ht="15" customHeight="1">
      <c r="A2705" s="76" t="s">
        <v>1234</v>
      </c>
      <c r="B2705" s="76"/>
      <c r="C2705" s="77" t="s">
        <v>3</v>
      </c>
      <c r="D2705" s="77"/>
      <c r="E2705" s="77"/>
      <c r="F2705" s="12" t="s">
        <v>4</v>
      </c>
      <c r="G2705" s="12" t="s">
        <v>1121</v>
      </c>
      <c r="H2705" s="12" t="s">
        <v>1122</v>
      </c>
      <c r="I2705" s="12" t="s">
        <v>1123</v>
      </c>
    </row>
    <row r="2706" spans="1:9" ht="21" customHeight="1">
      <c r="A2706" s="13" t="s">
        <v>2068</v>
      </c>
      <c r="B2706" s="14" t="s">
        <v>2069</v>
      </c>
      <c r="C2706" s="78" t="s">
        <v>1337</v>
      </c>
      <c r="D2706" s="78"/>
      <c r="E2706" s="78"/>
      <c r="F2706" s="13" t="s">
        <v>39</v>
      </c>
      <c r="G2706" s="15">
        <v>1</v>
      </c>
      <c r="H2706" s="16">
        <v>4432.16</v>
      </c>
      <c r="I2706" s="16">
        <f>ROUND(ROUND(G2706,8)*H2706,2)</f>
        <v>4432.16</v>
      </c>
    </row>
    <row r="2707" spans="1:9" ht="45.95" customHeight="1">
      <c r="A2707" s="13" t="s">
        <v>2070</v>
      </c>
      <c r="B2707" s="14" t="s">
        <v>2071</v>
      </c>
      <c r="C2707" s="78" t="s">
        <v>1337</v>
      </c>
      <c r="D2707" s="78"/>
      <c r="E2707" s="78"/>
      <c r="F2707" s="13" t="s">
        <v>39</v>
      </c>
      <c r="G2707" s="15">
        <v>1</v>
      </c>
      <c r="H2707" s="16">
        <v>460061.65</v>
      </c>
      <c r="I2707" s="16">
        <f>ROUND(ROUND(G2707,8)*H2707,2)</f>
        <v>460061.65</v>
      </c>
    </row>
    <row r="2708" spans="1:9" ht="15" customHeight="1">
      <c r="A2708" s="8"/>
      <c r="B2708" s="8"/>
      <c r="C2708" s="8"/>
      <c r="D2708" s="8"/>
      <c r="E2708" s="8"/>
      <c r="F2708" s="8"/>
      <c r="G2708" s="79" t="s">
        <v>1249</v>
      </c>
      <c r="H2708" s="79"/>
      <c r="I2708" s="17">
        <f>SUM(I2706:I2707)</f>
        <v>464493.81</v>
      </c>
    </row>
    <row r="2709" spans="1:9" ht="15" customHeight="1">
      <c r="A2709" s="8"/>
      <c r="B2709" s="8"/>
      <c r="C2709" s="8"/>
      <c r="D2709" s="8"/>
      <c r="E2709" s="8"/>
      <c r="F2709" s="8"/>
      <c r="G2709" s="80" t="s">
        <v>1141</v>
      </c>
      <c r="H2709" s="80"/>
      <c r="I2709" s="4">
        <f>ROUND(SUM(I2708),2)</f>
        <v>464493.81</v>
      </c>
    </row>
    <row r="2710" spans="1:9" ht="9.9499999999999993" customHeight="1">
      <c r="A2710" s="8"/>
      <c r="B2710" s="8"/>
      <c r="C2710" s="8"/>
      <c r="D2710" s="8"/>
      <c r="E2710" s="8"/>
      <c r="F2710" s="8"/>
      <c r="G2710" s="83"/>
      <c r="H2710" s="83"/>
      <c r="I2710" s="83"/>
    </row>
    <row r="2711" spans="1:9" ht="20.100000000000001" customHeight="1">
      <c r="A2711" s="81" t="s">
        <v>2072</v>
      </c>
      <c r="B2711" s="81"/>
      <c r="C2711" s="81"/>
      <c r="D2711" s="81"/>
      <c r="E2711" s="81"/>
      <c r="F2711" s="81"/>
      <c r="G2711" s="81"/>
      <c r="H2711" s="81"/>
      <c r="I2711" s="81"/>
    </row>
    <row r="2712" spans="1:9" ht="15" customHeight="1">
      <c r="A2712" s="76" t="s">
        <v>1234</v>
      </c>
      <c r="B2712" s="76"/>
      <c r="C2712" s="77" t="s">
        <v>3</v>
      </c>
      <c r="D2712" s="77"/>
      <c r="E2712" s="77"/>
      <c r="F2712" s="12" t="s">
        <v>4</v>
      </c>
      <c r="G2712" s="12" t="s">
        <v>1121</v>
      </c>
      <c r="H2712" s="12" t="s">
        <v>1122</v>
      </c>
      <c r="I2712" s="12" t="s">
        <v>1123</v>
      </c>
    </row>
    <row r="2713" spans="1:9" ht="21" customHeight="1">
      <c r="A2713" s="13" t="s">
        <v>2073</v>
      </c>
      <c r="B2713" s="14" t="s">
        <v>2074</v>
      </c>
      <c r="C2713" s="78" t="s">
        <v>1337</v>
      </c>
      <c r="D2713" s="78"/>
      <c r="E2713" s="78"/>
      <c r="F2713" s="13" t="s">
        <v>39</v>
      </c>
      <c r="G2713" s="15">
        <v>1</v>
      </c>
      <c r="H2713" s="16">
        <v>67523.48</v>
      </c>
      <c r="I2713" s="16">
        <f>ROUND(ROUND(G2713,8)*H2713,2)</f>
        <v>67523.48</v>
      </c>
    </row>
    <row r="2714" spans="1:9" ht="15" customHeight="1">
      <c r="A2714" s="8"/>
      <c r="B2714" s="8"/>
      <c r="C2714" s="8"/>
      <c r="D2714" s="8"/>
      <c r="E2714" s="8"/>
      <c r="F2714" s="8"/>
      <c r="G2714" s="79" t="s">
        <v>1249</v>
      </c>
      <c r="H2714" s="79"/>
      <c r="I2714" s="17">
        <f>SUM(I2713:I2713)</f>
        <v>67523.48</v>
      </c>
    </row>
    <row r="2715" spans="1:9" ht="15" customHeight="1">
      <c r="A2715" s="76" t="s">
        <v>1137</v>
      </c>
      <c r="B2715" s="76"/>
      <c r="C2715" s="77" t="s">
        <v>3</v>
      </c>
      <c r="D2715" s="77"/>
      <c r="E2715" s="77"/>
      <c r="F2715" s="12" t="s">
        <v>4</v>
      </c>
      <c r="G2715" s="12" t="s">
        <v>1121</v>
      </c>
      <c r="H2715" s="12" t="s">
        <v>1122</v>
      </c>
      <c r="I2715" s="12" t="s">
        <v>1123</v>
      </c>
    </row>
    <row r="2716" spans="1:9" ht="21" customHeight="1">
      <c r="A2716" s="13" t="s">
        <v>2075</v>
      </c>
      <c r="B2716" s="14" t="s">
        <v>2076</v>
      </c>
      <c r="C2716" s="78" t="s">
        <v>1337</v>
      </c>
      <c r="D2716" s="78"/>
      <c r="E2716" s="78"/>
      <c r="F2716" s="13" t="s">
        <v>39</v>
      </c>
      <c r="G2716" s="15">
        <v>1</v>
      </c>
      <c r="H2716" s="16">
        <v>1685.52</v>
      </c>
      <c r="I2716" s="16">
        <f>ROUND(ROUND(G2716,8)*H2716,2)</f>
        <v>1685.52</v>
      </c>
    </row>
    <row r="2717" spans="1:9" ht="15" customHeight="1">
      <c r="A2717" s="8"/>
      <c r="B2717" s="8"/>
      <c r="C2717" s="8"/>
      <c r="D2717" s="8"/>
      <c r="E2717" s="8"/>
      <c r="F2717" s="8"/>
      <c r="G2717" s="79" t="s">
        <v>1140</v>
      </c>
      <c r="H2717" s="79"/>
      <c r="I2717" s="17">
        <f>SUM(I2716:I2716)</f>
        <v>1685.52</v>
      </c>
    </row>
    <row r="2718" spans="1:9" ht="15" customHeight="1">
      <c r="A2718" s="82" t="s">
        <v>2077</v>
      </c>
      <c r="B2718" s="82"/>
      <c r="C2718" s="82"/>
      <c r="D2718" s="8"/>
      <c r="E2718" s="8"/>
      <c r="F2718" s="8"/>
      <c r="G2718" s="80" t="s">
        <v>1141</v>
      </c>
      <c r="H2718" s="80"/>
      <c r="I2718" s="4">
        <v>69209</v>
      </c>
    </row>
    <row r="2719" spans="1:9" ht="9" customHeight="1">
      <c r="A2719" s="82"/>
      <c r="B2719" s="82"/>
      <c r="C2719" s="82"/>
      <c r="D2719" s="8"/>
      <c r="E2719" s="8"/>
      <c r="F2719" s="8"/>
      <c r="G2719" s="8"/>
      <c r="H2719" s="8"/>
      <c r="I2719" s="8"/>
    </row>
    <row r="2720" spans="1:9" ht="9.9499999999999993" customHeight="1">
      <c r="A2720" s="8"/>
      <c r="B2720" s="8"/>
      <c r="C2720" s="8"/>
      <c r="D2720" s="8"/>
      <c r="E2720" s="8"/>
      <c r="F2720" s="8"/>
      <c r="G2720" s="83"/>
      <c r="H2720" s="83"/>
      <c r="I2720" s="83"/>
    </row>
    <row r="2721" spans="1:9" ht="20.100000000000001" customHeight="1">
      <c r="A2721" s="81" t="s">
        <v>2078</v>
      </c>
      <c r="B2721" s="81"/>
      <c r="C2721" s="81"/>
      <c r="D2721" s="81"/>
      <c r="E2721" s="81"/>
      <c r="F2721" s="81"/>
      <c r="G2721" s="81"/>
      <c r="H2721" s="81"/>
      <c r="I2721" s="81"/>
    </row>
    <row r="2722" spans="1:9" ht="15" customHeight="1">
      <c r="A2722" s="76" t="s">
        <v>1218</v>
      </c>
      <c r="B2722" s="76"/>
      <c r="C2722" s="77" t="s">
        <v>3</v>
      </c>
      <c r="D2722" s="77"/>
      <c r="E2722" s="77"/>
      <c r="F2722" s="12" t="s">
        <v>4</v>
      </c>
      <c r="G2722" s="12" t="s">
        <v>1121</v>
      </c>
      <c r="H2722" s="12" t="s">
        <v>1122</v>
      </c>
      <c r="I2722" s="12" t="s">
        <v>1123</v>
      </c>
    </row>
    <row r="2723" spans="1:9" ht="21" customHeight="1">
      <c r="A2723" s="13" t="s">
        <v>1326</v>
      </c>
      <c r="B2723" s="14" t="s">
        <v>1327</v>
      </c>
      <c r="C2723" s="78" t="s">
        <v>15</v>
      </c>
      <c r="D2723" s="78"/>
      <c r="E2723" s="78"/>
      <c r="F2723" s="13" t="s">
        <v>1221</v>
      </c>
      <c r="G2723" s="15">
        <v>60</v>
      </c>
      <c r="H2723" s="16">
        <v>23.8</v>
      </c>
      <c r="I2723" s="16">
        <f>ROUND(ROUND(G2723,8)*H2723,2)</f>
        <v>1428</v>
      </c>
    </row>
    <row r="2724" spans="1:9" ht="15" customHeight="1">
      <c r="A2724" s="13" t="s">
        <v>1328</v>
      </c>
      <c r="B2724" s="14" t="s">
        <v>1329</v>
      </c>
      <c r="C2724" s="78" t="s">
        <v>15</v>
      </c>
      <c r="D2724" s="78"/>
      <c r="E2724" s="78"/>
      <c r="F2724" s="13" t="s">
        <v>1221</v>
      </c>
      <c r="G2724" s="15">
        <v>60</v>
      </c>
      <c r="H2724" s="16">
        <v>31.3</v>
      </c>
      <c r="I2724" s="16">
        <f>ROUND(ROUND(G2724,8)*H2724,2)</f>
        <v>1878</v>
      </c>
    </row>
    <row r="2725" spans="1:9" ht="18" customHeight="1">
      <c r="A2725" s="8"/>
      <c r="B2725" s="8"/>
      <c r="C2725" s="8"/>
      <c r="D2725" s="8"/>
      <c r="E2725" s="8"/>
      <c r="F2725" s="8"/>
      <c r="G2725" s="79" t="s">
        <v>1224</v>
      </c>
      <c r="H2725" s="79"/>
      <c r="I2725" s="17">
        <f>SUM(I2723:I2724)</f>
        <v>3306</v>
      </c>
    </row>
    <row r="2726" spans="1:9" ht="15" customHeight="1">
      <c r="A2726" s="82" t="s">
        <v>2079</v>
      </c>
      <c r="B2726" s="82"/>
      <c r="C2726" s="82"/>
      <c r="D2726" s="8"/>
      <c r="E2726" s="8"/>
      <c r="F2726" s="8"/>
      <c r="G2726" s="80" t="s">
        <v>1141</v>
      </c>
      <c r="H2726" s="80"/>
      <c r="I2726" s="4">
        <v>3306</v>
      </c>
    </row>
    <row r="2727" spans="1:9" ht="2.1" customHeight="1">
      <c r="A2727" s="82"/>
      <c r="B2727" s="82"/>
      <c r="C2727" s="82"/>
      <c r="D2727" s="8"/>
      <c r="E2727" s="8"/>
      <c r="F2727" s="8"/>
      <c r="G2727" s="8"/>
      <c r="H2727" s="8"/>
      <c r="I2727" s="8"/>
    </row>
    <row r="2728" spans="1:9" ht="9.9499999999999993" customHeight="1">
      <c r="A2728" s="8"/>
      <c r="B2728" s="8"/>
      <c r="C2728" s="8"/>
      <c r="D2728" s="8"/>
      <c r="E2728" s="8"/>
      <c r="F2728" s="8"/>
      <c r="G2728" s="83"/>
      <c r="H2728" s="83"/>
      <c r="I2728" s="83"/>
    </row>
    <row r="2729" spans="1:9" ht="20.100000000000001" customHeight="1">
      <c r="A2729" s="81" t="s">
        <v>2080</v>
      </c>
      <c r="B2729" s="81"/>
      <c r="C2729" s="81"/>
      <c r="D2729" s="81"/>
      <c r="E2729" s="81"/>
      <c r="F2729" s="81"/>
      <c r="G2729" s="81"/>
      <c r="H2729" s="81"/>
      <c r="I2729" s="81"/>
    </row>
    <row r="2730" spans="1:9" ht="15" customHeight="1">
      <c r="A2730" s="76" t="s">
        <v>1234</v>
      </c>
      <c r="B2730" s="76"/>
      <c r="C2730" s="77" t="s">
        <v>3</v>
      </c>
      <c r="D2730" s="77"/>
      <c r="E2730" s="77"/>
      <c r="F2730" s="12" t="s">
        <v>4</v>
      </c>
      <c r="G2730" s="12" t="s">
        <v>1121</v>
      </c>
      <c r="H2730" s="12" t="s">
        <v>1122</v>
      </c>
      <c r="I2730" s="12" t="s">
        <v>1123</v>
      </c>
    </row>
    <row r="2731" spans="1:9" ht="21" customHeight="1">
      <c r="A2731" s="13" t="s">
        <v>1406</v>
      </c>
      <c r="B2731" s="14" t="s">
        <v>1407</v>
      </c>
      <c r="C2731" s="78" t="s">
        <v>15</v>
      </c>
      <c r="D2731" s="78"/>
      <c r="E2731" s="78"/>
      <c r="F2731" s="13" t="s">
        <v>176</v>
      </c>
      <c r="G2731" s="15">
        <v>2.5000000000000001E-2</v>
      </c>
      <c r="H2731" s="16">
        <v>25</v>
      </c>
      <c r="I2731" s="16">
        <f>TRUNC(TRUNC(G2731,8)*H2731,2)</f>
        <v>0.62</v>
      </c>
    </row>
    <row r="2732" spans="1:9" ht="29.1" customHeight="1">
      <c r="A2732" s="13" t="s">
        <v>1408</v>
      </c>
      <c r="B2732" s="14" t="s">
        <v>1409</v>
      </c>
      <c r="C2732" s="78" t="s">
        <v>15</v>
      </c>
      <c r="D2732" s="78"/>
      <c r="E2732" s="78"/>
      <c r="F2732" s="13" t="s">
        <v>39</v>
      </c>
      <c r="G2732" s="15">
        <v>0.81899999999999995</v>
      </c>
      <c r="H2732" s="16">
        <v>0.22</v>
      </c>
      <c r="I2732" s="16">
        <f>TRUNC(TRUNC(G2732,8)*H2732,2)</f>
        <v>0.18</v>
      </c>
    </row>
    <row r="2733" spans="1:9" ht="15" customHeight="1">
      <c r="A2733" s="8"/>
      <c r="B2733" s="8"/>
      <c r="C2733" s="8"/>
      <c r="D2733" s="8"/>
      <c r="E2733" s="8"/>
      <c r="F2733" s="8"/>
      <c r="G2733" s="79" t="s">
        <v>1249</v>
      </c>
      <c r="H2733" s="79"/>
      <c r="I2733" s="17">
        <f>SUM(I2731:I2732)</f>
        <v>0.8</v>
      </c>
    </row>
    <row r="2734" spans="1:9" ht="15" customHeight="1">
      <c r="A2734" s="76" t="s">
        <v>1218</v>
      </c>
      <c r="B2734" s="76"/>
      <c r="C2734" s="77" t="s">
        <v>3</v>
      </c>
      <c r="D2734" s="77"/>
      <c r="E2734" s="77"/>
      <c r="F2734" s="12" t="s">
        <v>4</v>
      </c>
      <c r="G2734" s="12" t="s">
        <v>1121</v>
      </c>
      <c r="H2734" s="12" t="s">
        <v>1122</v>
      </c>
      <c r="I2734" s="12" t="s">
        <v>1123</v>
      </c>
    </row>
    <row r="2735" spans="1:9" ht="21" customHeight="1">
      <c r="A2735" s="13" t="s">
        <v>1410</v>
      </c>
      <c r="B2735" s="14" t="s">
        <v>1411</v>
      </c>
      <c r="C2735" s="78" t="s">
        <v>15</v>
      </c>
      <c r="D2735" s="78"/>
      <c r="E2735" s="78"/>
      <c r="F2735" s="13" t="s">
        <v>1221</v>
      </c>
      <c r="G2735" s="15">
        <v>6.4000000000000001E-2</v>
      </c>
      <c r="H2735" s="16">
        <v>23.4</v>
      </c>
      <c r="I2735" s="16">
        <f>TRUNC(TRUNC(G2735,8)*H2735,2)</f>
        <v>1.49</v>
      </c>
    </row>
    <row r="2736" spans="1:9" ht="15" customHeight="1">
      <c r="A2736" s="13" t="s">
        <v>1412</v>
      </c>
      <c r="B2736" s="14" t="s">
        <v>1413</v>
      </c>
      <c r="C2736" s="78" t="s">
        <v>15</v>
      </c>
      <c r="D2736" s="78"/>
      <c r="E2736" s="78"/>
      <c r="F2736" s="13" t="s">
        <v>1221</v>
      </c>
      <c r="G2736" s="15">
        <v>0.16600000000000001</v>
      </c>
      <c r="H2736" s="16">
        <v>30.71</v>
      </c>
      <c r="I2736" s="16">
        <f>TRUNC(TRUNC(G2736,8)*H2736,2)</f>
        <v>5.09</v>
      </c>
    </row>
    <row r="2737" spans="1:9" ht="18" customHeight="1">
      <c r="A2737" s="8"/>
      <c r="B2737" s="8"/>
      <c r="C2737" s="8"/>
      <c r="D2737" s="8"/>
      <c r="E2737" s="8"/>
      <c r="F2737" s="8"/>
      <c r="G2737" s="79" t="s">
        <v>1224</v>
      </c>
      <c r="H2737" s="79"/>
      <c r="I2737" s="17">
        <f>SUM(I2735:I2736)</f>
        <v>6.58</v>
      </c>
    </row>
    <row r="2738" spans="1:9" ht="15" customHeight="1">
      <c r="A2738" s="76" t="s">
        <v>1137</v>
      </c>
      <c r="B2738" s="76"/>
      <c r="C2738" s="77" t="s">
        <v>3</v>
      </c>
      <c r="D2738" s="77"/>
      <c r="E2738" s="77"/>
      <c r="F2738" s="12" t="s">
        <v>4</v>
      </c>
      <c r="G2738" s="12" t="s">
        <v>1121</v>
      </c>
      <c r="H2738" s="12" t="s">
        <v>1122</v>
      </c>
      <c r="I2738" s="12" t="s">
        <v>1123</v>
      </c>
    </row>
    <row r="2739" spans="1:9" ht="21" customHeight="1">
      <c r="A2739" s="13" t="s">
        <v>1457</v>
      </c>
      <c r="B2739" s="14" t="s">
        <v>1458</v>
      </c>
      <c r="C2739" s="78" t="s">
        <v>15</v>
      </c>
      <c r="D2739" s="78"/>
      <c r="E2739" s="78"/>
      <c r="F2739" s="13" t="s">
        <v>176</v>
      </c>
      <c r="G2739" s="15">
        <v>1</v>
      </c>
      <c r="H2739" s="16">
        <v>8.9700000000000006</v>
      </c>
      <c r="I2739" s="16">
        <f>TRUNC(TRUNC(G2739,8)*H2739,2)</f>
        <v>8.9700000000000006</v>
      </c>
    </row>
    <row r="2740" spans="1:9" ht="15" customHeight="1">
      <c r="A2740" s="8"/>
      <c r="B2740" s="8"/>
      <c r="C2740" s="8"/>
      <c r="D2740" s="8"/>
      <c r="E2740" s="8"/>
      <c r="F2740" s="8"/>
      <c r="G2740" s="79" t="s">
        <v>1140</v>
      </c>
      <c r="H2740" s="79"/>
      <c r="I2740" s="17">
        <f>SUM(I2739:I2739)</f>
        <v>8.9700000000000006</v>
      </c>
    </row>
    <row r="2741" spans="1:9" ht="15" customHeight="1">
      <c r="A2741" s="8"/>
      <c r="B2741" s="8"/>
      <c r="C2741" s="8"/>
      <c r="D2741" s="8"/>
      <c r="E2741" s="8"/>
      <c r="F2741" s="8"/>
      <c r="G2741" s="80" t="s">
        <v>1141</v>
      </c>
      <c r="H2741" s="80"/>
      <c r="I2741" s="4">
        <f>ROUND(SUM(I2733,I2737,I2740),2)</f>
        <v>16.350000000000001</v>
      </c>
    </row>
    <row r="2742" spans="1:9" ht="9.9499999999999993" customHeight="1">
      <c r="A2742" s="8"/>
      <c r="B2742" s="8"/>
      <c r="C2742" s="8"/>
      <c r="D2742" s="8"/>
      <c r="E2742" s="8"/>
      <c r="F2742" s="8"/>
      <c r="G2742" s="83"/>
      <c r="H2742" s="83"/>
      <c r="I2742" s="83"/>
    </row>
    <row r="2743" spans="1:9" ht="20.100000000000001" customHeight="1">
      <c r="A2743" s="81" t="s">
        <v>2081</v>
      </c>
      <c r="B2743" s="81"/>
      <c r="C2743" s="81"/>
      <c r="D2743" s="81"/>
      <c r="E2743" s="81"/>
      <c r="F2743" s="81"/>
      <c r="G2743" s="81"/>
      <c r="H2743" s="81"/>
      <c r="I2743" s="81"/>
    </row>
    <row r="2744" spans="1:9" ht="15" customHeight="1">
      <c r="A2744" s="76" t="s">
        <v>1211</v>
      </c>
      <c r="B2744" s="76"/>
      <c r="C2744" s="77" t="s">
        <v>3</v>
      </c>
      <c r="D2744" s="77"/>
      <c r="E2744" s="77"/>
      <c r="F2744" s="12" t="s">
        <v>4</v>
      </c>
      <c r="G2744" s="12" t="s">
        <v>1121</v>
      </c>
      <c r="H2744" s="12" t="s">
        <v>1122</v>
      </c>
      <c r="I2744" s="12" t="s">
        <v>1123</v>
      </c>
    </row>
    <row r="2745" spans="1:9" ht="29.1" customHeight="1">
      <c r="A2745" s="13" t="s">
        <v>1289</v>
      </c>
      <c r="B2745" s="14" t="s">
        <v>1290</v>
      </c>
      <c r="C2745" s="78" t="s">
        <v>15</v>
      </c>
      <c r="D2745" s="78"/>
      <c r="E2745" s="78"/>
      <c r="F2745" s="13" t="s">
        <v>1184</v>
      </c>
      <c r="G2745" s="15">
        <v>5.0000000000000001E-3</v>
      </c>
      <c r="H2745" s="16">
        <v>10.32</v>
      </c>
      <c r="I2745" s="16">
        <f>TRUNC(TRUNC(G2745,8)*H2745,2)</f>
        <v>0.05</v>
      </c>
    </row>
    <row r="2746" spans="1:9" ht="18" customHeight="1">
      <c r="A2746" s="8"/>
      <c r="B2746" s="8"/>
      <c r="C2746" s="8"/>
      <c r="D2746" s="8"/>
      <c r="E2746" s="8"/>
      <c r="F2746" s="8"/>
      <c r="G2746" s="79" t="s">
        <v>1217</v>
      </c>
      <c r="H2746" s="79"/>
      <c r="I2746" s="17">
        <f>SUM(I2745:I2745)</f>
        <v>0.05</v>
      </c>
    </row>
    <row r="2747" spans="1:9" ht="15" customHeight="1">
      <c r="A2747" s="76" t="s">
        <v>1218</v>
      </c>
      <c r="B2747" s="76"/>
      <c r="C2747" s="77" t="s">
        <v>3</v>
      </c>
      <c r="D2747" s="77"/>
      <c r="E2747" s="77"/>
      <c r="F2747" s="12" t="s">
        <v>4</v>
      </c>
      <c r="G2747" s="12" t="s">
        <v>1121</v>
      </c>
      <c r="H2747" s="12" t="s">
        <v>1122</v>
      </c>
      <c r="I2747" s="12" t="s">
        <v>1123</v>
      </c>
    </row>
    <row r="2748" spans="1:9" ht="15" customHeight="1">
      <c r="A2748" s="13" t="s">
        <v>1265</v>
      </c>
      <c r="B2748" s="14" t="s">
        <v>1266</v>
      </c>
      <c r="C2748" s="78" t="s">
        <v>15</v>
      </c>
      <c r="D2748" s="78"/>
      <c r="E2748" s="78"/>
      <c r="F2748" s="13" t="s">
        <v>1221</v>
      </c>
      <c r="G2748" s="15">
        <v>8.9999999999999993E-3</v>
      </c>
      <c r="H2748" s="16">
        <v>30.92</v>
      </c>
      <c r="I2748" s="16">
        <f>TRUNC(TRUNC(G2748,8)*H2748,2)</f>
        <v>0.27</v>
      </c>
    </row>
    <row r="2749" spans="1:9" ht="15" customHeight="1">
      <c r="A2749" s="13" t="s">
        <v>1267</v>
      </c>
      <c r="B2749" s="14" t="s">
        <v>1268</v>
      </c>
      <c r="C2749" s="78" t="s">
        <v>15</v>
      </c>
      <c r="D2749" s="78"/>
      <c r="E2749" s="78"/>
      <c r="F2749" s="13" t="s">
        <v>1221</v>
      </c>
      <c r="G2749" s="15">
        <v>1.9E-2</v>
      </c>
      <c r="H2749" s="16">
        <v>22.72</v>
      </c>
      <c r="I2749" s="16">
        <f>TRUNC(TRUNC(G2749,8)*H2749,2)</f>
        <v>0.43</v>
      </c>
    </row>
    <row r="2750" spans="1:9" ht="18" customHeight="1">
      <c r="A2750" s="8"/>
      <c r="B2750" s="8"/>
      <c r="C2750" s="8"/>
      <c r="D2750" s="8"/>
      <c r="E2750" s="8"/>
      <c r="F2750" s="8"/>
      <c r="G2750" s="79" t="s">
        <v>1224</v>
      </c>
      <c r="H2750" s="79"/>
      <c r="I2750" s="17">
        <f>SUM(I2748:I2749)</f>
        <v>0.7</v>
      </c>
    </row>
    <row r="2751" spans="1:9" ht="15" customHeight="1">
      <c r="A2751" s="8"/>
      <c r="B2751" s="8"/>
      <c r="C2751" s="8"/>
      <c r="D2751" s="8"/>
      <c r="E2751" s="8"/>
      <c r="F2751" s="8"/>
      <c r="G2751" s="80" t="s">
        <v>1141</v>
      </c>
      <c r="H2751" s="80"/>
      <c r="I2751" s="4">
        <f>ROUND(SUM(I2746,I2750),2)</f>
        <v>0.75</v>
      </c>
    </row>
    <row r="2752" spans="1:9" ht="9.9499999999999993" customHeight="1">
      <c r="A2752" s="8"/>
      <c r="B2752" s="8"/>
      <c r="C2752" s="8"/>
      <c r="D2752" s="8"/>
      <c r="E2752" s="8"/>
      <c r="F2752" s="8"/>
      <c r="G2752" s="83"/>
      <c r="H2752" s="83"/>
      <c r="I2752" s="83"/>
    </row>
    <row r="2753" spans="1:9" ht="20.100000000000001" customHeight="1">
      <c r="A2753" s="81" t="s">
        <v>2082</v>
      </c>
      <c r="B2753" s="81"/>
      <c r="C2753" s="81"/>
      <c r="D2753" s="81"/>
      <c r="E2753" s="81"/>
      <c r="F2753" s="81"/>
      <c r="G2753" s="81"/>
      <c r="H2753" s="81"/>
      <c r="I2753" s="81"/>
    </row>
    <row r="2754" spans="1:9" ht="15" customHeight="1">
      <c r="A2754" s="76" t="s">
        <v>1234</v>
      </c>
      <c r="B2754" s="76"/>
      <c r="C2754" s="77" t="s">
        <v>3</v>
      </c>
      <c r="D2754" s="77"/>
      <c r="E2754" s="77"/>
      <c r="F2754" s="12" t="s">
        <v>4</v>
      </c>
      <c r="G2754" s="12" t="s">
        <v>1121</v>
      </c>
      <c r="H2754" s="12" t="s">
        <v>1122</v>
      </c>
      <c r="I2754" s="12" t="s">
        <v>1123</v>
      </c>
    </row>
    <row r="2755" spans="1:9" ht="21" customHeight="1">
      <c r="A2755" s="13" t="s">
        <v>1406</v>
      </c>
      <c r="B2755" s="14" t="s">
        <v>1407</v>
      </c>
      <c r="C2755" s="78" t="s">
        <v>15</v>
      </c>
      <c r="D2755" s="78"/>
      <c r="E2755" s="78"/>
      <c r="F2755" s="13" t="s">
        <v>176</v>
      </c>
      <c r="G2755" s="15">
        <v>1.0999999999999999E-2</v>
      </c>
      <c r="H2755" s="16">
        <v>25</v>
      </c>
      <c r="I2755" s="16">
        <f>TRUNC(TRUNC(G2755,8)*H2755,2)</f>
        <v>0.27</v>
      </c>
    </row>
    <row r="2756" spans="1:9" ht="38.1" customHeight="1">
      <c r="A2756" s="13" t="s">
        <v>2083</v>
      </c>
      <c r="B2756" s="14" t="s">
        <v>2084</v>
      </c>
      <c r="C2756" s="78" t="s">
        <v>15</v>
      </c>
      <c r="D2756" s="78"/>
      <c r="E2756" s="78"/>
      <c r="F2756" s="13" t="s">
        <v>68</v>
      </c>
      <c r="G2756" s="15">
        <v>0.27200000000000002</v>
      </c>
      <c r="H2756" s="16">
        <v>31.17</v>
      </c>
      <c r="I2756" s="16">
        <f>TRUNC(TRUNC(G2756,8)*H2756,2)</f>
        <v>8.4700000000000006</v>
      </c>
    </row>
    <row r="2757" spans="1:9" ht="29.1" customHeight="1">
      <c r="A2757" s="13" t="s">
        <v>2085</v>
      </c>
      <c r="B2757" s="14" t="s">
        <v>2086</v>
      </c>
      <c r="C2757" s="78" t="s">
        <v>15</v>
      </c>
      <c r="D2757" s="78"/>
      <c r="E2757" s="78"/>
      <c r="F2757" s="13" t="s">
        <v>103</v>
      </c>
      <c r="G2757" s="15">
        <v>0.223</v>
      </c>
      <c r="H2757" s="16">
        <v>4.97</v>
      </c>
      <c r="I2757" s="16">
        <f>TRUNC(TRUNC(G2757,8)*H2757,2)</f>
        <v>1.1000000000000001</v>
      </c>
    </row>
    <row r="2758" spans="1:9" ht="15" customHeight="1">
      <c r="A2758" s="8"/>
      <c r="B2758" s="8"/>
      <c r="C2758" s="8"/>
      <c r="D2758" s="8"/>
      <c r="E2758" s="8"/>
      <c r="F2758" s="8"/>
      <c r="G2758" s="79" t="s">
        <v>1249</v>
      </c>
      <c r="H2758" s="79"/>
      <c r="I2758" s="17">
        <f>SUM(I2755:I2757)</f>
        <v>9.84</v>
      </c>
    </row>
    <row r="2759" spans="1:9" ht="15" customHeight="1">
      <c r="A2759" s="76" t="s">
        <v>1218</v>
      </c>
      <c r="B2759" s="76"/>
      <c r="C2759" s="77" t="s">
        <v>3</v>
      </c>
      <c r="D2759" s="77"/>
      <c r="E2759" s="77"/>
      <c r="F2759" s="12" t="s">
        <v>4</v>
      </c>
      <c r="G2759" s="12" t="s">
        <v>1121</v>
      </c>
      <c r="H2759" s="12" t="s">
        <v>1122</v>
      </c>
      <c r="I2759" s="12" t="s">
        <v>1123</v>
      </c>
    </row>
    <row r="2760" spans="1:9" ht="21" customHeight="1">
      <c r="A2760" s="13" t="s">
        <v>1410</v>
      </c>
      <c r="B2760" s="14" t="s">
        <v>1411</v>
      </c>
      <c r="C2760" s="78" t="s">
        <v>15</v>
      </c>
      <c r="D2760" s="78"/>
      <c r="E2760" s="78"/>
      <c r="F2760" s="13" t="s">
        <v>1221</v>
      </c>
      <c r="G2760" s="15">
        <v>7.0000000000000001E-3</v>
      </c>
      <c r="H2760" s="16">
        <v>23.4</v>
      </c>
      <c r="I2760" s="16">
        <f>TRUNC(TRUNC(G2760,8)*H2760,2)</f>
        <v>0.16</v>
      </c>
    </row>
    <row r="2761" spans="1:9" ht="15" customHeight="1">
      <c r="A2761" s="13" t="s">
        <v>1412</v>
      </c>
      <c r="B2761" s="14" t="s">
        <v>1413</v>
      </c>
      <c r="C2761" s="78" t="s">
        <v>15</v>
      </c>
      <c r="D2761" s="78"/>
      <c r="E2761" s="78"/>
      <c r="F2761" s="13" t="s">
        <v>1221</v>
      </c>
      <c r="G2761" s="15">
        <v>1.7999999999999999E-2</v>
      </c>
      <c r="H2761" s="16">
        <v>30.71</v>
      </c>
      <c r="I2761" s="16">
        <f>TRUNC(TRUNC(G2761,8)*H2761,2)</f>
        <v>0.55000000000000004</v>
      </c>
    </row>
    <row r="2762" spans="1:9" ht="18" customHeight="1">
      <c r="A2762" s="8"/>
      <c r="B2762" s="8"/>
      <c r="C2762" s="8"/>
      <c r="D2762" s="8"/>
      <c r="E2762" s="8"/>
      <c r="F2762" s="8"/>
      <c r="G2762" s="79" t="s">
        <v>1224</v>
      </c>
      <c r="H2762" s="79"/>
      <c r="I2762" s="17">
        <f>SUM(I2760:I2761)</f>
        <v>0.71000000000000008</v>
      </c>
    </row>
    <row r="2763" spans="1:9" ht="15" customHeight="1">
      <c r="A2763" s="8"/>
      <c r="B2763" s="8"/>
      <c r="C2763" s="8"/>
      <c r="D2763" s="8"/>
      <c r="E2763" s="8"/>
      <c r="F2763" s="8"/>
      <c r="G2763" s="80" t="s">
        <v>1141</v>
      </c>
      <c r="H2763" s="80"/>
      <c r="I2763" s="4">
        <f>ROUND(SUM(I2758,I2762),2)</f>
        <v>10.55</v>
      </c>
    </row>
    <row r="2764" spans="1:9" ht="9.9499999999999993" customHeight="1">
      <c r="A2764" s="8"/>
      <c r="B2764" s="8"/>
      <c r="C2764" s="8"/>
      <c r="D2764" s="8"/>
      <c r="E2764" s="8"/>
      <c r="F2764" s="8"/>
      <c r="G2764" s="83"/>
      <c r="H2764" s="83"/>
      <c r="I2764" s="83"/>
    </row>
    <row r="2765" spans="1:9" ht="20.100000000000001" customHeight="1">
      <c r="A2765" s="81" t="s">
        <v>2087</v>
      </c>
      <c r="B2765" s="81"/>
      <c r="C2765" s="81"/>
      <c r="D2765" s="81"/>
      <c r="E2765" s="81"/>
      <c r="F2765" s="81"/>
      <c r="G2765" s="81"/>
      <c r="H2765" s="81"/>
      <c r="I2765" s="81"/>
    </row>
    <row r="2766" spans="1:9" ht="15" customHeight="1">
      <c r="A2766" s="76" t="s">
        <v>1211</v>
      </c>
      <c r="B2766" s="76"/>
      <c r="C2766" s="77" t="s">
        <v>3</v>
      </c>
      <c r="D2766" s="77"/>
      <c r="E2766" s="77"/>
      <c r="F2766" s="12" t="s">
        <v>4</v>
      </c>
      <c r="G2766" s="12" t="s">
        <v>1121</v>
      </c>
      <c r="H2766" s="12" t="s">
        <v>1122</v>
      </c>
      <c r="I2766" s="12" t="s">
        <v>1123</v>
      </c>
    </row>
    <row r="2767" spans="1:9" ht="29.1" customHeight="1">
      <c r="A2767" s="13" t="s">
        <v>1399</v>
      </c>
      <c r="B2767" s="14" t="s">
        <v>1400</v>
      </c>
      <c r="C2767" s="78" t="s">
        <v>15</v>
      </c>
      <c r="D2767" s="78"/>
      <c r="E2767" s="78"/>
      <c r="F2767" s="13" t="s">
        <v>1214</v>
      </c>
      <c r="G2767" s="15">
        <v>0.13100000000000001</v>
      </c>
      <c r="H2767" s="16">
        <v>0.52</v>
      </c>
      <c r="I2767" s="16">
        <f>ROUND(ROUND(G2767,8)*H2767,2)</f>
        <v>7.0000000000000007E-2</v>
      </c>
    </row>
    <row r="2768" spans="1:9" ht="29.1" customHeight="1">
      <c r="A2768" s="13" t="s">
        <v>1401</v>
      </c>
      <c r="B2768" s="14" t="s">
        <v>1402</v>
      </c>
      <c r="C2768" s="78" t="s">
        <v>15</v>
      </c>
      <c r="D2768" s="78"/>
      <c r="E2768" s="78"/>
      <c r="F2768" s="13" t="s">
        <v>1184</v>
      </c>
      <c r="G2768" s="15">
        <v>0.12</v>
      </c>
      <c r="H2768" s="16">
        <v>1.41</v>
      </c>
      <c r="I2768" s="16">
        <f>ROUND(ROUND(G2768,8)*H2768,2)</f>
        <v>0.17</v>
      </c>
    </row>
    <row r="2769" spans="1:9" ht="18" customHeight="1">
      <c r="A2769" s="8"/>
      <c r="B2769" s="8"/>
      <c r="C2769" s="8"/>
      <c r="D2769" s="8"/>
      <c r="E2769" s="8"/>
      <c r="F2769" s="8"/>
      <c r="G2769" s="79" t="s">
        <v>1217</v>
      </c>
      <c r="H2769" s="79"/>
      <c r="I2769" s="17">
        <f>SUM(I2767:I2768)</f>
        <v>0.24000000000000002</v>
      </c>
    </row>
    <row r="2770" spans="1:9" ht="15" customHeight="1">
      <c r="A2770" s="76" t="s">
        <v>1234</v>
      </c>
      <c r="B2770" s="76"/>
      <c r="C2770" s="77" t="s">
        <v>3</v>
      </c>
      <c r="D2770" s="77"/>
      <c r="E2770" s="77"/>
      <c r="F2770" s="12" t="s">
        <v>4</v>
      </c>
      <c r="G2770" s="12" t="s">
        <v>1121</v>
      </c>
      <c r="H2770" s="12" t="s">
        <v>1122</v>
      </c>
      <c r="I2770" s="12" t="s">
        <v>1123</v>
      </c>
    </row>
    <row r="2771" spans="1:9" ht="38.1" customHeight="1">
      <c r="A2771" s="13" t="s">
        <v>1403</v>
      </c>
      <c r="B2771" s="14" t="s">
        <v>1404</v>
      </c>
      <c r="C2771" s="78" t="s">
        <v>15</v>
      </c>
      <c r="D2771" s="78"/>
      <c r="E2771" s="78"/>
      <c r="F2771" s="13" t="s">
        <v>82</v>
      </c>
      <c r="G2771" s="15">
        <v>1.103</v>
      </c>
      <c r="H2771" s="16">
        <v>660.18</v>
      </c>
      <c r="I2771" s="16">
        <f>ROUND(ROUND(G2771,8)*H2771,2)</f>
        <v>728.18</v>
      </c>
    </row>
    <row r="2772" spans="1:9" ht="15" customHeight="1">
      <c r="A2772" s="8"/>
      <c r="B2772" s="8"/>
      <c r="C2772" s="8"/>
      <c r="D2772" s="8"/>
      <c r="E2772" s="8"/>
      <c r="F2772" s="8"/>
      <c r="G2772" s="79" t="s">
        <v>1249</v>
      </c>
      <c r="H2772" s="79"/>
      <c r="I2772" s="17">
        <f>SUM(I2771:I2771)</f>
        <v>728.18</v>
      </c>
    </row>
    <row r="2773" spans="1:9" ht="15" customHeight="1">
      <c r="A2773" s="76" t="s">
        <v>1218</v>
      </c>
      <c r="B2773" s="76"/>
      <c r="C2773" s="77" t="s">
        <v>3</v>
      </c>
      <c r="D2773" s="77"/>
      <c r="E2773" s="77"/>
      <c r="F2773" s="12" t="s">
        <v>4</v>
      </c>
      <c r="G2773" s="12" t="s">
        <v>1121</v>
      </c>
      <c r="H2773" s="12" t="s">
        <v>1122</v>
      </c>
      <c r="I2773" s="12" t="s">
        <v>1123</v>
      </c>
    </row>
    <row r="2774" spans="1:9" ht="21" customHeight="1">
      <c r="A2774" s="13" t="s">
        <v>1222</v>
      </c>
      <c r="B2774" s="14" t="s">
        <v>1223</v>
      </c>
      <c r="C2774" s="78" t="s">
        <v>15</v>
      </c>
      <c r="D2774" s="78"/>
      <c r="E2774" s="78"/>
      <c r="F2774" s="13" t="s">
        <v>1221</v>
      </c>
      <c r="G2774" s="15">
        <v>0.125</v>
      </c>
      <c r="H2774" s="16">
        <v>30.49</v>
      </c>
      <c r="I2774" s="16">
        <f>ROUND(ROUND(G2774,8)*H2774,2)</f>
        <v>3.81</v>
      </c>
    </row>
    <row r="2775" spans="1:9" ht="15" customHeight="1">
      <c r="A2775" s="13" t="s">
        <v>1265</v>
      </c>
      <c r="B2775" s="14" t="s">
        <v>1266</v>
      </c>
      <c r="C2775" s="78" t="s">
        <v>15</v>
      </c>
      <c r="D2775" s="78"/>
      <c r="E2775" s="78"/>
      <c r="F2775" s="13" t="s">
        <v>1221</v>
      </c>
      <c r="G2775" s="15">
        <v>0.753</v>
      </c>
      <c r="H2775" s="16">
        <v>30.92</v>
      </c>
      <c r="I2775" s="16">
        <f>ROUND(ROUND(G2775,8)*H2775,2)</f>
        <v>23.28</v>
      </c>
    </row>
    <row r="2776" spans="1:9" ht="15" customHeight="1">
      <c r="A2776" s="13" t="s">
        <v>1267</v>
      </c>
      <c r="B2776" s="14" t="s">
        <v>1268</v>
      </c>
      <c r="C2776" s="78" t="s">
        <v>15</v>
      </c>
      <c r="D2776" s="78"/>
      <c r="E2776" s="78"/>
      <c r="F2776" s="13" t="s">
        <v>1221</v>
      </c>
      <c r="G2776" s="15">
        <v>0.82599999999999996</v>
      </c>
      <c r="H2776" s="16">
        <v>22.72</v>
      </c>
      <c r="I2776" s="16">
        <f>ROUND(ROUND(G2776,8)*H2776,2)</f>
        <v>18.77</v>
      </c>
    </row>
    <row r="2777" spans="1:9" ht="18" customHeight="1">
      <c r="A2777" s="8"/>
      <c r="B2777" s="8"/>
      <c r="C2777" s="8"/>
      <c r="D2777" s="8"/>
      <c r="E2777" s="8"/>
      <c r="F2777" s="8"/>
      <c r="G2777" s="79" t="s">
        <v>1224</v>
      </c>
      <c r="H2777" s="79"/>
      <c r="I2777" s="17">
        <f>SUM(I2774:I2776)</f>
        <v>45.86</v>
      </c>
    </row>
    <row r="2778" spans="1:9" ht="15" customHeight="1">
      <c r="A2778" s="82" t="s">
        <v>2088</v>
      </c>
      <c r="B2778" s="82"/>
      <c r="C2778" s="82"/>
      <c r="D2778" s="8"/>
      <c r="E2778" s="8"/>
      <c r="F2778" s="8"/>
      <c r="G2778" s="80" t="s">
        <v>1141</v>
      </c>
      <c r="H2778" s="80"/>
      <c r="I2778" s="4">
        <v>774.28</v>
      </c>
    </row>
    <row r="2779" spans="1:9" ht="9.9499999999999993" customHeight="1">
      <c r="A2779" s="8"/>
      <c r="B2779" s="8"/>
      <c r="C2779" s="8"/>
      <c r="D2779" s="8"/>
      <c r="E2779" s="8"/>
      <c r="F2779" s="8"/>
      <c r="G2779" s="83"/>
      <c r="H2779" s="83"/>
      <c r="I2779" s="83"/>
    </row>
    <row r="2780" spans="1:9" ht="20.100000000000001" customHeight="1">
      <c r="A2780" s="81" t="s">
        <v>2089</v>
      </c>
      <c r="B2780" s="81"/>
      <c r="C2780" s="81"/>
      <c r="D2780" s="81"/>
      <c r="E2780" s="81"/>
      <c r="F2780" s="81"/>
      <c r="G2780" s="81"/>
      <c r="H2780" s="81"/>
      <c r="I2780" s="81"/>
    </row>
    <row r="2781" spans="1:9" ht="15" customHeight="1">
      <c r="A2781" s="76" t="s">
        <v>1234</v>
      </c>
      <c r="B2781" s="76"/>
      <c r="C2781" s="77" t="s">
        <v>3</v>
      </c>
      <c r="D2781" s="77"/>
      <c r="E2781" s="77"/>
      <c r="F2781" s="12" t="s">
        <v>4</v>
      </c>
      <c r="G2781" s="12" t="s">
        <v>1121</v>
      </c>
      <c r="H2781" s="12" t="s">
        <v>1122</v>
      </c>
      <c r="I2781" s="12" t="s">
        <v>1123</v>
      </c>
    </row>
    <row r="2782" spans="1:9" ht="21" customHeight="1">
      <c r="A2782" s="13" t="s">
        <v>1406</v>
      </c>
      <c r="B2782" s="14" t="s">
        <v>1407</v>
      </c>
      <c r="C2782" s="78" t="s">
        <v>15</v>
      </c>
      <c r="D2782" s="78"/>
      <c r="E2782" s="78"/>
      <c r="F2782" s="13" t="s">
        <v>176</v>
      </c>
      <c r="G2782" s="15">
        <v>2.5000000000000001E-2</v>
      </c>
      <c r="H2782" s="16">
        <v>25</v>
      </c>
      <c r="I2782" s="16">
        <f>TRUNC(TRUNC(G2782,8)*H2782,2)</f>
        <v>0.62</v>
      </c>
    </row>
    <row r="2783" spans="1:9" ht="29.1" customHeight="1">
      <c r="A2783" s="13" t="s">
        <v>1408</v>
      </c>
      <c r="B2783" s="14" t="s">
        <v>1409</v>
      </c>
      <c r="C2783" s="78" t="s">
        <v>15</v>
      </c>
      <c r="D2783" s="78"/>
      <c r="E2783" s="78"/>
      <c r="F2783" s="13" t="s">
        <v>39</v>
      </c>
      <c r="G2783" s="15">
        <v>0.74299999999999999</v>
      </c>
      <c r="H2783" s="16">
        <v>0.22</v>
      </c>
      <c r="I2783" s="16">
        <f>TRUNC(TRUNC(G2783,8)*H2783,2)</f>
        <v>0.16</v>
      </c>
    </row>
    <row r="2784" spans="1:9" ht="15" customHeight="1">
      <c r="A2784" s="8"/>
      <c r="B2784" s="8"/>
      <c r="C2784" s="8"/>
      <c r="D2784" s="8"/>
      <c r="E2784" s="8"/>
      <c r="F2784" s="8"/>
      <c r="G2784" s="79" t="s">
        <v>1249</v>
      </c>
      <c r="H2784" s="79"/>
      <c r="I2784" s="17">
        <f>SUM(I2782:I2783)</f>
        <v>0.78</v>
      </c>
    </row>
    <row r="2785" spans="1:9" ht="15" customHeight="1">
      <c r="A2785" s="76" t="s">
        <v>1218</v>
      </c>
      <c r="B2785" s="76"/>
      <c r="C2785" s="77" t="s">
        <v>3</v>
      </c>
      <c r="D2785" s="77"/>
      <c r="E2785" s="77"/>
      <c r="F2785" s="12" t="s">
        <v>4</v>
      </c>
      <c r="G2785" s="12" t="s">
        <v>1121</v>
      </c>
      <c r="H2785" s="12" t="s">
        <v>1122</v>
      </c>
      <c r="I2785" s="12" t="s">
        <v>1123</v>
      </c>
    </row>
    <row r="2786" spans="1:9" ht="21" customHeight="1">
      <c r="A2786" s="13" t="s">
        <v>1410</v>
      </c>
      <c r="B2786" s="14" t="s">
        <v>1411</v>
      </c>
      <c r="C2786" s="78" t="s">
        <v>15</v>
      </c>
      <c r="D2786" s="78"/>
      <c r="E2786" s="78"/>
      <c r="F2786" s="13" t="s">
        <v>1221</v>
      </c>
      <c r="G2786" s="15">
        <v>9.1999999999999998E-3</v>
      </c>
      <c r="H2786" s="16">
        <v>23.4</v>
      </c>
      <c r="I2786" s="16">
        <f>TRUNC(TRUNC(G2786,8)*H2786,2)</f>
        <v>0.21</v>
      </c>
    </row>
    <row r="2787" spans="1:9" ht="15" customHeight="1">
      <c r="A2787" s="13" t="s">
        <v>1412</v>
      </c>
      <c r="B2787" s="14" t="s">
        <v>1413</v>
      </c>
      <c r="C2787" s="78" t="s">
        <v>15</v>
      </c>
      <c r="D2787" s="78"/>
      <c r="E2787" s="78"/>
      <c r="F2787" s="13" t="s">
        <v>1221</v>
      </c>
      <c r="G2787" s="15">
        <v>5.6099999999999997E-2</v>
      </c>
      <c r="H2787" s="16">
        <v>30.71</v>
      </c>
      <c r="I2787" s="16">
        <f>TRUNC(TRUNC(G2787,8)*H2787,2)</f>
        <v>1.72</v>
      </c>
    </row>
    <row r="2788" spans="1:9" ht="18" customHeight="1">
      <c r="A2788" s="8"/>
      <c r="B2788" s="8"/>
      <c r="C2788" s="8"/>
      <c r="D2788" s="8"/>
      <c r="E2788" s="8"/>
      <c r="F2788" s="8"/>
      <c r="G2788" s="79" t="s">
        <v>1224</v>
      </c>
      <c r="H2788" s="79"/>
      <c r="I2788" s="17">
        <f>SUM(I2786:I2787)</f>
        <v>1.93</v>
      </c>
    </row>
    <row r="2789" spans="1:9" ht="15" customHeight="1">
      <c r="A2789" s="76" t="s">
        <v>1137</v>
      </c>
      <c r="B2789" s="76"/>
      <c r="C2789" s="77" t="s">
        <v>3</v>
      </c>
      <c r="D2789" s="77"/>
      <c r="E2789" s="77"/>
      <c r="F2789" s="12" t="s">
        <v>4</v>
      </c>
      <c r="G2789" s="12" t="s">
        <v>1121</v>
      </c>
      <c r="H2789" s="12" t="s">
        <v>1122</v>
      </c>
      <c r="I2789" s="12" t="s">
        <v>1123</v>
      </c>
    </row>
    <row r="2790" spans="1:9" ht="21" customHeight="1">
      <c r="A2790" s="13" t="s">
        <v>1414</v>
      </c>
      <c r="B2790" s="14" t="s">
        <v>1415</v>
      </c>
      <c r="C2790" s="78" t="s">
        <v>15</v>
      </c>
      <c r="D2790" s="78"/>
      <c r="E2790" s="78"/>
      <c r="F2790" s="13" t="s">
        <v>176</v>
      </c>
      <c r="G2790" s="15">
        <v>1</v>
      </c>
      <c r="H2790" s="16">
        <v>8.66</v>
      </c>
      <c r="I2790" s="16">
        <f>TRUNC(TRUNC(G2790,8)*H2790,2)</f>
        <v>8.66</v>
      </c>
    </row>
    <row r="2791" spans="1:9" ht="15" customHeight="1">
      <c r="A2791" s="8"/>
      <c r="B2791" s="8"/>
      <c r="C2791" s="8"/>
      <c r="D2791" s="8"/>
      <c r="E2791" s="8"/>
      <c r="F2791" s="8"/>
      <c r="G2791" s="79" t="s">
        <v>1140</v>
      </c>
      <c r="H2791" s="79"/>
      <c r="I2791" s="17">
        <f>SUM(I2790:I2790)</f>
        <v>8.66</v>
      </c>
    </row>
    <row r="2792" spans="1:9" ht="15" customHeight="1">
      <c r="A2792" s="8"/>
      <c r="B2792" s="8"/>
      <c r="C2792" s="8"/>
      <c r="D2792" s="8"/>
      <c r="E2792" s="8"/>
      <c r="F2792" s="8"/>
      <c r="G2792" s="80" t="s">
        <v>1141</v>
      </c>
      <c r="H2792" s="80"/>
      <c r="I2792" s="4">
        <f>ROUND(SUM(I2784,I2788,I2791),2)</f>
        <v>11.37</v>
      </c>
    </row>
    <row r="2793" spans="1:9" ht="9.9499999999999993" customHeight="1">
      <c r="A2793" s="8"/>
      <c r="B2793" s="8"/>
      <c r="C2793" s="8"/>
      <c r="D2793" s="8"/>
      <c r="E2793" s="8"/>
      <c r="F2793" s="8"/>
      <c r="G2793" s="83"/>
      <c r="H2793" s="83"/>
      <c r="I2793" s="83"/>
    </row>
    <row r="2794" spans="1:9" ht="20.100000000000001" customHeight="1">
      <c r="A2794" s="81" t="s">
        <v>2090</v>
      </c>
      <c r="B2794" s="81"/>
      <c r="C2794" s="81"/>
      <c r="D2794" s="81"/>
      <c r="E2794" s="81"/>
      <c r="F2794" s="81"/>
      <c r="G2794" s="81"/>
      <c r="H2794" s="81"/>
      <c r="I2794" s="81"/>
    </row>
    <row r="2795" spans="1:9" ht="15" customHeight="1">
      <c r="A2795" s="76" t="s">
        <v>1234</v>
      </c>
      <c r="B2795" s="76"/>
      <c r="C2795" s="77" t="s">
        <v>3</v>
      </c>
      <c r="D2795" s="77"/>
      <c r="E2795" s="77"/>
      <c r="F2795" s="12" t="s">
        <v>4</v>
      </c>
      <c r="G2795" s="12" t="s">
        <v>1121</v>
      </c>
      <c r="H2795" s="12" t="s">
        <v>1122</v>
      </c>
      <c r="I2795" s="12" t="s">
        <v>1123</v>
      </c>
    </row>
    <row r="2796" spans="1:9" ht="29.1" customHeight="1">
      <c r="A2796" s="13" t="s">
        <v>2091</v>
      </c>
      <c r="B2796" s="14" t="s">
        <v>2092</v>
      </c>
      <c r="C2796" s="78" t="s">
        <v>15</v>
      </c>
      <c r="D2796" s="78"/>
      <c r="E2796" s="78"/>
      <c r="F2796" s="13" t="s">
        <v>68</v>
      </c>
      <c r="G2796" s="15">
        <v>1</v>
      </c>
      <c r="H2796" s="16">
        <v>72.17</v>
      </c>
      <c r="I2796" s="16">
        <f>ROUND(ROUND(G2796,8)*H2796,2)</f>
        <v>72.17</v>
      </c>
    </row>
    <row r="2797" spans="1:9" ht="15" customHeight="1">
      <c r="A2797" s="13" t="s">
        <v>2093</v>
      </c>
      <c r="B2797" s="14" t="s">
        <v>2094</v>
      </c>
      <c r="C2797" s="78" t="s">
        <v>15</v>
      </c>
      <c r="D2797" s="78"/>
      <c r="E2797" s="78"/>
      <c r="F2797" s="13" t="s">
        <v>82</v>
      </c>
      <c r="G2797" s="15">
        <v>0.1</v>
      </c>
      <c r="H2797" s="16">
        <v>743.12</v>
      </c>
      <c r="I2797" s="16">
        <f>ROUND(ROUND(G2797,8)*H2797,2)</f>
        <v>74.31</v>
      </c>
    </row>
    <row r="2798" spans="1:9" ht="21" customHeight="1">
      <c r="A2798" s="13" t="s">
        <v>1394</v>
      </c>
      <c r="B2798" s="14" t="s">
        <v>1395</v>
      </c>
      <c r="C2798" s="78" t="s">
        <v>15</v>
      </c>
      <c r="D2798" s="78"/>
      <c r="E2798" s="78"/>
      <c r="F2798" s="13" t="s">
        <v>176</v>
      </c>
      <c r="G2798" s="15">
        <v>0.04</v>
      </c>
      <c r="H2798" s="16">
        <v>20.14</v>
      </c>
      <c r="I2798" s="16">
        <f>ROUND(ROUND(G2798,8)*H2798,2)</f>
        <v>0.81</v>
      </c>
    </row>
    <row r="2799" spans="1:9" ht="29.1" customHeight="1">
      <c r="A2799" s="13" t="s">
        <v>1437</v>
      </c>
      <c r="B2799" s="14" t="s">
        <v>1438</v>
      </c>
      <c r="C2799" s="78" t="s">
        <v>15</v>
      </c>
      <c r="D2799" s="78"/>
      <c r="E2799" s="78"/>
      <c r="F2799" s="13" t="s">
        <v>103</v>
      </c>
      <c r="G2799" s="15">
        <v>1.87</v>
      </c>
      <c r="H2799" s="16">
        <v>18.809999999999999</v>
      </c>
      <c r="I2799" s="16">
        <f>ROUND(ROUND(G2799,8)*H2799,2)</f>
        <v>35.17</v>
      </c>
    </row>
    <row r="2800" spans="1:9" ht="15" customHeight="1">
      <c r="A2800" s="8"/>
      <c r="B2800" s="8"/>
      <c r="C2800" s="8"/>
      <c r="D2800" s="8"/>
      <c r="E2800" s="8"/>
      <c r="F2800" s="8"/>
      <c r="G2800" s="79" t="s">
        <v>1249</v>
      </c>
      <c r="H2800" s="79"/>
      <c r="I2800" s="17">
        <f>SUM(I2796:I2799)</f>
        <v>182.46000000000004</v>
      </c>
    </row>
    <row r="2801" spans="1:9" ht="15" customHeight="1">
      <c r="A2801" s="76" t="s">
        <v>1218</v>
      </c>
      <c r="B2801" s="76"/>
      <c r="C2801" s="77" t="s">
        <v>3</v>
      </c>
      <c r="D2801" s="77"/>
      <c r="E2801" s="77"/>
      <c r="F2801" s="12" t="s">
        <v>4</v>
      </c>
      <c r="G2801" s="12" t="s">
        <v>1121</v>
      </c>
      <c r="H2801" s="12" t="s">
        <v>1122</v>
      </c>
      <c r="I2801" s="12" t="s">
        <v>1123</v>
      </c>
    </row>
    <row r="2802" spans="1:9" ht="21" customHeight="1">
      <c r="A2802" s="13" t="s">
        <v>1222</v>
      </c>
      <c r="B2802" s="14" t="s">
        <v>1223</v>
      </c>
      <c r="C2802" s="78" t="s">
        <v>15</v>
      </c>
      <c r="D2802" s="78"/>
      <c r="E2802" s="78"/>
      <c r="F2802" s="13" t="s">
        <v>1221</v>
      </c>
      <c r="G2802" s="15">
        <v>0.45600000000000002</v>
      </c>
      <c r="H2802" s="16">
        <v>30.49</v>
      </c>
      <c r="I2802" s="16">
        <f>ROUND(ROUND(G2802,8)*H2802,2)</f>
        <v>13.9</v>
      </c>
    </row>
    <row r="2803" spans="1:9" ht="15" customHeight="1">
      <c r="A2803" s="13" t="s">
        <v>1267</v>
      </c>
      <c r="B2803" s="14" t="s">
        <v>1268</v>
      </c>
      <c r="C2803" s="78" t="s">
        <v>15</v>
      </c>
      <c r="D2803" s="78"/>
      <c r="E2803" s="78"/>
      <c r="F2803" s="13" t="s">
        <v>1221</v>
      </c>
      <c r="G2803" s="15">
        <v>0.32200000000000001</v>
      </c>
      <c r="H2803" s="16">
        <v>22.72</v>
      </c>
      <c r="I2803" s="16">
        <f>ROUND(ROUND(G2803,8)*H2803,2)</f>
        <v>7.32</v>
      </c>
    </row>
    <row r="2804" spans="1:9" ht="18" customHeight="1">
      <c r="A2804" s="8"/>
      <c r="B2804" s="8"/>
      <c r="C2804" s="8"/>
      <c r="D2804" s="8"/>
      <c r="E2804" s="8"/>
      <c r="F2804" s="8"/>
      <c r="G2804" s="79" t="s">
        <v>1224</v>
      </c>
      <c r="H2804" s="79"/>
      <c r="I2804" s="17">
        <f>SUM(I2802:I2803)</f>
        <v>21.22</v>
      </c>
    </row>
    <row r="2805" spans="1:9" ht="15" customHeight="1">
      <c r="A2805" s="76" t="s">
        <v>1137</v>
      </c>
      <c r="B2805" s="76"/>
      <c r="C2805" s="77" t="s">
        <v>3</v>
      </c>
      <c r="D2805" s="77"/>
      <c r="E2805" s="77"/>
      <c r="F2805" s="12" t="s">
        <v>4</v>
      </c>
      <c r="G2805" s="12" t="s">
        <v>1121</v>
      </c>
      <c r="H2805" s="12" t="s">
        <v>1122</v>
      </c>
      <c r="I2805" s="12" t="s">
        <v>1123</v>
      </c>
    </row>
    <row r="2806" spans="1:9" ht="29.1" customHeight="1">
      <c r="A2806" s="13" t="s">
        <v>2095</v>
      </c>
      <c r="B2806" s="14" t="s">
        <v>2096</v>
      </c>
      <c r="C2806" s="78" t="s">
        <v>15</v>
      </c>
      <c r="D2806" s="78"/>
      <c r="E2806" s="78"/>
      <c r="F2806" s="13" t="s">
        <v>176</v>
      </c>
      <c r="G2806" s="15">
        <v>1.2110000000000001</v>
      </c>
      <c r="H2806" s="16">
        <v>15.04</v>
      </c>
      <c r="I2806" s="16">
        <f>ROUND(ROUND(G2806,8)*H2806,2)</f>
        <v>18.21</v>
      </c>
    </row>
    <row r="2807" spans="1:9" ht="29.1" customHeight="1">
      <c r="A2807" s="13" t="s">
        <v>2097</v>
      </c>
      <c r="B2807" s="14" t="s">
        <v>2098</v>
      </c>
      <c r="C2807" s="78" t="s">
        <v>15</v>
      </c>
      <c r="D2807" s="78"/>
      <c r="E2807" s="78"/>
      <c r="F2807" s="13" t="s">
        <v>82</v>
      </c>
      <c r="G2807" s="15">
        <v>4.8000000000000001E-2</v>
      </c>
      <c r="H2807" s="16">
        <v>774.13</v>
      </c>
      <c r="I2807" s="16">
        <f>ROUND(ROUND(G2807,8)*H2807,2)</f>
        <v>37.159999999999997</v>
      </c>
    </row>
    <row r="2808" spans="1:9" ht="21" customHeight="1">
      <c r="A2808" s="13" t="s">
        <v>2099</v>
      </c>
      <c r="B2808" s="14" t="s">
        <v>2100</v>
      </c>
      <c r="C2808" s="78" t="s">
        <v>15</v>
      </c>
      <c r="D2808" s="78"/>
      <c r="E2808" s="78"/>
      <c r="F2808" s="13" t="s">
        <v>103</v>
      </c>
      <c r="G2808" s="15">
        <v>0.97</v>
      </c>
      <c r="H2808" s="16">
        <v>17.61</v>
      </c>
      <c r="I2808" s="16">
        <f>ROUND(ROUND(G2808,8)*H2808,2)</f>
        <v>17.079999999999998</v>
      </c>
    </row>
    <row r="2809" spans="1:9" ht="15" customHeight="1">
      <c r="A2809" s="8"/>
      <c r="B2809" s="8"/>
      <c r="C2809" s="8"/>
      <c r="D2809" s="8"/>
      <c r="E2809" s="8"/>
      <c r="F2809" s="8"/>
      <c r="G2809" s="79" t="s">
        <v>1140</v>
      </c>
      <c r="H2809" s="79"/>
      <c r="I2809" s="17">
        <f>SUM(I2806:I2808)</f>
        <v>72.449999999999989</v>
      </c>
    </row>
    <row r="2810" spans="1:9" ht="15" customHeight="1">
      <c r="A2810" s="82" t="s">
        <v>2101</v>
      </c>
      <c r="B2810" s="82"/>
      <c r="C2810" s="82"/>
      <c r="D2810" s="8"/>
      <c r="E2810" s="8"/>
      <c r="F2810" s="8"/>
      <c r="G2810" s="80" t="s">
        <v>1141</v>
      </c>
      <c r="H2810" s="80"/>
      <c r="I2810" s="4">
        <v>276.13</v>
      </c>
    </row>
    <row r="2811" spans="1:9" ht="2.1" customHeight="1">
      <c r="A2811" s="82"/>
      <c r="B2811" s="82"/>
      <c r="C2811" s="82"/>
      <c r="D2811" s="8"/>
      <c r="E2811" s="8"/>
      <c r="F2811" s="8"/>
      <c r="G2811" s="8"/>
      <c r="H2811" s="8"/>
      <c r="I2811" s="8"/>
    </row>
    <row r="2812" spans="1:9" ht="9.9499999999999993" customHeight="1">
      <c r="A2812" s="8"/>
      <c r="B2812" s="8"/>
      <c r="C2812" s="8"/>
      <c r="D2812" s="8"/>
      <c r="E2812" s="8"/>
      <c r="F2812" s="8"/>
      <c r="G2812" s="83"/>
      <c r="H2812" s="83"/>
      <c r="I2812" s="83"/>
    </row>
    <row r="2813" spans="1:9" ht="20.100000000000001" customHeight="1">
      <c r="A2813" s="81" t="s">
        <v>2102</v>
      </c>
      <c r="B2813" s="81"/>
      <c r="C2813" s="81"/>
      <c r="D2813" s="81"/>
      <c r="E2813" s="81"/>
      <c r="F2813" s="81"/>
      <c r="G2813" s="81"/>
      <c r="H2813" s="81"/>
      <c r="I2813" s="81"/>
    </row>
    <row r="2814" spans="1:9" ht="15" customHeight="1">
      <c r="A2814" s="76" t="s">
        <v>1234</v>
      </c>
      <c r="B2814" s="76"/>
      <c r="C2814" s="77" t="s">
        <v>3</v>
      </c>
      <c r="D2814" s="77"/>
      <c r="E2814" s="77"/>
      <c r="F2814" s="12" t="s">
        <v>4</v>
      </c>
      <c r="G2814" s="12" t="s">
        <v>1121</v>
      </c>
      <c r="H2814" s="12" t="s">
        <v>1122</v>
      </c>
      <c r="I2814" s="12" t="s">
        <v>1123</v>
      </c>
    </row>
    <row r="2815" spans="1:9" ht="21" customHeight="1">
      <c r="A2815" s="13" t="s">
        <v>2103</v>
      </c>
      <c r="B2815" s="14" t="s">
        <v>2104</v>
      </c>
      <c r="C2815" s="78" t="s">
        <v>949</v>
      </c>
      <c r="D2815" s="78"/>
      <c r="E2815" s="78"/>
      <c r="F2815" s="13" t="s">
        <v>176</v>
      </c>
      <c r="G2815" s="15">
        <v>3.5</v>
      </c>
      <c r="H2815" s="16">
        <v>4.03</v>
      </c>
      <c r="I2815" s="16">
        <f>ROUND(ROUND(G2815,8)*H2815,2)</f>
        <v>14.11</v>
      </c>
    </row>
    <row r="2816" spans="1:9" ht="15" customHeight="1">
      <c r="A2816" s="13" t="s">
        <v>2105</v>
      </c>
      <c r="B2816" s="14" t="s">
        <v>2106</v>
      </c>
      <c r="C2816" s="78" t="s">
        <v>949</v>
      </c>
      <c r="D2816" s="78"/>
      <c r="E2816" s="78"/>
      <c r="F2816" s="13" t="s">
        <v>176</v>
      </c>
      <c r="G2816" s="15">
        <v>0.15</v>
      </c>
      <c r="H2816" s="16">
        <v>147.13</v>
      </c>
      <c r="I2816" s="16">
        <f>ROUND(ROUND(G2816,8)*H2816,2)</f>
        <v>22.07</v>
      </c>
    </row>
    <row r="2817" spans="1:9" ht="21" customHeight="1">
      <c r="A2817" s="13" t="s">
        <v>2107</v>
      </c>
      <c r="B2817" s="14" t="s">
        <v>2108</v>
      </c>
      <c r="C2817" s="78" t="s">
        <v>949</v>
      </c>
      <c r="D2817" s="78"/>
      <c r="E2817" s="78"/>
      <c r="F2817" s="13" t="s">
        <v>68</v>
      </c>
      <c r="G2817" s="15">
        <v>1.1499999999999999</v>
      </c>
      <c r="H2817" s="16">
        <v>42.05</v>
      </c>
      <c r="I2817" s="16">
        <f>ROUND(ROUND(G2817,8)*H2817,2)</f>
        <v>48.36</v>
      </c>
    </row>
    <row r="2818" spans="1:9" ht="15" customHeight="1">
      <c r="A2818" s="8"/>
      <c r="B2818" s="8"/>
      <c r="C2818" s="8"/>
      <c r="D2818" s="8"/>
      <c r="E2818" s="8"/>
      <c r="F2818" s="8"/>
      <c r="G2818" s="79" t="s">
        <v>1249</v>
      </c>
      <c r="H2818" s="79"/>
      <c r="I2818" s="17">
        <f>SUM(I2815:I2817)</f>
        <v>84.539999999999992</v>
      </c>
    </row>
    <row r="2819" spans="1:9" ht="15" customHeight="1">
      <c r="A2819" s="76" t="s">
        <v>1218</v>
      </c>
      <c r="B2819" s="76"/>
      <c r="C2819" s="77" t="s">
        <v>3</v>
      </c>
      <c r="D2819" s="77"/>
      <c r="E2819" s="77"/>
      <c r="F2819" s="12" t="s">
        <v>4</v>
      </c>
      <c r="G2819" s="12" t="s">
        <v>1121</v>
      </c>
      <c r="H2819" s="12" t="s">
        <v>1122</v>
      </c>
      <c r="I2819" s="12" t="s">
        <v>1123</v>
      </c>
    </row>
    <row r="2820" spans="1:9" ht="21" customHeight="1">
      <c r="A2820" s="13" t="s">
        <v>1936</v>
      </c>
      <c r="B2820" s="14" t="s">
        <v>1937</v>
      </c>
      <c r="C2820" s="78" t="s">
        <v>15</v>
      </c>
      <c r="D2820" s="78"/>
      <c r="E2820" s="78"/>
      <c r="F2820" s="13" t="s">
        <v>1221</v>
      </c>
      <c r="G2820" s="15">
        <v>0.9</v>
      </c>
      <c r="H2820" s="16">
        <v>24.07</v>
      </c>
      <c r="I2820" s="16">
        <f>ROUND(ROUND(G2820,8)*H2820,2)</f>
        <v>21.66</v>
      </c>
    </row>
    <row r="2821" spans="1:9" ht="15" customHeight="1">
      <c r="A2821" s="13" t="s">
        <v>1540</v>
      </c>
      <c r="B2821" s="14" t="s">
        <v>1541</v>
      </c>
      <c r="C2821" s="78" t="s">
        <v>15</v>
      </c>
      <c r="D2821" s="78"/>
      <c r="E2821" s="78"/>
      <c r="F2821" s="13" t="s">
        <v>1221</v>
      </c>
      <c r="G2821" s="15">
        <v>1.5</v>
      </c>
      <c r="H2821" s="16">
        <v>30.71</v>
      </c>
      <c r="I2821" s="16">
        <f>ROUND(ROUND(G2821,8)*H2821,2)</f>
        <v>46.07</v>
      </c>
    </row>
    <row r="2822" spans="1:9" ht="18" customHeight="1">
      <c r="A2822" s="8"/>
      <c r="B2822" s="8"/>
      <c r="C2822" s="8"/>
      <c r="D2822" s="8"/>
      <c r="E2822" s="8"/>
      <c r="F2822" s="8"/>
      <c r="G2822" s="79" t="s">
        <v>1224</v>
      </c>
      <c r="H2822" s="79"/>
      <c r="I2822" s="17">
        <f>SUM(I2820:I2821)</f>
        <v>67.73</v>
      </c>
    </row>
    <row r="2823" spans="1:9" ht="15" customHeight="1">
      <c r="A2823" s="82" t="s">
        <v>2109</v>
      </c>
      <c r="B2823" s="82"/>
      <c r="C2823" s="82"/>
      <c r="D2823" s="8"/>
      <c r="E2823" s="8"/>
      <c r="F2823" s="8"/>
      <c r="G2823" s="80" t="s">
        <v>1141</v>
      </c>
      <c r="H2823" s="80"/>
      <c r="I2823" s="4">
        <v>152.27000000000001</v>
      </c>
    </row>
    <row r="2824" spans="1:9" ht="9.9499999999999993" customHeight="1">
      <c r="A2824" s="8"/>
      <c r="B2824" s="8"/>
      <c r="C2824" s="8"/>
      <c r="D2824" s="8"/>
      <c r="E2824" s="8"/>
      <c r="F2824" s="8"/>
      <c r="G2824" s="83"/>
      <c r="H2824" s="83"/>
      <c r="I2824" s="83"/>
    </row>
    <row r="2825" spans="1:9" ht="20.100000000000001" customHeight="1">
      <c r="A2825" s="81" t="s">
        <v>2110</v>
      </c>
      <c r="B2825" s="81"/>
      <c r="C2825" s="81"/>
      <c r="D2825" s="81"/>
      <c r="E2825" s="81"/>
      <c r="F2825" s="81"/>
      <c r="G2825" s="81"/>
      <c r="H2825" s="81"/>
      <c r="I2825" s="81"/>
    </row>
    <row r="2826" spans="1:9" ht="15" customHeight="1">
      <c r="A2826" s="76" t="s">
        <v>1234</v>
      </c>
      <c r="B2826" s="76"/>
      <c r="C2826" s="77" t="s">
        <v>3</v>
      </c>
      <c r="D2826" s="77"/>
      <c r="E2826" s="77"/>
      <c r="F2826" s="12" t="s">
        <v>4</v>
      </c>
      <c r="G2826" s="12" t="s">
        <v>1121</v>
      </c>
      <c r="H2826" s="12" t="s">
        <v>1122</v>
      </c>
      <c r="I2826" s="12" t="s">
        <v>1123</v>
      </c>
    </row>
    <row r="2827" spans="1:9" ht="15" customHeight="1">
      <c r="A2827" s="13" t="s">
        <v>2111</v>
      </c>
      <c r="B2827" s="14" t="s">
        <v>2112</v>
      </c>
      <c r="C2827" s="78" t="s">
        <v>949</v>
      </c>
      <c r="D2827" s="78"/>
      <c r="E2827" s="78"/>
      <c r="F2827" s="13" t="s">
        <v>176</v>
      </c>
      <c r="G2827" s="15">
        <v>10.69</v>
      </c>
      <c r="H2827" s="21">
        <v>8.7899999999999991</v>
      </c>
      <c r="I2827" s="21">
        <f t="shared" ref="I2827:I2832" si="7">ROUND(ROUND(G2827,8)*H2827,4)</f>
        <v>93.965100000000007</v>
      </c>
    </row>
    <row r="2828" spans="1:9" ht="15" customHeight="1">
      <c r="A2828" s="13" t="s">
        <v>2113</v>
      </c>
      <c r="B2828" s="14" t="s">
        <v>2114</v>
      </c>
      <c r="C2828" s="78" t="s">
        <v>949</v>
      </c>
      <c r="D2828" s="78"/>
      <c r="E2828" s="78"/>
      <c r="F2828" s="13" t="s">
        <v>176</v>
      </c>
      <c r="G2828" s="15">
        <v>4.25</v>
      </c>
      <c r="H2828" s="21">
        <v>9.18</v>
      </c>
      <c r="I2828" s="21">
        <f t="shared" si="7"/>
        <v>39.015000000000001</v>
      </c>
    </row>
    <row r="2829" spans="1:9" ht="15" customHeight="1">
      <c r="A2829" s="13" t="s">
        <v>2115</v>
      </c>
      <c r="B2829" s="14" t="s">
        <v>2116</v>
      </c>
      <c r="C2829" s="78" t="s">
        <v>949</v>
      </c>
      <c r="D2829" s="78"/>
      <c r="E2829" s="78"/>
      <c r="F2829" s="13" t="s">
        <v>176</v>
      </c>
      <c r="G2829" s="15">
        <v>5</v>
      </c>
      <c r="H2829" s="21">
        <v>9.18</v>
      </c>
      <c r="I2829" s="21">
        <f t="shared" si="7"/>
        <v>45.9</v>
      </c>
    </row>
    <row r="2830" spans="1:9" ht="15" customHeight="1">
      <c r="A2830" s="13" t="s">
        <v>2117</v>
      </c>
      <c r="B2830" s="14" t="s">
        <v>2118</v>
      </c>
      <c r="C2830" s="78" t="s">
        <v>949</v>
      </c>
      <c r="D2830" s="78"/>
      <c r="E2830" s="78"/>
      <c r="F2830" s="13" t="s">
        <v>39</v>
      </c>
      <c r="G2830" s="15">
        <v>4</v>
      </c>
      <c r="H2830" s="21">
        <v>17.39</v>
      </c>
      <c r="I2830" s="21">
        <f t="shared" si="7"/>
        <v>69.56</v>
      </c>
    </row>
    <row r="2831" spans="1:9" ht="21" customHeight="1">
      <c r="A2831" s="13" t="s">
        <v>2119</v>
      </c>
      <c r="B2831" s="14" t="s">
        <v>2120</v>
      </c>
      <c r="C2831" s="78" t="s">
        <v>949</v>
      </c>
      <c r="D2831" s="78"/>
      <c r="E2831" s="78"/>
      <c r="F2831" s="13" t="s">
        <v>68</v>
      </c>
      <c r="G2831" s="15">
        <v>2</v>
      </c>
      <c r="H2831" s="21">
        <v>51.67</v>
      </c>
      <c r="I2831" s="21">
        <f t="shared" si="7"/>
        <v>103.34</v>
      </c>
    </row>
    <row r="2832" spans="1:9" ht="15" customHeight="1">
      <c r="A2832" s="13" t="s">
        <v>2121</v>
      </c>
      <c r="B2832" s="14" t="s">
        <v>2122</v>
      </c>
      <c r="C2832" s="78" t="s">
        <v>949</v>
      </c>
      <c r="D2832" s="78"/>
      <c r="E2832" s="78"/>
      <c r="F2832" s="13" t="s">
        <v>103</v>
      </c>
      <c r="G2832" s="15">
        <v>8.83</v>
      </c>
      <c r="H2832" s="21">
        <v>72.86</v>
      </c>
      <c r="I2832" s="21">
        <f t="shared" si="7"/>
        <v>643.35379999999998</v>
      </c>
    </row>
    <row r="2833" spans="1:9" ht="15" customHeight="1">
      <c r="A2833" s="8"/>
      <c r="B2833" s="8"/>
      <c r="C2833" s="8"/>
      <c r="D2833" s="8"/>
      <c r="E2833" s="8"/>
      <c r="F2833" s="8"/>
      <c r="G2833" s="79" t="s">
        <v>1249</v>
      </c>
      <c r="H2833" s="79"/>
      <c r="I2833" s="22">
        <f>SUM(I2827:I2832)</f>
        <v>995.13390000000004</v>
      </c>
    </row>
    <row r="2834" spans="1:9" ht="15" customHeight="1">
      <c r="A2834" s="76" t="s">
        <v>1218</v>
      </c>
      <c r="B2834" s="76"/>
      <c r="C2834" s="77" t="s">
        <v>3</v>
      </c>
      <c r="D2834" s="77"/>
      <c r="E2834" s="77"/>
      <c r="F2834" s="12" t="s">
        <v>4</v>
      </c>
      <c r="G2834" s="12" t="s">
        <v>1121</v>
      </c>
      <c r="H2834" s="12" t="s">
        <v>1122</v>
      </c>
      <c r="I2834" s="12" t="s">
        <v>1123</v>
      </c>
    </row>
    <row r="2835" spans="1:9" ht="15" customHeight="1">
      <c r="A2835" s="13" t="s">
        <v>1412</v>
      </c>
      <c r="B2835" s="14" t="s">
        <v>1413</v>
      </c>
      <c r="C2835" s="78" t="s">
        <v>15</v>
      </c>
      <c r="D2835" s="78"/>
      <c r="E2835" s="78"/>
      <c r="F2835" s="13" t="s">
        <v>1221</v>
      </c>
      <c r="G2835" s="15">
        <v>3</v>
      </c>
      <c r="H2835" s="21">
        <v>30.71</v>
      </c>
      <c r="I2835" s="21">
        <f>ROUND(ROUND(G2835,8)*H2835,4)</f>
        <v>92.13</v>
      </c>
    </row>
    <row r="2836" spans="1:9" ht="15" customHeight="1">
      <c r="A2836" s="13" t="s">
        <v>1267</v>
      </c>
      <c r="B2836" s="14" t="s">
        <v>1268</v>
      </c>
      <c r="C2836" s="78" t="s">
        <v>15</v>
      </c>
      <c r="D2836" s="78"/>
      <c r="E2836" s="78"/>
      <c r="F2836" s="13" t="s">
        <v>1221</v>
      </c>
      <c r="G2836" s="15">
        <v>6</v>
      </c>
      <c r="H2836" s="21">
        <v>22.72</v>
      </c>
      <c r="I2836" s="21">
        <f>ROUND(ROUND(G2836,8)*H2836,4)</f>
        <v>136.32</v>
      </c>
    </row>
    <row r="2837" spans="1:9" ht="15" customHeight="1">
      <c r="A2837" s="13" t="s">
        <v>2123</v>
      </c>
      <c r="B2837" s="14" t="s">
        <v>2124</v>
      </c>
      <c r="C2837" s="78" t="s">
        <v>15</v>
      </c>
      <c r="D2837" s="78"/>
      <c r="E2837" s="78"/>
      <c r="F2837" s="13" t="s">
        <v>1221</v>
      </c>
      <c r="G2837" s="15">
        <v>2</v>
      </c>
      <c r="H2837" s="21">
        <v>36.54</v>
      </c>
      <c r="I2837" s="21">
        <f>ROUND(ROUND(G2837,8)*H2837,4)</f>
        <v>73.08</v>
      </c>
    </row>
    <row r="2838" spans="1:9" ht="18" customHeight="1">
      <c r="A2838" s="8"/>
      <c r="B2838" s="8"/>
      <c r="C2838" s="8"/>
      <c r="D2838" s="8"/>
      <c r="E2838" s="8"/>
      <c r="F2838" s="8"/>
      <c r="G2838" s="79" t="s">
        <v>1224</v>
      </c>
      <c r="H2838" s="79"/>
      <c r="I2838" s="22">
        <f>SUM(I2835:I2837)</f>
        <v>301.52999999999997</v>
      </c>
    </row>
    <row r="2839" spans="1:9" ht="15" customHeight="1">
      <c r="A2839" s="76" t="s">
        <v>1137</v>
      </c>
      <c r="B2839" s="76"/>
      <c r="C2839" s="77" t="s">
        <v>3</v>
      </c>
      <c r="D2839" s="77"/>
      <c r="E2839" s="77"/>
      <c r="F2839" s="12" t="s">
        <v>4</v>
      </c>
      <c r="G2839" s="12" t="s">
        <v>1121</v>
      </c>
      <c r="H2839" s="12" t="s">
        <v>1122</v>
      </c>
      <c r="I2839" s="12" t="s">
        <v>1123</v>
      </c>
    </row>
    <row r="2840" spans="1:9" ht="15" customHeight="1">
      <c r="A2840" s="13" t="s">
        <v>2125</v>
      </c>
      <c r="B2840" s="14" t="s">
        <v>2126</v>
      </c>
      <c r="C2840" s="78" t="s">
        <v>949</v>
      </c>
      <c r="D2840" s="78"/>
      <c r="E2840" s="78"/>
      <c r="F2840" s="13" t="s">
        <v>176</v>
      </c>
      <c r="G2840" s="15">
        <v>6.8</v>
      </c>
      <c r="H2840" s="21">
        <v>12.82</v>
      </c>
      <c r="I2840" s="21">
        <f>ROUND(ROUND(G2840,8)*H2840,4)</f>
        <v>87.176000000000002</v>
      </c>
    </row>
    <row r="2841" spans="1:9" ht="15" customHeight="1">
      <c r="A2841" s="13" t="s">
        <v>2127</v>
      </c>
      <c r="B2841" s="14" t="s">
        <v>2128</v>
      </c>
      <c r="C2841" s="78" t="s">
        <v>949</v>
      </c>
      <c r="D2841" s="78"/>
      <c r="E2841" s="78"/>
      <c r="F2841" s="13" t="s">
        <v>176</v>
      </c>
      <c r="G2841" s="15">
        <v>1.014</v>
      </c>
      <c r="H2841" s="21">
        <v>13.39</v>
      </c>
      <c r="I2841" s="21">
        <f>ROUND(ROUND(G2841,8)*H2841,4)</f>
        <v>13.577500000000001</v>
      </c>
    </row>
    <row r="2842" spans="1:9" ht="21" customHeight="1">
      <c r="A2842" s="13" t="s">
        <v>2129</v>
      </c>
      <c r="B2842" s="14" t="s">
        <v>2130</v>
      </c>
      <c r="C2842" s="78" t="s">
        <v>949</v>
      </c>
      <c r="D2842" s="78"/>
      <c r="E2842" s="78"/>
      <c r="F2842" s="13" t="s">
        <v>82</v>
      </c>
      <c r="G2842" s="15">
        <v>0.27210000000000001</v>
      </c>
      <c r="H2842" s="21">
        <v>533.08000000000004</v>
      </c>
      <c r="I2842" s="21">
        <f>ROUND(ROUND(G2842,8)*H2842,4)</f>
        <v>145.05109999999999</v>
      </c>
    </row>
    <row r="2843" spans="1:9" ht="15" customHeight="1">
      <c r="A2843" s="8"/>
      <c r="B2843" s="8"/>
      <c r="C2843" s="8"/>
      <c r="D2843" s="8"/>
      <c r="E2843" s="8"/>
      <c r="F2843" s="8"/>
      <c r="G2843" s="79" t="s">
        <v>1140</v>
      </c>
      <c r="H2843" s="79"/>
      <c r="I2843" s="22">
        <f>SUM(I2840:I2842)</f>
        <v>245.80459999999999</v>
      </c>
    </row>
    <row r="2844" spans="1:9" ht="15" customHeight="1">
      <c r="A2844" s="8"/>
      <c r="B2844" s="8"/>
      <c r="C2844" s="8"/>
      <c r="D2844" s="8"/>
      <c r="E2844" s="8"/>
      <c r="F2844" s="8"/>
      <c r="G2844" s="80" t="s">
        <v>1141</v>
      </c>
      <c r="H2844" s="80"/>
      <c r="I2844" s="4">
        <f>ROUND(SUM(I2833,I2838,I2843),2)</f>
        <v>1542.47</v>
      </c>
    </row>
    <row r="2845" spans="1:9" ht="9.9499999999999993" customHeight="1">
      <c r="A2845" s="8"/>
      <c r="B2845" s="8"/>
      <c r="C2845" s="8"/>
      <c r="D2845" s="8"/>
      <c r="E2845" s="8"/>
      <c r="F2845" s="8"/>
      <c r="G2845" s="83"/>
      <c r="H2845" s="83"/>
      <c r="I2845" s="83"/>
    </row>
    <row r="2846" spans="1:9" ht="20.100000000000001" customHeight="1">
      <c r="A2846" s="81" t="s">
        <v>2131</v>
      </c>
      <c r="B2846" s="81"/>
      <c r="C2846" s="81"/>
      <c r="D2846" s="81"/>
      <c r="E2846" s="81"/>
      <c r="F2846" s="81"/>
      <c r="G2846" s="81"/>
      <c r="H2846" s="81"/>
      <c r="I2846" s="81"/>
    </row>
    <row r="2847" spans="1:9" ht="15" customHeight="1">
      <c r="A2847" s="76" t="s">
        <v>1234</v>
      </c>
      <c r="B2847" s="76"/>
      <c r="C2847" s="77" t="s">
        <v>3</v>
      </c>
      <c r="D2847" s="77"/>
      <c r="E2847" s="77"/>
      <c r="F2847" s="12" t="s">
        <v>4</v>
      </c>
      <c r="G2847" s="12" t="s">
        <v>1121</v>
      </c>
      <c r="H2847" s="12" t="s">
        <v>1122</v>
      </c>
      <c r="I2847" s="12" t="s">
        <v>1123</v>
      </c>
    </row>
    <row r="2848" spans="1:9" ht="21" customHeight="1">
      <c r="A2848" s="13" t="s">
        <v>2132</v>
      </c>
      <c r="B2848" s="14" t="s">
        <v>2133</v>
      </c>
      <c r="C2848" s="78" t="s">
        <v>15</v>
      </c>
      <c r="D2848" s="78"/>
      <c r="E2848" s="78"/>
      <c r="F2848" s="13" t="s">
        <v>39</v>
      </c>
      <c r="G2848" s="15">
        <v>3.95</v>
      </c>
      <c r="H2848" s="16">
        <v>29.33</v>
      </c>
      <c r="I2848" s="16">
        <f>TRUNC(TRUNC(G2848,8)*H2848,2)</f>
        <v>115.85</v>
      </c>
    </row>
    <row r="2849" spans="1:9" ht="15" customHeight="1">
      <c r="A2849" s="8"/>
      <c r="B2849" s="8"/>
      <c r="C2849" s="8"/>
      <c r="D2849" s="8"/>
      <c r="E2849" s="8"/>
      <c r="F2849" s="8"/>
      <c r="G2849" s="79" t="s">
        <v>1249</v>
      </c>
      <c r="H2849" s="79"/>
      <c r="I2849" s="17">
        <f>SUM(I2848:I2848)</f>
        <v>115.85</v>
      </c>
    </row>
    <row r="2850" spans="1:9" ht="15" customHeight="1">
      <c r="A2850" s="76" t="s">
        <v>1218</v>
      </c>
      <c r="B2850" s="76"/>
      <c r="C2850" s="77" t="s">
        <v>3</v>
      </c>
      <c r="D2850" s="77"/>
      <c r="E2850" s="77"/>
      <c r="F2850" s="12" t="s">
        <v>4</v>
      </c>
      <c r="G2850" s="12" t="s">
        <v>1121</v>
      </c>
      <c r="H2850" s="12" t="s">
        <v>1122</v>
      </c>
      <c r="I2850" s="12" t="s">
        <v>1123</v>
      </c>
    </row>
    <row r="2851" spans="1:9" ht="15" customHeight="1">
      <c r="A2851" s="13" t="s">
        <v>1265</v>
      </c>
      <c r="B2851" s="14" t="s">
        <v>1266</v>
      </c>
      <c r="C2851" s="78" t="s">
        <v>15</v>
      </c>
      <c r="D2851" s="78"/>
      <c r="E2851" s="78"/>
      <c r="F2851" s="13" t="s">
        <v>1221</v>
      </c>
      <c r="G2851" s="15">
        <v>2.0550000000000002</v>
      </c>
      <c r="H2851" s="16">
        <v>30.92</v>
      </c>
      <c r="I2851" s="16">
        <f>TRUNC(TRUNC(G2851,8)*H2851,2)</f>
        <v>63.54</v>
      </c>
    </row>
    <row r="2852" spans="1:9" ht="15" customHeight="1">
      <c r="A2852" s="13" t="s">
        <v>1267</v>
      </c>
      <c r="B2852" s="14" t="s">
        <v>1268</v>
      </c>
      <c r="C2852" s="78" t="s">
        <v>15</v>
      </c>
      <c r="D2852" s="78"/>
      <c r="E2852" s="78"/>
      <c r="F2852" s="13" t="s">
        <v>1221</v>
      </c>
      <c r="G2852" s="15">
        <v>1.028</v>
      </c>
      <c r="H2852" s="16">
        <v>22.72</v>
      </c>
      <c r="I2852" s="16">
        <f>TRUNC(TRUNC(G2852,8)*H2852,2)</f>
        <v>23.35</v>
      </c>
    </row>
    <row r="2853" spans="1:9" ht="18" customHeight="1">
      <c r="A2853" s="8"/>
      <c r="B2853" s="8"/>
      <c r="C2853" s="8"/>
      <c r="D2853" s="8"/>
      <c r="E2853" s="8"/>
      <c r="F2853" s="8"/>
      <c r="G2853" s="79" t="s">
        <v>1224</v>
      </c>
      <c r="H2853" s="79"/>
      <c r="I2853" s="17">
        <f>SUM(I2851:I2852)</f>
        <v>86.89</v>
      </c>
    </row>
    <row r="2854" spans="1:9" ht="15" customHeight="1">
      <c r="A2854" s="76" t="s">
        <v>1137</v>
      </c>
      <c r="B2854" s="76"/>
      <c r="C2854" s="77" t="s">
        <v>3</v>
      </c>
      <c r="D2854" s="77"/>
      <c r="E2854" s="77"/>
      <c r="F2854" s="12" t="s">
        <v>4</v>
      </c>
      <c r="G2854" s="12" t="s">
        <v>1121</v>
      </c>
      <c r="H2854" s="12" t="s">
        <v>1122</v>
      </c>
      <c r="I2854" s="12" t="s">
        <v>1123</v>
      </c>
    </row>
    <row r="2855" spans="1:9" ht="29.1" customHeight="1">
      <c r="A2855" s="13" t="s">
        <v>2134</v>
      </c>
      <c r="B2855" s="14" t="s">
        <v>2135</v>
      </c>
      <c r="C2855" s="78" t="s">
        <v>15</v>
      </c>
      <c r="D2855" s="78"/>
      <c r="E2855" s="78"/>
      <c r="F2855" s="13" t="s">
        <v>82</v>
      </c>
      <c r="G2855" s="15">
        <v>0.01</v>
      </c>
      <c r="H2855" s="16">
        <v>671.1</v>
      </c>
      <c r="I2855" s="16">
        <f>TRUNC(TRUNC(G2855,8)*H2855,2)</f>
        <v>6.71</v>
      </c>
    </row>
    <row r="2856" spans="1:9" ht="15" customHeight="1">
      <c r="A2856" s="8"/>
      <c r="B2856" s="8"/>
      <c r="C2856" s="8"/>
      <c r="D2856" s="8"/>
      <c r="E2856" s="8"/>
      <c r="F2856" s="8"/>
      <c r="G2856" s="79" t="s">
        <v>1140</v>
      </c>
      <c r="H2856" s="79"/>
      <c r="I2856" s="17">
        <f>SUM(I2855:I2855)</f>
        <v>6.71</v>
      </c>
    </row>
    <row r="2857" spans="1:9" ht="15" customHeight="1">
      <c r="A2857" s="8"/>
      <c r="B2857" s="8"/>
      <c r="C2857" s="8"/>
      <c r="D2857" s="8"/>
      <c r="E2857" s="8"/>
      <c r="F2857" s="8"/>
      <c r="G2857" s="80" t="s">
        <v>1141</v>
      </c>
      <c r="H2857" s="80"/>
      <c r="I2857" s="4">
        <f>ROUND(SUM(I2849,I2853,I2856),2)</f>
        <v>209.45</v>
      </c>
    </row>
    <row r="2858" spans="1:9" ht="9.9499999999999993" customHeight="1">
      <c r="A2858" s="8"/>
      <c r="B2858" s="8"/>
      <c r="C2858" s="8"/>
      <c r="D2858" s="8"/>
      <c r="E2858" s="8"/>
      <c r="F2858" s="8"/>
      <c r="G2858" s="83"/>
      <c r="H2858" s="83"/>
      <c r="I2858" s="83"/>
    </row>
    <row r="2859" spans="1:9" ht="20.100000000000001" customHeight="1">
      <c r="A2859" s="81" t="s">
        <v>2136</v>
      </c>
      <c r="B2859" s="81"/>
      <c r="C2859" s="81"/>
      <c r="D2859" s="81"/>
      <c r="E2859" s="81"/>
      <c r="F2859" s="81"/>
      <c r="G2859" s="81"/>
      <c r="H2859" s="81"/>
      <c r="I2859" s="81"/>
    </row>
    <row r="2860" spans="1:9" ht="15" customHeight="1">
      <c r="A2860" s="76" t="s">
        <v>1211</v>
      </c>
      <c r="B2860" s="76"/>
      <c r="C2860" s="77" t="s">
        <v>3</v>
      </c>
      <c r="D2860" s="77"/>
      <c r="E2860" s="77"/>
      <c r="F2860" s="12" t="s">
        <v>4</v>
      </c>
      <c r="G2860" s="12" t="s">
        <v>1121</v>
      </c>
      <c r="H2860" s="12" t="s">
        <v>1122</v>
      </c>
      <c r="I2860" s="12" t="s">
        <v>1123</v>
      </c>
    </row>
    <row r="2861" spans="1:9" ht="29.1" customHeight="1">
      <c r="A2861" s="13" t="s">
        <v>1548</v>
      </c>
      <c r="B2861" s="14" t="s">
        <v>1549</v>
      </c>
      <c r="C2861" s="78" t="s">
        <v>15</v>
      </c>
      <c r="D2861" s="78"/>
      <c r="E2861" s="78"/>
      <c r="F2861" s="13" t="s">
        <v>1214</v>
      </c>
      <c r="G2861" s="15">
        <v>6.4000000000000003E-3</v>
      </c>
      <c r="H2861" s="16">
        <v>34.71</v>
      </c>
      <c r="I2861" s="16">
        <f>TRUNC(TRUNC(G2861,8)*H2861,2)</f>
        <v>0.22</v>
      </c>
    </row>
    <row r="2862" spans="1:9" ht="29.1" customHeight="1">
      <c r="A2862" s="13" t="s">
        <v>1550</v>
      </c>
      <c r="B2862" s="14" t="s">
        <v>1551</v>
      </c>
      <c r="C2862" s="78" t="s">
        <v>15</v>
      </c>
      <c r="D2862" s="78"/>
      <c r="E2862" s="78"/>
      <c r="F2862" s="13" t="s">
        <v>1184</v>
      </c>
      <c r="G2862" s="15">
        <v>4.5999999999999999E-3</v>
      </c>
      <c r="H2862" s="16">
        <v>35.9</v>
      </c>
      <c r="I2862" s="16">
        <f>TRUNC(TRUNC(G2862,8)*H2862,2)</f>
        <v>0.16</v>
      </c>
    </row>
    <row r="2863" spans="1:9" ht="18" customHeight="1">
      <c r="A2863" s="8"/>
      <c r="B2863" s="8"/>
      <c r="C2863" s="8"/>
      <c r="D2863" s="8"/>
      <c r="E2863" s="8"/>
      <c r="F2863" s="8"/>
      <c r="G2863" s="79" t="s">
        <v>1217</v>
      </c>
      <c r="H2863" s="79"/>
      <c r="I2863" s="17">
        <f>SUM(I2861:I2862)</f>
        <v>0.38</v>
      </c>
    </row>
    <row r="2864" spans="1:9" ht="15" customHeight="1">
      <c r="A2864" s="76" t="s">
        <v>1234</v>
      </c>
      <c r="B2864" s="76"/>
      <c r="C2864" s="77" t="s">
        <v>3</v>
      </c>
      <c r="D2864" s="77"/>
      <c r="E2864" s="77"/>
      <c r="F2864" s="12" t="s">
        <v>4</v>
      </c>
      <c r="G2864" s="12" t="s">
        <v>1121</v>
      </c>
      <c r="H2864" s="12" t="s">
        <v>1122</v>
      </c>
      <c r="I2864" s="12" t="s">
        <v>1123</v>
      </c>
    </row>
    <row r="2865" spans="1:9" ht="15" customHeight="1">
      <c r="A2865" s="13" t="s">
        <v>1565</v>
      </c>
      <c r="B2865" s="14" t="s">
        <v>1566</v>
      </c>
      <c r="C2865" s="78" t="s">
        <v>15</v>
      </c>
      <c r="D2865" s="78"/>
      <c r="E2865" s="78"/>
      <c r="F2865" s="13" t="s">
        <v>176</v>
      </c>
      <c r="G2865" s="15">
        <v>0.03</v>
      </c>
      <c r="H2865" s="16">
        <v>16.440000000000001</v>
      </c>
      <c r="I2865" s="16">
        <f>TRUNC(TRUNC(G2865,8)*H2865,2)</f>
        <v>0.49</v>
      </c>
    </row>
    <row r="2866" spans="1:9" ht="29.1" customHeight="1">
      <c r="A2866" s="13" t="s">
        <v>1556</v>
      </c>
      <c r="B2866" s="14" t="s">
        <v>1557</v>
      </c>
      <c r="C2866" s="78" t="s">
        <v>15</v>
      </c>
      <c r="D2866" s="78"/>
      <c r="E2866" s="78"/>
      <c r="F2866" s="13" t="s">
        <v>103</v>
      </c>
      <c r="G2866" s="15">
        <v>0.63400000000000001</v>
      </c>
      <c r="H2866" s="16">
        <v>28.15</v>
      </c>
      <c r="I2866" s="16">
        <f>TRUNC(TRUNC(G2866,8)*H2866,2)</f>
        <v>17.84</v>
      </c>
    </row>
    <row r="2867" spans="1:9" ht="15" customHeight="1">
      <c r="A2867" s="8"/>
      <c r="B2867" s="8"/>
      <c r="C2867" s="8"/>
      <c r="D2867" s="8"/>
      <c r="E2867" s="8"/>
      <c r="F2867" s="8"/>
      <c r="G2867" s="79" t="s">
        <v>1249</v>
      </c>
      <c r="H2867" s="79"/>
      <c r="I2867" s="17">
        <f>SUM(I2865:I2866)</f>
        <v>18.329999999999998</v>
      </c>
    </row>
    <row r="2868" spans="1:9" ht="15" customHeight="1">
      <c r="A2868" s="76" t="s">
        <v>1218</v>
      </c>
      <c r="B2868" s="76"/>
      <c r="C2868" s="77" t="s">
        <v>3</v>
      </c>
      <c r="D2868" s="77"/>
      <c r="E2868" s="77"/>
      <c r="F2868" s="12" t="s">
        <v>4</v>
      </c>
      <c r="G2868" s="12" t="s">
        <v>1121</v>
      </c>
      <c r="H2868" s="12" t="s">
        <v>1122</v>
      </c>
      <c r="I2868" s="12" t="s">
        <v>1123</v>
      </c>
    </row>
    <row r="2869" spans="1:9" ht="21" customHeight="1">
      <c r="A2869" s="13" t="s">
        <v>1219</v>
      </c>
      <c r="B2869" s="14" t="s">
        <v>1220</v>
      </c>
      <c r="C2869" s="78" t="s">
        <v>15</v>
      </c>
      <c r="D2869" s="78"/>
      <c r="E2869" s="78"/>
      <c r="F2869" s="13" t="s">
        <v>1221</v>
      </c>
      <c r="G2869" s="15">
        <v>6.5000000000000002E-2</v>
      </c>
      <c r="H2869" s="16">
        <v>23.23</v>
      </c>
      <c r="I2869" s="16">
        <f>TRUNC(TRUNC(G2869,8)*H2869,2)</f>
        <v>1.5</v>
      </c>
    </row>
    <row r="2870" spans="1:9" ht="21" customHeight="1">
      <c r="A2870" s="13" t="s">
        <v>1222</v>
      </c>
      <c r="B2870" s="14" t="s">
        <v>1223</v>
      </c>
      <c r="C2870" s="78" t="s">
        <v>15</v>
      </c>
      <c r="D2870" s="78"/>
      <c r="E2870" s="78"/>
      <c r="F2870" s="13" t="s">
        <v>1221</v>
      </c>
      <c r="G2870" s="15">
        <v>0.11799999999999999</v>
      </c>
      <c r="H2870" s="16">
        <v>30.49</v>
      </c>
      <c r="I2870" s="16">
        <f>TRUNC(TRUNC(G2870,8)*H2870,2)</f>
        <v>3.59</v>
      </c>
    </row>
    <row r="2871" spans="1:9" ht="18" customHeight="1">
      <c r="A2871" s="8"/>
      <c r="B2871" s="8"/>
      <c r="C2871" s="8"/>
      <c r="D2871" s="8"/>
      <c r="E2871" s="8"/>
      <c r="F2871" s="8"/>
      <c r="G2871" s="79" t="s">
        <v>1224</v>
      </c>
      <c r="H2871" s="79"/>
      <c r="I2871" s="17">
        <f>SUM(I2869:I2870)</f>
        <v>5.09</v>
      </c>
    </row>
    <row r="2872" spans="1:9" ht="15" customHeight="1">
      <c r="A2872" s="8"/>
      <c r="B2872" s="8"/>
      <c r="C2872" s="8"/>
      <c r="D2872" s="8"/>
      <c r="E2872" s="8"/>
      <c r="F2872" s="8"/>
      <c r="G2872" s="80" t="s">
        <v>1141</v>
      </c>
      <c r="H2872" s="80"/>
      <c r="I2872" s="4">
        <f>ROUND(SUM(I2863,I2867,I2871),2)</f>
        <v>23.8</v>
      </c>
    </row>
    <row r="2873" spans="1:9" ht="9.9499999999999993" customHeight="1">
      <c r="A2873" s="8"/>
      <c r="B2873" s="8"/>
      <c r="C2873" s="8"/>
      <c r="D2873" s="8"/>
      <c r="E2873" s="8"/>
      <c r="F2873" s="8"/>
      <c r="G2873" s="83"/>
      <c r="H2873" s="83"/>
      <c r="I2873" s="83"/>
    </row>
    <row r="2874" spans="1:9" ht="20.100000000000001" customHeight="1">
      <c r="A2874" s="81" t="s">
        <v>2137</v>
      </c>
      <c r="B2874" s="81"/>
      <c r="C2874" s="81"/>
      <c r="D2874" s="81"/>
      <c r="E2874" s="81"/>
      <c r="F2874" s="81"/>
      <c r="G2874" s="81"/>
      <c r="H2874" s="81"/>
      <c r="I2874" s="81"/>
    </row>
    <row r="2875" spans="1:9" ht="15" customHeight="1">
      <c r="A2875" s="76" t="s">
        <v>1211</v>
      </c>
      <c r="B2875" s="76"/>
      <c r="C2875" s="77" t="s">
        <v>3</v>
      </c>
      <c r="D2875" s="77"/>
      <c r="E2875" s="77"/>
      <c r="F2875" s="12" t="s">
        <v>4</v>
      </c>
      <c r="G2875" s="12" t="s">
        <v>1121</v>
      </c>
      <c r="H2875" s="12" t="s">
        <v>1122</v>
      </c>
      <c r="I2875" s="12" t="s">
        <v>1123</v>
      </c>
    </row>
    <row r="2876" spans="1:9" ht="29.1" customHeight="1">
      <c r="A2876" s="13" t="s">
        <v>1548</v>
      </c>
      <c r="B2876" s="14" t="s">
        <v>1549</v>
      </c>
      <c r="C2876" s="78" t="s">
        <v>15</v>
      </c>
      <c r="D2876" s="78"/>
      <c r="E2876" s="78"/>
      <c r="F2876" s="13" t="s">
        <v>1214</v>
      </c>
      <c r="G2876" s="15">
        <v>7.3000000000000001E-3</v>
      </c>
      <c r="H2876" s="16">
        <v>34.71</v>
      </c>
      <c r="I2876" s="16">
        <f>TRUNC(TRUNC(G2876,8)*H2876,2)</f>
        <v>0.25</v>
      </c>
    </row>
    <row r="2877" spans="1:9" ht="29.1" customHeight="1">
      <c r="A2877" s="13" t="s">
        <v>1550</v>
      </c>
      <c r="B2877" s="14" t="s">
        <v>1551</v>
      </c>
      <c r="C2877" s="78" t="s">
        <v>15</v>
      </c>
      <c r="D2877" s="78"/>
      <c r="E2877" s="78"/>
      <c r="F2877" s="13" t="s">
        <v>1184</v>
      </c>
      <c r="G2877" s="15">
        <v>5.3E-3</v>
      </c>
      <c r="H2877" s="16">
        <v>35.9</v>
      </c>
      <c r="I2877" s="16">
        <f>TRUNC(TRUNC(G2877,8)*H2877,2)</f>
        <v>0.19</v>
      </c>
    </row>
    <row r="2878" spans="1:9" ht="18" customHeight="1">
      <c r="A2878" s="8"/>
      <c r="B2878" s="8"/>
      <c r="C2878" s="8"/>
      <c r="D2878" s="8"/>
      <c r="E2878" s="8"/>
      <c r="F2878" s="8"/>
      <c r="G2878" s="79" t="s">
        <v>1217</v>
      </c>
      <c r="H2878" s="79"/>
      <c r="I2878" s="17">
        <f>SUM(I2876:I2877)</f>
        <v>0.44</v>
      </c>
    </row>
    <row r="2879" spans="1:9" ht="15" customHeight="1">
      <c r="A2879" s="76" t="s">
        <v>1234</v>
      </c>
      <c r="B2879" s="76"/>
      <c r="C2879" s="77" t="s">
        <v>3</v>
      </c>
      <c r="D2879" s="77"/>
      <c r="E2879" s="77"/>
      <c r="F2879" s="12" t="s">
        <v>4</v>
      </c>
      <c r="G2879" s="12" t="s">
        <v>1121</v>
      </c>
      <c r="H2879" s="12" t="s">
        <v>1122</v>
      </c>
      <c r="I2879" s="12" t="s">
        <v>1123</v>
      </c>
    </row>
    <row r="2880" spans="1:9" ht="29.1" customHeight="1">
      <c r="A2880" s="13" t="s">
        <v>2138</v>
      </c>
      <c r="B2880" s="14" t="s">
        <v>2139</v>
      </c>
      <c r="C2880" s="78" t="s">
        <v>15</v>
      </c>
      <c r="D2880" s="78"/>
      <c r="E2880" s="78"/>
      <c r="F2880" s="13" t="s">
        <v>2140</v>
      </c>
      <c r="G2880" s="15">
        <v>1.26</v>
      </c>
      <c r="H2880" s="16">
        <v>0.24</v>
      </c>
      <c r="I2880" s="16">
        <f>TRUNC(TRUNC(G2880,8)*H2880,2)</f>
        <v>0.3</v>
      </c>
    </row>
    <row r="2881" spans="1:9" ht="29.1" customHeight="1">
      <c r="A2881" s="13" t="s">
        <v>2141</v>
      </c>
      <c r="B2881" s="14" t="s">
        <v>2142</v>
      </c>
      <c r="C2881" s="78" t="s">
        <v>15</v>
      </c>
      <c r="D2881" s="78"/>
      <c r="E2881" s="78"/>
      <c r="F2881" s="13" t="s">
        <v>39</v>
      </c>
      <c r="G2881" s="15">
        <v>1.26</v>
      </c>
      <c r="H2881" s="16">
        <v>3.71</v>
      </c>
      <c r="I2881" s="16">
        <f>TRUNC(TRUNC(G2881,8)*H2881,2)</f>
        <v>4.67</v>
      </c>
    </row>
    <row r="2882" spans="1:9" ht="21" customHeight="1">
      <c r="A2882" s="13" t="s">
        <v>2143</v>
      </c>
      <c r="B2882" s="14" t="s">
        <v>2144</v>
      </c>
      <c r="C2882" s="78" t="s">
        <v>15</v>
      </c>
      <c r="D2882" s="78"/>
      <c r="E2882" s="78"/>
      <c r="F2882" s="13" t="s">
        <v>68</v>
      </c>
      <c r="G2882" s="15">
        <v>1.357</v>
      </c>
      <c r="H2882" s="16">
        <v>27.87</v>
      </c>
      <c r="I2882" s="16">
        <f>TRUNC(TRUNC(G2882,8)*H2882,2)</f>
        <v>37.81</v>
      </c>
    </row>
    <row r="2883" spans="1:9" ht="15" customHeight="1">
      <c r="A2883" s="8"/>
      <c r="B2883" s="8"/>
      <c r="C2883" s="8"/>
      <c r="D2883" s="8"/>
      <c r="E2883" s="8"/>
      <c r="F2883" s="8"/>
      <c r="G2883" s="79" t="s">
        <v>1249</v>
      </c>
      <c r="H2883" s="79"/>
      <c r="I2883" s="17">
        <f>SUM(I2880:I2882)</f>
        <v>42.78</v>
      </c>
    </row>
    <row r="2884" spans="1:9" ht="15" customHeight="1">
      <c r="A2884" s="76" t="s">
        <v>1218</v>
      </c>
      <c r="B2884" s="76"/>
      <c r="C2884" s="77" t="s">
        <v>3</v>
      </c>
      <c r="D2884" s="77"/>
      <c r="E2884" s="77"/>
      <c r="F2884" s="12" t="s">
        <v>4</v>
      </c>
      <c r="G2884" s="12" t="s">
        <v>1121</v>
      </c>
      <c r="H2884" s="12" t="s">
        <v>1122</v>
      </c>
      <c r="I2884" s="12" t="s">
        <v>1123</v>
      </c>
    </row>
    <row r="2885" spans="1:9" ht="15" customHeight="1">
      <c r="A2885" s="13" t="s">
        <v>1267</v>
      </c>
      <c r="B2885" s="14" t="s">
        <v>1268</v>
      </c>
      <c r="C2885" s="78" t="s">
        <v>15</v>
      </c>
      <c r="D2885" s="78"/>
      <c r="E2885" s="78"/>
      <c r="F2885" s="13" t="s">
        <v>1221</v>
      </c>
      <c r="G2885" s="15">
        <v>0.16600000000000001</v>
      </c>
      <c r="H2885" s="16">
        <v>22.72</v>
      </c>
      <c r="I2885" s="16">
        <f>TRUNC(TRUNC(G2885,8)*H2885,2)</f>
        <v>3.77</v>
      </c>
    </row>
    <row r="2886" spans="1:9" ht="15" customHeight="1">
      <c r="A2886" s="13" t="s">
        <v>1573</v>
      </c>
      <c r="B2886" s="14" t="s">
        <v>1574</v>
      </c>
      <c r="C2886" s="78" t="s">
        <v>15</v>
      </c>
      <c r="D2886" s="78"/>
      <c r="E2886" s="78"/>
      <c r="F2886" s="13" t="s">
        <v>1221</v>
      </c>
      <c r="G2886" s="15">
        <v>0.128</v>
      </c>
      <c r="H2886" s="16">
        <v>30.22</v>
      </c>
      <c r="I2886" s="16">
        <f>TRUNC(TRUNC(G2886,8)*H2886,2)</f>
        <v>3.86</v>
      </c>
    </row>
    <row r="2887" spans="1:9" ht="18" customHeight="1">
      <c r="A2887" s="8"/>
      <c r="B2887" s="8"/>
      <c r="C2887" s="8"/>
      <c r="D2887" s="8"/>
      <c r="E2887" s="8"/>
      <c r="F2887" s="8"/>
      <c r="G2887" s="79" t="s">
        <v>1224</v>
      </c>
      <c r="H2887" s="79"/>
      <c r="I2887" s="17">
        <f>SUM(I2885:I2886)</f>
        <v>7.63</v>
      </c>
    </row>
    <row r="2888" spans="1:9" ht="15" customHeight="1">
      <c r="A2888" s="8"/>
      <c r="B2888" s="8"/>
      <c r="C2888" s="8"/>
      <c r="D2888" s="8"/>
      <c r="E2888" s="8"/>
      <c r="F2888" s="8"/>
      <c r="G2888" s="80" t="s">
        <v>1141</v>
      </c>
      <c r="H2888" s="80"/>
      <c r="I2888" s="4">
        <f>ROUND(SUM(I2878,I2883,I2887),2)</f>
        <v>50.85</v>
      </c>
    </row>
    <row r="2889" spans="1:9" ht="9.9499999999999993" customHeight="1">
      <c r="A2889" s="8"/>
      <c r="B2889" s="8"/>
      <c r="C2889" s="8"/>
      <c r="D2889" s="8"/>
      <c r="E2889" s="8"/>
      <c r="F2889" s="8"/>
      <c r="G2889" s="83"/>
      <c r="H2889" s="83"/>
      <c r="I2889" s="83"/>
    </row>
    <row r="2890" spans="1:9" ht="20.100000000000001" customHeight="1">
      <c r="A2890" s="81" t="s">
        <v>2145</v>
      </c>
      <c r="B2890" s="81"/>
      <c r="C2890" s="81"/>
      <c r="D2890" s="81"/>
      <c r="E2890" s="81"/>
      <c r="F2890" s="81"/>
      <c r="G2890" s="81"/>
      <c r="H2890" s="81"/>
      <c r="I2890" s="81"/>
    </row>
    <row r="2891" spans="1:9" ht="15" customHeight="1">
      <c r="A2891" s="76" t="s">
        <v>1211</v>
      </c>
      <c r="B2891" s="76"/>
      <c r="C2891" s="77" t="s">
        <v>3</v>
      </c>
      <c r="D2891" s="77"/>
      <c r="E2891" s="77"/>
      <c r="F2891" s="12" t="s">
        <v>4</v>
      </c>
      <c r="G2891" s="12" t="s">
        <v>1121</v>
      </c>
      <c r="H2891" s="12" t="s">
        <v>1122</v>
      </c>
      <c r="I2891" s="12" t="s">
        <v>1123</v>
      </c>
    </row>
    <row r="2892" spans="1:9" ht="29.1" customHeight="1">
      <c r="A2892" s="13" t="s">
        <v>1230</v>
      </c>
      <c r="B2892" s="14" t="s">
        <v>1231</v>
      </c>
      <c r="C2892" s="78" t="s">
        <v>15</v>
      </c>
      <c r="D2892" s="78"/>
      <c r="E2892" s="78"/>
      <c r="F2892" s="13" t="s">
        <v>1214</v>
      </c>
      <c r="G2892" s="15">
        <v>0.17899999999999999</v>
      </c>
      <c r="H2892" s="16">
        <v>37.369999999999997</v>
      </c>
      <c r="I2892" s="16">
        <f>TRUNC(TRUNC(G2892,8)*H2892,2)</f>
        <v>6.68</v>
      </c>
    </row>
    <row r="2893" spans="1:9" ht="29.1" customHeight="1">
      <c r="A2893" s="13" t="s">
        <v>1232</v>
      </c>
      <c r="B2893" s="14" t="s">
        <v>1233</v>
      </c>
      <c r="C2893" s="78" t="s">
        <v>15</v>
      </c>
      <c r="D2893" s="78"/>
      <c r="E2893" s="78"/>
      <c r="F2893" s="13" t="s">
        <v>1184</v>
      </c>
      <c r="G2893" s="15">
        <v>8.9999999999999993E-3</v>
      </c>
      <c r="H2893" s="16">
        <v>38.92</v>
      </c>
      <c r="I2893" s="16">
        <f>TRUNC(TRUNC(G2893,8)*H2893,2)</f>
        <v>0.35</v>
      </c>
    </row>
    <row r="2894" spans="1:9" ht="18" customHeight="1">
      <c r="A2894" s="8"/>
      <c r="B2894" s="8"/>
      <c r="C2894" s="8"/>
      <c r="D2894" s="8"/>
      <c r="E2894" s="8"/>
      <c r="F2894" s="8"/>
      <c r="G2894" s="79" t="s">
        <v>1217</v>
      </c>
      <c r="H2894" s="79"/>
      <c r="I2894" s="17">
        <f>SUM(I2892:I2893)</f>
        <v>7.0299999999999994</v>
      </c>
    </row>
    <row r="2895" spans="1:9" ht="15" customHeight="1">
      <c r="A2895" s="76" t="s">
        <v>1234</v>
      </c>
      <c r="B2895" s="76"/>
      <c r="C2895" s="77" t="s">
        <v>3</v>
      </c>
      <c r="D2895" s="77"/>
      <c r="E2895" s="77"/>
      <c r="F2895" s="12" t="s">
        <v>4</v>
      </c>
      <c r="G2895" s="12" t="s">
        <v>1121</v>
      </c>
      <c r="H2895" s="12" t="s">
        <v>1122</v>
      </c>
      <c r="I2895" s="12" t="s">
        <v>1123</v>
      </c>
    </row>
    <row r="2896" spans="1:9" ht="21" customHeight="1">
      <c r="A2896" s="13" t="s">
        <v>2146</v>
      </c>
      <c r="B2896" s="14" t="s">
        <v>2147</v>
      </c>
      <c r="C2896" s="78" t="s">
        <v>15</v>
      </c>
      <c r="D2896" s="78"/>
      <c r="E2896" s="78"/>
      <c r="F2896" s="13" t="s">
        <v>103</v>
      </c>
      <c r="G2896" s="15">
        <v>1.04</v>
      </c>
      <c r="H2896" s="16">
        <v>112.47</v>
      </c>
      <c r="I2896" s="16">
        <f>TRUNC(TRUNC(G2896,8)*H2896,2)</f>
        <v>116.96</v>
      </c>
    </row>
    <row r="2897" spans="1:9" ht="15" customHeight="1">
      <c r="A2897" s="8"/>
      <c r="B2897" s="8"/>
      <c r="C2897" s="8"/>
      <c r="D2897" s="8"/>
      <c r="E2897" s="8"/>
      <c r="F2897" s="8"/>
      <c r="G2897" s="79" t="s">
        <v>1249</v>
      </c>
      <c r="H2897" s="79"/>
      <c r="I2897" s="17">
        <f>SUM(I2896:I2896)</f>
        <v>116.96</v>
      </c>
    </row>
    <row r="2898" spans="1:9" ht="15" customHeight="1">
      <c r="A2898" s="76" t="s">
        <v>1218</v>
      </c>
      <c r="B2898" s="76"/>
      <c r="C2898" s="77" t="s">
        <v>3</v>
      </c>
      <c r="D2898" s="77"/>
      <c r="E2898" s="77"/>
      <c r="F2898" s="12" t="s">
        <v>4</v>
      </c>
      <c r="G2898" s="12" t="s">
        <v>1121</v>
      </c>
      <c r="H2898" s="12" t="s">
        <v>1122</v>
      </c>
      <c r="I2898" s="12" t="s">
        <v>1123</v>
      </c>
    </row>
    <row r="2899" spans="1:9" ht="21" customHeight="1">
      <c r="A2899" s="13" t="s">
        <v>1980</v>
      </c>
      <c r="B2899" s="14" t="s">
        <v>1981</v>
      </c>
      <c r="C2899" s="78" t="s">
        <v>15</v>
      </c>
      <c r="D2899" s="78"/>
      <c r="E2899" s="78"/>
      <c r="F2899" s="13" t="s">
        <v>1221</v>
      </c>
      <c r="G2899" s="15">
        <v>0.189</v>
      </c>
      <c r="H2899" s="16">
        <v>30.78</v>
      </c>
      <c r="I2899" s="16">
        <f>TRUNC(TRUNC(G2899,8)*H2899,2)</f>
        <v>5.81</v>
      </c>
    </row>
    <row r="2900" spans="1:9" ht="15" customHeight="1">
      <c r="A2900" s="13" t="s">
        <v>1267</v>
      </c>
      <c r="B2900" s="14" t="s">
        <v>1268</v>
      </c>
      <c r="C2900" s="78" t="s">
        <v>15</v>
      </c>
      <c r="D2900" s="78"/>
      <c r="E2900" s="78"/>
      <c r="F2900" s="13" t="s">
        <v>1221</v>
      </c>
      <c r="G2900" s="15">
        <v>9.4E-2</v>
      </c>
      <c r="H2900" s="16">
        <v>22.72</v>
      </c>
      <c r="I2900" s="16">
        <f>TRUNC(TRUNC(G2900,8)*H2900,2)</f>
        <v>2.13</v>
      </c>
    </row>
    <row r="2901" spans="1:9" ht="18" customHeight="1">
      <c r="A2901" s="8"/>
      <c r="B2901" s="8"/>
      <c r="C2901" s="8"/>
      <c r="D2901" s="8"/>
      <c r="E2901" s="8"/>
      <c r="F2901" s="8"/>
      <c r="G2901" s="79" t="s">
        <v>1224</v>
      </c>
      <c r="H2901" s="79"/>
      <c r="I2901" s="17">
        <f>SUM(I2899:I2900)</f>
        <v>7.9399999999999995</v>
      </c>
    </row>
    <row r="2902" spans="1:9" ht="15" customHeight="1">
      <c r="A2902" s="76" t="s">
        <v>1137</v>
      </c>
      <c r="B2902" s="76"/>
      <c r="C2902" s="77" t="s">
        <v>3</v>
      </c>
      <c r="D2902" s="77"/>
      <c r="E2902" s="77"/>
      <c r="F2902" s="12" t="s">
        <v>4</v>
      </c>
      <c r="G2902" s="12" t="s">
        <v>1121</v>
      </c>
      <c r="H2902" s="12" t="s">
        <v>1122</v>
      </c>
      <c r="I2902" s="12" t="s">
        <v>1123</v>
      </c>
    </row>
    <row r="2903" spans="1:9" ht="45.95" customHeight="1">
      <c r="A2903" s="13" t="s">
        <v>2148</v>
      </c>
      <c r="B2903" s="14" t="s">
        <v>2149</v>
      </c>
      <c r="C2903" s="78" t="s">
        <v>15</v>
      </c>
      <c r="D2903" s="78"/>
      <c r="E2903" s="78"/>
      <c r="F2903" s="13" t="s">
        <v>82</v>
      </c>
      <c r="G2903" s="15">
        <v>6.0000000000000001E-3</v>
      </c>
      <c r="H2903" s="16">
        <v>584.25</v>
      </c>
      <c r="I2903" s="16">
        <f>TRUNC(TRUNC(G2903,8)*H2903,2)</f>
        <v>3.5</v>
      </c>
    </row>
    <row r="2904" spans="1:9" ht="15" customHeight="1">
      <c r="A2904" s="8"/>
      <c r="B2904" s="8"/>
      <c r="C2904" s="8"/>
      <c r="D2904" s="8"/>
      <c r="E2904" s="8"/>
      <c r="F2904" s="8"/>
      <c r="G2904" s="79" t="s">
        <v>1140</v>
      </c>
      <c r="H2904" s="79"/>
      <c r="I2904" s="17">
        <f>SUM(I2903:I2903)</f>
        <v>3.5</v>
      </c>
    </row>
    <row r="2905" spans="1:9" ht="15" customHeight="1">
      <c r="A2905" s="8"/>
      <c r="B2905" s="8"/>
      <c r="C2905" s="8"/>
      <c r="D2905" s="8"/>
      <c r="E2905" s="8"/>
      <c r="F2905" s="8"/>
      <c r="G2905" s="80" t="s">
        <v>1141</v>
      </c>
      <c r="H2905" s="80"/>
      <c r="I2905" s="4">
        <f>ROUND(SUM(I2894,I2897,I2901,I2904),2)</f>
        <v>135.43</v>
      </c>
    </row>
    <row r="2906" spans="1:9" ht="9.9499999999999993" customHeight="1">
      <c r="A2906" s="8"/>
      <c r="B2906" s="8"/>
      <c r="C2906" s="8"/>
      <c r="D2906" s="8"/>
      <c r="E2906" s="8"/>
      <c r="F2906" s="8"/>
      <c r="G2906" s="83"/>
      <c r="H2906" s="83"/>
      <c r="I2906" s="83"/>
    </row>
    <row r="2907" spans="1:9" ht="20.100000000000001" customHeight="1">
      <c r="A2907" s="81" t="s">
        <v>2150</v>
      </c>
      <c r="B2907" s="81"/>
      <c r="C2907" s="81"/>
      <c r="D2907" s="81"/>
      <c r="E2907" s="81"/>
      <c r="F2907" s="81"/>
      <c r="G2907" s="81"/>
      <c r="H2907" s="81"/>
      <c r="I2907" s="81"/>
    </row>
    <row r="2908" spans="1:9" ht="15" customHeight="1">
      <c r="A2908" s="76" t="s">
        <v>1234</v>
      </c>
      <c r="B2908" s="76"/>
      <c r="C2908" s="77" t="s">
        <v>3</v>
      </c>
      <c r="D2908" s="77"/>
      <c r="E2908" s="77"/>
      <c r="F2908" s="12" t="s">
        <v>4</v>
      </c>
      <c r="G2908" s="12" t="s">
        <v>1121</v>
      </c>
      <c r="H2908" s="12" t="s">
        <v>1122</v>
      </c>
      <c r="I2908" s="12" t="s">
        <v>1123</v>
      </c>
    </row>
    <row r="2909" spans="1:9" ht="15" customHeight="1">
      <c r="A2909" s="13" t="s">
        <v>2151</v>
      </c>
      <c r="B2909" s="14" t="s">
        <v>2152</v>
      </c>
      <c r="C2909" s="78" t="s">
        <v>15</v>
      </c>
      <c r="D2909" s="78"/>
      <c r="E2909" s="78"/>
      <c r="F2909" s="13" t="s">
        <v>103</v>
      </c>
      <c r="G2909" s="15">
        <v>1.1000000000000001</v>
      </c>
      <c r="H2909" s="16">
        <v>46.68</v>
      </c>
      <c r="I2909" s="16">
        <f>TRUNC(TRUNC(G2909,8)*H2909,2)</f>
        <v>51.34</v>
      </c>
    </row>
    <row r="2910" spans="1:9" ht="15" customHeight="1">
      <c r="A2910" s="8"/>
      <c r="B2910" s="8"/>
      <c r="C2910" s="8"/>
      <c r="D2910" s="8"/>
      <c r="E2910" s="8"/>
      <c r="F2910" s="8"/>
      <c r="G2910" s="79" t="s">
        <v>1249</v>
      </c>
      <c r="H2910" s="79"/>
      <c r="I2910" s="17">
        <f>SUM(I2909:I2909)</f>
        <v>51.34</v>
      </c>
    </row>
    <row r="2911" spans="1:9" ht="15" customHeight="1">
      <c r="A2911" s="76" t="s">
        <v>1218</v>
      </c>
      <c r="B2911" s="76"/>
      <c r="C2911" s="77" t="s">
        <v>3</v>
      </c>
      <c r="D2911" s="77"/>
      <c r="E2911" s="77"/>
      <c r="F2911" s="12" t="s">
        <v>4</v>
      </c>
      <c r="G2911" s="12" t="s">
        <v>1121</v>
      </c>
      <c r="H2911" s="12" t="s">
        <v>1122</v>
      </c>
      <c r="I2911" s="12" t="s">
        <v>1123</v>
      </c>
    </row>
    <row r="2912" spans="1:9" ht="21" customHeight="1">
      <c r="A2912" s="13" t="s">
        <v>1326</v>
      </c>
      <c r="B2912" s="14" t="s">
        <v>1327</v>
      </c>
      <c r="C2912" s="78" t="s">
        <v>15</v>
      </c>
      <c r="D2912" s="78"/>
      <c r="E2912" s="78"/>
      <c r="F2912" s="13" t="s">
        <v>1221</v>
      </c>
      <c r="G2912" s="15">
        <v>0.21299999999999999</v>
      </c>
      <c r="H2912" s="16">
        <v>23.8</v>
      </c>
      <c r="I2912" s="16">
        <f>TRUNC(TRUNC(G2912,8)*H2912,2)</f>
        <v>5.0599999999999996</v>
      </c>
    </row>
    <row r="2913" spans="1:9" ht="15" customHeight="1">
      <c r="A2913" s="13" t="s">
        <v>1328</v>
      </c>
      <c r="B2913" s="14" t="s">
        <v>1329</v>
      </c>
      <c r="C2913" s="78" t="s">
        <v>15</v>
      </c>
      <c r="D2913" s="78"/>
      <c r="E2913" s="78"/>
      <c r="F2913" s="13" t="s">
        <v>1221</v>
      </c>
      <c r="G2913" s="15">
        <v>0.21299999999999999</v>
      </c>
      <c r="H2913" s="16">
        <v>31.3</v>
      </c>
      <c r="I2913" s="16">
        <f>TRUNC(TRUNC(G2913,8)*H2913,2)</f>
        <v>6.66</v>
      </c>
    </row>
    <row r="2914" spans="1:9" ht="18" customHeight="1">
      <c r="A2914" s="8"/>
      <c r="B2914" s="8"/>
      <c r="C2914" s="8"/>
      <c r="D2914" s="8"/>
      <c r="E2914" s="8"/>
      <c r="F2914" s="8"/>
      <c r="G2914" s="79" t="s">
        <v>1224</v>
      </c>
      <c r="H2914" s="79"/>
      <c r="I2914" s="17">
        <f>SUM(I2912:I2913)</f>
        <v>11.719999999999999</v>
      </c>
    </row>
    <row r="2915" spans="1:9" ht="15" customHeight="1">
      <c r="A2915" s="8"/>
      <c r="B2915" s="8"/>
      <c r="C2915" s="8"/>
      <c r="D2915" s="8"/>
      <c r="E2915" s="8"/>
      <c r="F2915" s="8"/>
      <c r="G2915" s="80" t="s">
        <v>1141</v>
      </c>
      <c r="H2915" s="80"/>
      <c r="I2915" s="4">
        <f>ROUND(SUM(I2910,I2914),2)</f>
        <v>63.06</v>
      </c>
    </row>
    <row r="2916" spans="1:9" ht="9.9499999999999993" customHeight="1">
      <c r="A2916" s="8"/>
      <c r="B2916" s="8"/>
      <c r="C2916" s="8"/>
      <c r="D2916" s="8"/>
      <c r="E2916" s="8"/>
      <c r="F2916" s="8"/>
      <c r="G2916" s="83"/>
      <c r="H2916" s="83"/>
      <c r="I2916" s="83"/>
    </row>
    <row r="2917" spans="1:9" ht="20.100000000000001" customHeight="1">
      <c r="A2917" s="81" t="s">
        <v>2153</v>
      </c>
      <c r="B2917" s="81"/>
      <c r="C2917" s="81"/>
      <c r="D2917" s="81"/>
      <c r="E2917" s="81"/>
      <c r="F2917" s="81"/>
      <c r="G2917" s="81"/>
      <c r="H2917" s="81"/>
      <c r="I2917" s="81"/>
    </row>
    <row r="2918" spans="1:9" ht="15" customHeight="1">
      <c r="A2918" s="76" t="s">
        <v>1234</v>
      </c>
      <c r="B2918" s="76"/>
      <c r="C2918" s="77" t="s">
        <v>3</v>
      </c>
      <c r="D2918" s="77"/>
      <c r="E2918" s="77"/>
      <c r="F2918" s="12" t="s">
        <v>4</v>
      </c>
      <c r="G2918" s="12" t="s">
        <v>1121</v>
      </c>
      <c r="H2918" s="12" t="s">
        <v>1122</v>
      </c>
      <c r="I2918" s="12" t="s">
        <v>1123</v>
      </c>
    </row>
    <row r="2919" spans="1:9" ht="21" customHeight="1">
      <c r="A2919" s="13" t="s">
        <v>2154</v>
      </c>
      <c r="B2919" s="14" t="s">
        <v>2155</v>
      </c>
      <c r="C2919" s="78" t="s">
        <v>15</v>
      </c>
      <c r="D2919" s="78"/>
      <c r="E2919" s="78"/>
      <c r="F2919" s="13" t="s">
        <v>39</v>
      </c>
      <c r="G2919" s="15">
        <v>1</v>
      </c>
      <c r="H2919" s="16">
        <v>23.66</v>
      </c>
      <c r="I2919" s="16">
        <f>TRUNC(TRUNC(G2919,8)*H2919,2)</f>
        <v>23.66</v>
      </c>
    </row>
    <row r="2920" spans="1:9" ht="15" customHeight="1">
      <c r="A2920" s="8"/>
      <c r="B2920" s="8"/>
      <c r="C2920" s="8"/>
      <c r="D2920" s="8"/>
      <c r="E2920" s="8"/>
      <c r="F2920" s="8"/>
      <c r="G2920" s="79" t="s">
        <v>1249</v>
      </c>
      <c r="H2920" s="79"/>
      <c r="I2920" s="17">
        <f>SUM(I2919:I2919)</f>
        <v>23.66</v>
      </c>
    </row>
    <row r="2921" spans="1:9" ht="15" customHeight="1">
      <c r="A2921" s="76" t="s">
        <v>1218</v>
      </c>
      <c r="B2921" s="76"/>
      <c r="C2921" s="77" t="s">
        <v>3</v>
      </c>
      <c r="D2921" s="77"/>
      <c r="E2921" s="77"/>
      <c r="F2921" s="12" t="s">
        <v>4</v>
      </c>
      <c r="G2921" s="12" t="s">
        <v>1121</v>
      </c>
      <c r="H2921" s="12" t="s">
        <v>1122</v>
      </c>
      <c r="I2921" s="12" t="s">
        <v>1123</v>
      </c>
    </row>
    <row r="2922" spans="1:9" ht="21" customHeight="1">
      <c r="A2922" s="13" t="s">
        <v>1326</v>
      </c>
      <c r="B2922" s="14" t="s">
        <v>1327</v>
      </c>
      <c r="C2922" s="78" t="s">
        <v>15</v>
      </c>
      <c r="D2922" s="78"/>
      <c r="E2922" s="78"/>
      <c r="F2922" s="13" t="s">
        <v>1221</v>
      </c>
      <c r="G2922" s="15">
        <v>0.42599999999999999</v>
      </c>
      <c r="H2922" s="16">
        <v>23.8</v>
      </c>
      <c r="I2922" s="16">
        <f>TRUNC(TRUNC(G2922,8)*H2922,2)</f>
        <v>10.130000000000001</v>
      </c>
    </row>
    <row r="2923" spans="1:9" ht="15" customHeight="1">
      <c r="A2923" s="13" t="s">
        <v>1328</v>
      </c>
      <c r="B2923" s="14" t="s">
        <v>1329</v>
      </c>
      <c r="C2923" s="78" t="s">
        <v>15</v>
      </c>
      <c r="D2923" s="78"/>
      <c r="E2923" s="78"/>
      <c r="F2923" s="13" t="s">
        <v>1221</v>
      </c>
      <c r="G2923" s="15">
        <v>0.42599999999999999</v>
      </c>
      <c r="H2923" s="16">
        <v>31.3</v>
      </c>
      <c r="I2923" s="16">
        <f>TRUNC(TRUNC(G2923,8)*H2923,2)</f>
        <v>13.33</v>
      </c>
    </row>
    <row r="2924" spans="1:9" ht="18" customHeight="1">
      <c r="A2924" s="8"/>
      <c r="B2924" s="8"/>
      <c r="C2924" s="8"/>
      <c r="D2924" s="8"/>
      <c r="E2924" s="8"/>
      <c r="F2924" s="8"/>
      <c r="G2924" s="79" t="s">
        <v>1224</v>
      </c>
      <c r="H2924" s="79"/>
      <c r="I2924" s="17">
        <f>SUM(I2922:I2923)</f>
        <v>23.46</v>
      </c>
    </row>
    <row r="2925" spans="1:9" ht="15" customHeight="1">
      <c r="A2925" s="8"/>
      <c r="B2925" s="8"/>
      <c r="C2925" s="8"/>
      <c r="D2925" s="8"/>
      <c r="E2925" s="8"/>
      <c r="F2925" s="8"/>
      <c r="G2925" s="80" t="s">
        <v>1141</v>
      </c>
      <c r="H2925" s="80"/>
      <c r="I2925" s="4">
        <f>ROUND(SUM(I2920,I2924),2)</f>
        <v>47.12</v>
      </c>
    </row>
    <row r="2926" spans="1:9" ht="9.9499999999999993" customHeight="1">
      <c r="A2926" s="8"/>
      <c r="B2926" s="8"/>
      <c r="C2926" s="8"/>
      <c r="D2926" s="8"/>
      <c r="E2926" s="8"/>
      <c r="F2926" s="8"/>
      <c r="G2926" s="83"/>
      <c r="H2926" s="83"/>
      <c r="I2926" s="83"/>
    </row>
    <row r="2927" spans="1:9" ht="20.100000000000001" customHeight="1">
      <c r="A2927" s="81" t="s">
        <v>2156</v>
      </c>
      <c r="B2927" s="81"/>
      <c r="C2927" s="81"/>
      <c r="D2927" s="81"/>
      <c r="E2927" s="81"/>
      <c r="F2927" s="81"/>
      <c r="G2927" s="81"/>
      <c r="H2927" s="81"/>
      <c r="I2927" s="81"/>
    </row>
    <row r="2928" spans="1:9" ht="15" customHeight="1">
      <c r="A2928" s="76" t="s">
        <v>1234</v>
      </c>
      <c r="B2928" s="76"/>
      <c r="C2928" s="77" t="s">
        <v>3</v>
      </c>
      <c r="D2928" s="77"/>
      <c r="E2928" s="77"/>
      <c r="F2928" s="12" t="s">
        <v>4</v>
      </c>
      <c r="G2928" s="12" t="s">
        <v>1121</v>
      </c>
      <c r="H2928" s="12" t="s">
        <v>1122</v>
      </c>
      <c r="I2928" s="12" t="s">
        <v>1123</v>
      </c>
    </row>
    <row r="2929" spans="1:9" ht="21" customHeight="1">
      <c r="A2929" s="13" t="s">
        <v>2157</v>
      </c>
      <c r="B2929" s="14" t="s">
        <v>2158</v>
      </c>
      <c r="C2929" s="78" t="s">
        <v>15</v>
      </c>
      <c r="D2929" s="78"/>
      <c r="E2929" s="78"/>
      <c r="F2929" s="13" t="s">
        <v>39</v>
      </c>
      <c r="G2929" s="15">
        <v>1</v>
      </c>
      <c r="H2929" s="16">
        <v>41.63</v>
      </c>
      <c r="I2929" s="16">
        <f>TRUNC(TRUNC(G2929,8)*H2929,2)</f>
        <v>41.63</v>
      </c>
    </row>
    <row r="2930" spans="1:9" ht="15" customHeight="1">
      <c r="A2930" s="8"/>
      <c r="B2930" s="8"/>
      <c r="C2930" s="8"/>
      <c r="D2930" s="8"/>
      <c r="E2930" s="8"/>
      <c r="F2930" s="8"/>
      <c r="G2930" s="79" t="s">
        <v>1249</v>
      </c>
      <c r="H2930" s="79"/>
      <c r="I2930" s="17">
        <f>SUM(I2929:I2929)</f>
        <v>41.63</v>
      </c>
    </row>
    <row r="2931" spans="1:9" ht="15" customHeight="1">
      <c r="A2931" s="76" t="s">
        <v>1218</v>
      </c>
      <c r="B2931" s="76"/>
      <c r="C2931" s="77" t="s">
        <v>3</v>
      </c>
      <c r="D2931" s="77"/>
      <c r="E2931" s="77"/>
      <c r="F2931" s="12" t="s">
        <v>4</v>
      </c>
      <c r="G2931" s="12" t="s">
        <v>1121</v>
      </c>
      <c r="H2931" s="12" t="s">
        <v>1122</v>
      </c>
      <c r="I2931" s="12" t="s">
        <v>1123</v>
      </c>
    </row>
    <row r="2932" spans="1:9" ht="21" customHeight="1">
      <c r="A2932" s="13" t="s">
        <v>1326</v>
      </c>
      <c r="B2932" s="14" t="s">
        <v>1327</v>
      </c>
      <c r="C2932" s="78" t="s">
        <v>15</v>
      </c>
      <c r="D2932" s="78"/>
      <c r="E2932" s="78"/>
      <c r="F2932" s="13" t="s">
        <v>1221</v>
      </c>
      <c r="G2932" s="15">
        <v>0.63900000000000001</v>
      </c>
      <c r="H2932" s="16">
        <v>23.8</v>
      </c>
      <c r="I2932" s="16">
        <f>TRUNC(TRUNC(G2932,8)*H2932,2)</f>
        <v>15.2</v>
      </c>
    </row>
    <row r="2933" spans="1:9" ht="15" customHeight="1">
      <c r="A2933" s="13" t="s">
        <v>1328</v>
      </c>
      <c r="B2933" s="14" t="s">
        <v>1329</v>
      </c>
      <c r="C2933" s="78" t="s">
        <v>15</v>
      </c>
      <c r="D2933" s="78"/>
      <c r="E2933" s="78"/>
      <c r="F2933" s="13" t="s">
        <v>1221</v>
      </c>
      <c r="G2933" s="15">
        <v>0.63900000000000001</v>
      </c>
      <c r="H2933" s="16">
        <v>31.3</v>
      </c>
      <c r="I2933" s="16">
        <f>TRUNC(TRUNC(G2933,8)*H2933,2)</f>
        <v>20</v>
      </c>
    </row>
    <row r="2934" spans="1:9" ht="18" customHeight="1">
      <c r="A2934" s="8"/>
      <c r="B2934" s="8"/>
      <c r="C2934" s="8"/>
      <c r="D2934" s="8"/>
      <c r="E2934" s="8"/>
      <c r="F2934" s="8"/>
      <c r="G2934" s="79" t="s">
        <v>1224</v>
      </c>
      <c r="H2934" s="79"/>
      <c r="I2934" s="17">
        <f>SUM(I2932:I2933)</f>
        <v>35.200000000000003</v>
      </c>
    </row>
    <row r="2935" spans="1:9" ht="15" customHeight="1">
      <c r="A2935" s="8"/>
      <c r="B2935" s="8"/>
      <c r="C2935" s="8"/>
      <c r="D2935" s="8"/>
      <c r="E2935" s="8"/>
      <c r="F2935" s="8"/>
      <c r="G2935" s="80" t="s">
        <v>1141</v>
      </c>
      <c r="H2935" s="80"/>
      <c r="I2935" s="4">
        <f>ROUND(SUM(I2930,I2934),2)</f>
        <v>76.83</v>
      </c>
    </row>
    <row r="2936" spans="1:9" ht="9.9499999999999993" customHeight="1">
      <c r="A2936" s="8"/>
      <c r="B2936" s="8"/>
      <c r="C2936" s="8"/>
      <c r="D2936" s="8"/>
      <c r="E2936" s="8"/>
      <c r="F2936" s="8"/>
      <c r="G2936" s="83"/>
      <c r="H2936" s="83"/>
      <c r="I2936" s="83"/>
    </row>
    <row r="2937" spans="1:9" ht="20.100000000000001" customHeight="1">
      <c r="A2937" s="81" t="s">
        <v>2159</v>
      </c>
      <c r="B2937" s="81"/>
      <c r="C2937" s="81"/>
      <c r="D2937" s="81"/>
      <c r="E2937" s="81"/>
      <c r="F2937" s="81"/>
      <c r="G2937" s="81"/>
      <c r="H2937" s="81"/>
      <c r="I2937" s="81"/>
    </row>
    <row r="2938" spans="1:9" ht="15" customHeight="1">
      <c r="A2938" s="76" t="s">
        <v>1234</v>
      </c>
      <c r="B2938" s="76"/>
      <c r="C2938" s="77" t="s">
        <v>3</v>
      </c>
      <c r="D2938" s="77"/>
      <c r="E2938" s="77"/>
      <c r="F2938" s="12" t="s">
        <v>4</v>
      </c>
      <c r="G2938" s="12" t="s">
        <v>1121</v>
      </c>
      <c r="H2938" s="12" t="s">
        <v>1122</v>
      </c>
      <c r="I2938" s="12" t="s">
        <v>1123</v>
      </c>
    </row>
    <row r="2939" spans="1:9" ht="15" customHeight="1">
      <c r="A2939" s="13" t="s">
        <v>2160</v>
      </c>
      <c r="B2939" s="14" t="s">
        <v>985</v>
      </c>
      <c r="C2939" s="78" t="s">
        <v>135</v>
      </c>
      <c r="D2939" s="78"/>
      <c r="E2939" s="78"/>
      <c r="F2939" s="13" t="s">
        <v>136</v>
      </c>
      <c r="G2939" s="15">
        <v>1</v>
      </c>
      <c r="H2939" s="16">
        <v>54.9</v>
      </c>
      <c r="I2939" s="16">
        <f>TRUNC(TRUNC(G2939,8)*H2939,2)</f>
        <v>54.9</v>
      </c>
    </row>
    <row r="2940" spans="1:9" ht="15" customHeight="1">
      <c r="A2940" s="8"/>
      <c r="B2940" s="8"/>
      <c r="C2940" s="8"/>
      <c r="D2940" s="8"/>
      <c r="E2940" s="8"/>
      <c r="F2940" s="8"/>
      <c r="G2940" s="79" t="s">
        <v>1249</v>
      </c>
      <c r="H2940" s="79"/>
      <c r="I2940" s="17">
        <f>SUM(I2939:I2939)</f>
        <v>54.9</v>
      </c>
    </row>
    <row r="2941" spans="1:9" ht="15" customHeight="1">
      <c r="A2941" s="76" t="s">
        <v>1218</v>
      </c>
      <c r="B2941" s="76"/>
      <c r="C2941" s="77" t="s">
        <v>3</v>
      </c>
      <c r="D2941" s="77"/>
      <c r="E2941" s="77"/>
      <c r="F2941" s="12" t="s">
        <v>4</v>
      </c>
      <c r="G2941" s="12" t="s">
        <v>1121</v>
      </c>
      <c r="H2941" s="12" t="s">
        <v>1122</v>
      </c>
      <c r="I2941" s="12" t="s">
        <v>1123</v>
      </c>
    </row>
    <row r="2942" spans="1:9" ht="15" customHeight="1">
      <c r="A2942" s="13" t="s">
        <v>1328</v>
      </c>
      <c r="B2942" s="14" t="s">
        <v>1329</v>
      </c>
      <c r="C2942" s="78" t="s">
        <v>15</v>
      </c>
      <c r="D2942" s="78"/>
      <c r="E2942" s="78"/>
      <c r="F2942" s="13" t="s">
        <v>1221</v>
      </c>
      <c r="G2942" s="15">
        <v>0.5</v>
      </c>
      <c r="H2942" s="16">
        <v>31.3</v>
      </c>
      <c r="I2942" s="16">
        <f>TRUNC(TRUNC(G2942,8)*H2942,2)</f>
        <v>15.65</v>
      </c>
    </row>
    <row r="2943" spans="1:9" ht="15" customHeight="1">
      <c r="A2943" s="13" t="s">
        <v>1267</v>
      </c>
      <c r="B2943" s="14" t="s">
        <v>1268</v>
      </c>
      <c r="C2943" s="78" t="s">
        <v>15</v>
      </c>
      <c r="D2943" s="78"/>
      <c r="E2943" s="78"/>
      <c r="F2943" s="13" t="s">
        <v>1221</v>
      </c>
      <c r="G2943" s="15">
        <v>0.5</v>
      </c>
      <c r="H2943" s="16">
        <v>22.72</v>
      </c>
      <c r="I2943" s="16">
        <f>TRUNC(TRUNC(G2943,8)*H2943,2)</f>
        <v>11.36</v>
      </c>
    </row>
    <row r="2944" spans="1:9" ht="18" customHeight="1">
      <c r="A2944" s="8"/>
      <c r="B2944" s="8"/>
      <c r="C2944" s="8"/>
      <c r="D2944" s="8"/>
      <c r="E2944" s="8"/>
      <c r="F2944" s="8"/>
      <c r="G2944" s="79" t="s">
        <v>1224</v>
      </c>
      <c r="H2944" s="79"/>
      <c r="I2944" s="17">
        <f>SUM(I2942:I2943)</f>
        <v>27.009999999999998</v>
      </c>
    </row>
    <row r="2945" spans="1:9" ht="15" customHeight="1">
      <c r="A2945" s="8"/>
      <c r="B2945" s="8"/>
      <c r="C2945" s="8"/>
      <c r="D2945" s="8"/>
      <c r="E2945" s="8"/>
      <c r="F2945" s="8"/>
      <c r="G2945" s="80" t="s">
        <v>1141</v>
      </c>
      <c r="H2945" s="80"/>
      <c r="I2945" s="4">
        <f>ROUND(SUM(I2940,I2944),2)</f>
        <v>81.91</v>
      </c>
    </row>
    <row r="2946" spans="1:9" ht="9.9499999999999993" customHeight="1">
      <c r="A2946" s="8"/>
      <c r="B2946" s="8"/>
      <c r="C2946" s="8"/>
      <c r="D2946" s="8"/>
      <c r="E2946" s="8"/>
      <c r="F2946" s="8"/>
      <c r="G2946" s="83"/>
      <c r="H2946" s="83"/>
      <c r="I2946" s="83"/>
    </row>
    <row r="2947" spans="1:9" ht="20.100000000000001" customHeight="1">
      <c r="A2947" s="81" t="s">
        <v>2161</v>
      </c>
      <c r="B2947" s="81"/>
      <c r="C2947" s="81"/>
      <c r="D2947" s="81"/>
      <c r="E2947" s="81"/>
      <c r="F2947" s="81"/>
      <c r="G2947" s="81"/>
      <c r="H2947" s="81"/>
      <c r="I2947" s="81"/>
    </row>
    <row r="2948" spans="1:9" ht="15" customHeight="1">
      <c r="A2948" s="76" t="s">
        <v>1234</v>
      </c>
      <c r="B2948" s="76"/>
      <c r="C2948" s="77" t="s">
        <v>3</v>
      </c>
      <c r="D2948" s="77"/>
      <c r="E2948" s="77"/>
      <c r="F2948" s="12" t="s">
        <v>4</v>
      </c>
      <c r="G2948" s="12" t="s">
        <v>1121</v>
      </c>
      <c r="H2948" s="12" t="s">
        <v>1122</v>
      </c>
      <c r="I2948" s="12" t="s">
        <v>1123</v>
      </c>
    </row>
    <row r="2949" spans="1:9" ht="15" customHeight="1">
      <c r="A2949" s="13" t="s">
        <v>2162</v>
      </c>
      <c r="B2949" s="14" t="s">
        <v>2163</v>
      </c>
      <c r="C2949" s="78" t="s">
        <v>135</v>
      </c>
      <c r="D2949" s="78"/>
      <c r="E2949" s="78"/>
      <c r="F2949" s="13" t="s">
        <v>136</v>
      </c>
      <c r="G2949" s="15">
        <v>1</v>
      </c>
      <c r="H2949" s="16">
        <v>6.9</v>
      </c>
      <c r="I2949" s="16">
        <f>TRUNC(TRUNC(G2949,8)*H2949,2)</f>
        <v>6.9</v>
      </c>
    </row>
    <row r="2950" spans="1:9" ht="15" customHeight="1">
      <c r="A2950" s="8"/>
      <c r="B2950" s="8"/>
      <c r="C2950" s="8"/>
      <c r="D2950" s="8"/>
      <c r="E2950" s="8"/>
      <c r="F2950" s="8"/>
      <c r="G2950" s="79" t="s">
        <v>1249</v>
      </c>
      <c r="H2950" s="79"/>
      <c r="I2950" s="17">
        <f>SUM(I2949:I2949)</f>
        <v>6.9</v>
      </c>
    </row>
    <row r="2951" spans="1:9" ht="15" customHeight="1">
      <c r="A2951" s="76" t="s">
        <v>1218</v>
      </c>
      <c r="B2951" s="76"/>
      <c r="C2951" s="77" t="s">
        <v>3</v>
      </c>
      <c r="D2951" s="77"/>
      <c r="E2951" s="77"/>
      <c r="F2951" s="12" t="s">
        <v>4</v>
      </c>
      <c r="G2951" s="12" t="s">
        <v>1121</v>
      </c>
      <c r="H2951" s="12" t="s">
        <v>1122</v>
      </c>
      <c r="I2951" s="12" t="s">
        <v>1123</v>
      </c>
    </row>
    <row r="2952" spans="1:9" ht="15" customHeight="1">
      <c r="A2952" s="13" t="s">
        <v>1328</v>
      </c>
      <c r="B2952" s="14" t="s">
        <v>1329</v>
      </c>
      <c r="C2952" s="78" t="s">
        <v>15</v>
      </c>
      <c r="D2952" s="78"/>
      <c r="E2952" s="78"/>
      <c r="F2952" s="13" t="s">
        <v>1221</v>
      </c>
      <c r="G2952" s="15">
        <v>0.2</v>
      </c>
      <c r="H2952" s="16">
        <v>31.3</v>
      </c>
      <c r="I2952" s="16">
        <f>TRUNC(TRUNC(G2952,8)*H2952,2)</f>
        <v>6.26</v>
      </c>
    </row>
    <row r="2953" spans="1:9" ht="15" customHeight="1">
      <c r="A2953" s="13" t="s">
        <v>1267</v>
      </c>
      <c r="B2953" s="14" t="s">
        <v>1268</v>
      </c>
      <c r="C2953" s="78" t="s">
        <v>15</v>
      </c>
      <c r="D2953" s="78"/>
      <c r="E2953" s="78"/>
      <c r="F2953" s="13" t="s">
        <v>1221</v>
      </c>
      <c r="G2953" s="15">
        <v>0.2</v>
      </c>
      <c r="H2953" s="16">
        <v>22.72</v>
      </c>
      <c r="I2953" s="16">
        <f>TRUNC(TRUNC(G2953,8)*H2953,2)</f>
        <v>4.54</v>
      </c>
    </row>
    <row r="2954" spans="1:9" ht="18" customHeight="1">
      <c r="A2954" s="8"/>
      <c r="B2954" s="8"/>
      <c r="C2954" s="8"/>
      <c r="D2954" s="8"/>
      <c r="E2954" s="8"/>
      <c r="F2954" s="8"/>
      <c r="G2954" s="79" t="s">
        <v>1224</v>
      </c>
      <c r="H2954" s="79"/>
      <c r="I2954" s="17">
        <f>SUM(I2952:I2953)</f>
        <v>10.8</v>
      </c>
    </row>
    <row r="2955" spans="1:9" ht="15" customHeight="1">
      <c r="A2955" s="8"/>
      <c r="B2955" s="8"/>
      <c r="C2955" s="8"/>
      <c r="D2955" s="8"/>
      <c r="E2955" s="8"/>
      <c r="F2955" s="8"/>
      <c r="G2955" s="80" t="s">
        <v>1141</v>
      </c>
      <c r="H2955" s="80"/>
      <c r="I2955" s="4">
        <f>ROUND(SUM(I2950,I2954),2)</f>
        <v>17.7</v>
      </c>
    </row>
    <row r="2956" spans="1:9" ht="9.9499999999999993" customHeight="1">
      <c r="A2956" s="8"/>
      <c r="B2956" s="8"/>
      <c r="C2956" s="8"/>
      <c r="D2956" s="8"/>
      <c r="E2956" s="8"/>
      <c r="F2956" s="8"/>
      <c r="G2956" s="83"/>
      <c r="H2956" s="83"/>
      <c r="I2956" s="83"/>
    </row>
    <row r="2957" spans="1:9" ht="20.100000000000001" customHeight="1">
      <c r="A2957" s="81" t="s">
        <v>2164</v>
      </c>
      <c r="B2957" s="81"/>
      <c r="C2957" s="81"/>
      <c r="D2957" s="81"/>
      <c r="E2957" s="81"/>
      <c r="F2957" s="81"/>
      <c r="G2957" s="81"/>
      <c r="H2957" s="81"/>
      <c r="I2957" s="81"/>
    </row>
    <row r="2958" spans="1:9" ht="15" customHeight="1">
      <c r="A2958" s="76" t="s">
        <v>1234</v>
      </c>
      <c r="B2958" s="76"/>
      <c r="C2958" s="77" t="s">
        <v>3</v>
      </c>
      <c r="D2958" s="77"/>
      <c r="E2958" s="77"/>
      <c r="F2958" s="12" t="s">
        <v>4</v>
      </c>
      <c r="G2958" s="12" t="s">
        <v>1121</v>
      </c>
      <c r="H2958" s="12" t="s">
        <v>1122</v>
      </c>
      <c r="I2958" s="12" t="s">
        <v>1123</v>
      </c>
    </row>
    <row r="2959" spans="1:9" ht="15" customHeight="1">
      <c r="A2959" s="13" t="s">
        <v>2165</v>
      </c>
      <c r="B2959" s="14" t="s">
        <v>2166</v>
      </c>
      <c r="C2959" s="78" t="s">
        <v>135</v>
      </c>
      <c r="D2959" s="78"/>
      <c r="E2959" s="78"/>
      <c r="F2959" s="13" t="s">
        <v>136</v>
      </c>
      <c r="G2959" s="15">
        <v>1</v>
      </c>
      <c r="H2959" s="16">
        <v>3.3</v>
      </c>
      <c r="I2959" s="16">
        <f>TRUNC(TRUNC(G2959,8)*H2959,2)</f>
        <v>3.3</v>
      </c>
    </row>
    <row r="2960" spans="1:9" ht="15" customHeight="1">
      <c r="A2960" s="8"/>
      <c r="B2960" s="8"/>
      <c r="C2960" s="8"/>
      <c r="D2960" s="8"/>
      <c r="E2960" s="8"/>
      <c r="F2960" s="8"/>
      <c r="G2960" s="79" t="s">
        <v>1249</v>
      </c>
      <c r="H2960" s="79"/>
      <c r="I2960" s="17">
        <f>SUM(I2959:I2959)</f>
        <v>3.3</v>
      </c>
    </row>
    <row r="2961" spans="1:9" ht="15" customHeight="1">
      <c r="A2961" s="76" t="s">
        <v>1218</v>
      </c>
      <c r="B2961" s="76"/>
      <c r="C2961" s="77" t="s">
        <v>3</v>
      </c>
      <c r="D2961" s="77"/>
      <c r="E2961" s="77"/>
      <c r="F2961" s="12" t="s">
        <v>4</v>
      </c>
      <c r="G2961" s="12" t="s">
        <v>1121</v>
      </c>
      <c r="H2961" s="12" t="s">
        <v>1122</v>
      </c>
      <c r="I2961" s="12" t="s">
        <v>1123</v>
      </c>
    </row>
    <row r="2962" spans="1:9" ht="15" customHeight="1">
      <c r="A2962" s="13" t="s">
        <v>1328</v>
      </c>
      <c r="B2962" s="14" t="s">
        <v>1329</v>
      </c>
      <c r="C2962" s="78" t="s">
        <v>15</v>
      </c>
      <c r="D2962" s="78"/>
      <c r="E2962" s="78"/>
      <c r="F2962" s="13" t="s">
        <v>1221</v>
      </c>
      <c r="G2962" s="15">
        <v>0.2</v>
      </c>
      <c r="H2962" s="16">
        <v>31.3</v>
      </c>
      <c r="I2962" s="16">
        <f>TRUNC(TRUNC(G2962,8)*H2962,2)</f>
        <v>6.26</v>
      </c>
    </row>
    <row r="2963" spans="1:9" ht="15" customHeight="1">
      <c r="A2963" s="13" t="s">
        <v>1267</v>
      </c>
      <c r="B2963" s="14" t="s">
        <v>1268</v>
      </c>
      <c r="C2963" s="78" t="s">
        <v>15</v>
      </c>
      <c r="D2963" s="78"/>
      <c r="E2963" s="78"/>
      <c r="F2963" s="13" t="s">
        <v>1221</v>
      </c>
      <c r="G2963" s="15">
        <v>0.2</v>
      </c>
      <c r="H2963" s="16">
        <v>22.72</v>
      </c>
      <c r="I2963" s="16">
        <f>TRUNC(TRUNC(G2963,8)*H2963,2)</f>
        <v>4.54</v>
      </c>
    </row>
    <row r="2964" spans="1:9" ht="18" customHeight="1">
      <c r="A2964" s="8"/>
      <c r="B2964" s="8"/>
      <c r="C2964" s="8"/>
      <c r="D2964" s="8"/>
      <c r="E2964" s="8"/>
      <c r="F2964" s="8"/>
      <c r="G2964" s="79" t="s">
        <v>1224</v>
      </c>
      <c r="H2964" s="79"/>
      <c r="I2964" s="17">
        <f>SUM(I2962:I2963)</f>
        <v>10.8</v>
      </c>
    </row>
    <row r="2965" spans="1:9" ht="15" customHeight="1">
      <c r="A2965" s="8"/>
      <c r="B2965" s="8"/>
      <c r="C2965" s="8"/>
      <c r="D2965" s="8"/>
      <c r="E2965" s="8"/>
      <c r="F2965" s="8"/>
      <c r="G2965" s="80" t="s">
        <v>1141</v>
      </c>
      <c r="H2965" s="80"/>
      <c r="I2965" s="4">
        <f>ROUND(SUM(I2960,I2964),2)</f>
        <v>14.1</v>
      </c>
    </row>
    <row r="2966" spans="1:9" ht="9.9499999999999993" customHeight="1">
      <c r="A2966" s="8"/>
      <c r="B2966" s="8"/>
      <c r="C2966" s="8"/>
      <c r="D2966" s="8"/>
      <c r="E2966" s="8"/>
      <c r="F2966" s="8"/>
      <c r="G2966" s="83"/>
      <c r="H2966" s="83"/>
      <c r="I2966" s="83"/>
    </row>
    <row r="2967" spans="1:9" ht="20.100000000000001" customHeight="1">
      <c r="A2967" s="81" t="s">
        <v>2167</v>
      </c>
      <c r="B2967" s="81"/>
      <c r="C2967" s="81"/>
      <c r="D2967" s="81"/>
      <c r="E2967" s="81"/>
      <c r="F2967" s="81"/>
      <c r="G2967" s="81"/>
      <c r="H2967" s="81"/>
      <c r="I2967" s="81"/>
    </row>
    <row r="2968" spans="1:9" ht="15" customHeight="1">
      <c r="A2968" s="76" t="s">
        <v>1234</v>
      </c>
      <c r="B2968" s="76"/>
      <c r="C2968" s="77" t="s">
        <v>3</v>
      </c>
      <c r="D2968" s="77"/>
      <c r="E2968" s="77"/>
      <c r="F2968" s="12" t="s">
        <v>4</v>
      </c>
      <c r="G2968" s="12" t="s">
        <v>1121</v>
      </c>
      <c r="H2968" s="12" t="s">
        <v>1122</v>
      </c>
      <c r="I2968" s="12" t="s">
        <v>1123</v>
      </c>
    </row>
    <row r="2969" spans="1:9" ht="21" customHeight="1">
      <c r="A2969" s="13" t="s">
        <v>2168</v>
      </c>
      <c r="B2969" s="14" t="s">
        <v>2169</v>
      </c>
      <c r="C2969" s="78" t="s">
        <v>135</v>
      </c>
      <c r="D2969" s="78"/>
      <c r="E2969" s="78"/>
      <c r="F2969" s="13" t="s">
        <v>136</v>
      </c>
      <c r="G2969" s="15">
        <v>1</v>
      </c>
      <c r="H2969" s="16">
        <v>3.1</v>
      </c>
      <c r="I2969" s="16">
        <f>TRUNC(TRUNC(G2969,8)*H2969,2)</f>
        <v>3.1</v>
      </c>
    </row>
    <row r="2970" spans="1:9" ht="15" customHeight="1">
      <c r="A2970" s="8"/>
      <c r="B2970" s="8"/>
      <c r="C2970" s="8"/>
      <c r="D2970" s="8"/>
      <c r="E2970" s="8"/>
      <c r="F2970" s="8"/>
      <c r="G2970" s="79" t="s">
        <v>1249</v>
      </c>
      <c r="H2970" s="79"/>
      <c r="I2970" s="17">
        <f>SUM(I2969:I2969)</f>
        <v>3.1</v>
      </c>
    </row>
    <row r="2971" spans="1:9" ht="15" customHeight="1">
      <c r="A2971" s="76" t="s">
        <v>1218</v>
      </c>
      <c r="B2971" s="76"/>
      <c r="C2971" s="77" t="s">
        <v>3</v>
      </c>
      <c r="D2971" s="77"/>
      <c r="E2971" s="77"/>
      <c r="F2971" s="12" t="s">
        <v>4</v>
      </c>
      <c r="G2971" s="12" t="s">
        <v>1121</v>
      </c>
      <c r="H2971" s="12" t="s">
        <v>1122</v>
      </c>
      <c r="I2971" s="12" t="s">
        <v>1123</v>
      </c>
    </row>
    <row r="2972" spans="1:9" ht="15" customHeight="1">
      <c r="A2972" s="13" t="s">
        <v>1328</v>
      </c>
      <c r="B2972" s="14" t="s">
        <v>1329</v>
      </c>
      <c r="C2972" s="78" t="s">
        <v>15</v>
      </c>
      <c r="D2972" s="78"/>
      <c r="E2972" s="78"/>
      <c r="F2972" s="13" t="s">
        <v>1221</v>
      </c>
      <c r="G2972" s="15">
        <v>0.06</v>
      </c>
      <c r="H2972" s="16">
        <v>31.3</v>
      </c>
      <c r="I2972" s="16">
        <f>TRUNC(TRUNC(G2972,8)*H2972,2)</f>
        <v>1.87</v>
      </c>
    </row>
    <row r="2973" spans="1:9" ht="15" customHeight="1">
      <c r="A2973" s="13" t="s">
        <v>1267</v>
      </c>
      <c r="B2973" s="14" t="s">
        <v>1268</v>
      </c>
      <c r="C2973" s="78" t="s">
        <v>15</v>
      </c>
      <c r="D2973" s="78"/>
      <c r="E2973" s="78"/>
      <c r="F2973" s="13" t="s">
        <v>1221</v>
      </c>
      <c r="G2973" s="15">
        <v>0.06</v>
      </c>
      <c r="H2973" s="16">
        <v>22.72</v>
      </c>
      <c r="I2973" s="16">
        <f>TRUNC(TRUNC(G2973,8)*H2973,2)</f>
        <v>1.36</v>
      </c>
    </row>
    <row r="2974" spans="1:9" ht="18" customHeight="1">
      <c r="A2974" s="8"/>
      <c r="B2974" s="8"/>
      <c r="C2974" s="8"/>
      <c r="D2974" s="8"/>
      <c r="E2974" s="8"/>
      <c r="F2974" s="8"/>
      <c r="G2974" s="79" t="s">
        <v>1224</v>
      </c>
      <c r="H2974" s="79"/>
      <c r="I2974" s="17">
        <f>SUM(I2972:I2973)</f>
        <v>3.2300000000000004</v>
      </c>
    </row>
    <row r="2975" spans="1:9" ht="15" customHeight="1">
      <c r="A2975" s="8"/>
      <c r="B2975" s="8"/>
      <c r="C2975" s="8"/>
      <c r="D2975" s="8"/>
      <c r="E2975" s="8"/>
      <c r="F2975" s="8"/>
      <c r="G2975" s="80" t="s">
        <v>1141</v>
      </c>
      <c r="H2975" s="80"/>
      <c r="I2975" s="4">
        <f>ROUND(SUM(I2970,I2974),2)</f>
        <v>6.33</v>
      </c>
    </row>
    <row r="2976" spans="1:9" ht="9.9499999999999993" customHeight="1">
      <c r="A2976" s="8"/>
      <c r="B2976" s="8"/>
      <c r="C2976" s="8"/>
      <c r="D2976" s="8"/>
      <c r="E2976" s="8"/>
      <c r="F2976" s="8"/>
      <c r="G2976" s="83"/>
      <c r="H2976" s="83"/>
      <c r="I2976" s="83"/>
    </row>
    <row r="2977" spans="1:9" ht="20.100000000000001" customHeight="1">
      <c r="A2977" s="81" t="s">
        <v>2170</v>
      </c>
      <c r="B2977" s="81"/>
      <c r="C2977" s="81"/>
      <c r="D2977" s="81"/>
      <c r="E2977" s="81"/>
      <c r="F2977" s="81"/>
      <c r="G2977" s="81"/>
      <c r="H2977" s="81"/>
      <c r="I2977" s="81"/>
    </row>
    <row r="2978" spans="1:9" ht="15" customHeight="1">
      <c r="A2978" s="76" t="s">
        <v>1234</v>
      </c>
      <c r="B2978" s="76"/>
      <c r="C2978" s="77" t="s">
        <v>3</v>
      </c>
      <c r="D2978" s="77"/>
      <c r="E2978" s="77"/>
      <c r="F2978" s="12" t="s">
        <v>4</v>
      </c>
      <c r="G2978" s="12" t="s">
        <v>1121</v>
      </c>
      <c r="H2978" s="12" t="s">
        <v>1122</v>
      </c>
      <c r="I2978" s="12" t="s">
        <v>1123</v>
      </c>
    </row>
    <row r="2979" spans="1:9" ht="21" customHeight="1">
      <c r="A2979" s="13" t="s">
        <v>2171</v>
      </c>
      <c r="B2979" s="14" t="s">
        <v>2172</v>
      </c>
      <c r="C2979" s="78" t="s">
        <v>135</v>
      </c>
      <c r="D2979" s="78"/>
      <c r="E2979" s="78"/>
      <c r="F2979" s="13" t="s">
        <v>136</v>
      </c>
      <c r="G2979" s="15">
        <v>1</v>
      </c>
      <c r="H2979" s="16">
        <v>12.35</v>
      </c>
      <c r="I2979" s="16">
        <f>TRUNC(TRUNC(G2979,8)*H2979,2)</f>
        <v>12.35</v>
      </c>
    </row>
    <row r="2980" spans="1:9" ht="15" customHeight="1">
      <c r="A2980" s="8"/>
      <c r="B2980" s="8"/>
      <c r="C2980" s="8"/>
      <c r="D2980" s="8"/>
      <c r="E2980" s="8"/>
      <c r="F2980" s="8"/>
      <c r="G2980" s="79" t="s">
        <v>1249</v>
      </c>
      <c r="H2980" s="79"/>
      <c r="I2980" s="17">
        <f>SUM(I2979:I2979)</f>
        <v>12.35</v>
      </c>
    </row>
    <row r="2981" spans="1:9" ht="15" customHeight="1">
      <c r="A2981" s="76" t="s">
        <v>1218</v>
      </c>
      <c r="B2981" s="76"/>
      <c r="C2981" s="77" t="s">
        <v>3</v>
      </c>
      <c r="D2981" s="77"/>
      <c r="E2981" s="77"/>
      <c r="F2981" s="12" t="s">
        <v>4</v>
      </c>
      <c r="G2981" s="12" t="s">
        <v>1121</v>
      </c>
      <c r="H2981" s="12" t="s">
        <v>1122</v>
      </c>
      <c r="I2981" s="12" t="s">
        <v>1123</v>
      </c>
    </row>
    <row r="2982" spans="1:9" ht="15" customHeight="1">
      <c r="A2982" s="13" t="s">
        <v>1328</v>
      </c>
      <c r="B2982" s="14" t="s">
        <v>1329</v>
      </c>
      <c r="C2982" s="78" t="s">
        <v>15</v>
      </c>
      <c r="D2982" s="78"/>
      <c r="E2982" s="78"/>
      <c r="F2982" s="13" t="s">
        <v>1221</v>
      </c>
      <c r="G2982" s="15">
        <v>0.3</v>
      </c>
      <c r="H2982" s="16">
        <v>31.3</v>
      </c>
      <c r="I2982" s="16">
        <f>TRUNC(TRUNC(G2982,8)*H2982,2)</f>
        <v>9.39</v>
      </c>
    </row>
    <row r="2983" spans="1:9" ht="15" customHeight="1">
      <c r="A2983" s="13" t="s">
        <v>1267</v>
      </c>
      <c r="B2983" s="14" t="s">
        <v>1268</v>
      </c>
      <c r="C2983" s="78" t="s">
        <v>15</v>
      </c>
      <c r="D2983" s="78"/>
      <c r="E2983" s="78"/>
      <c r="F2983" s="13" t="s">
        <v>1221</v>
      </c>
      <c r="G2983" s="15">
        <v>0.3</v>
      </c>
      <c r="H2983" s="16">
        <v>22.72</v>
      </c>
      <c r="I2983" s="16">
        <f>TRUNC(TRUNC(G2983,8)*H2983,2)</f>
        <v>6.81</v>
      </c>
    </row>
    <row r="2984" spans="1:9" ht="18" customHeight="1">
      <c r="A2984" s="8"/>
      <c r="B2984" s="8"/>
      <c r="C2984" s="8"/>
      <c r="D2984" s="8"/>
      <c r="E2984" s="8"/>
      <c r="F2984" s="8"/>
      <c r="G2984" s="79" t="s">
        <v>1224</v>
      </c>
      <c r="H2984" s="79"/>
      <c r="I2984" s="17">
        <f>SUM(I2982:I2983)</f>
        <v>16.2</v>
      </c>
    </row>
    <row r="2985" spans="1:9" ht="15" customHeight="1">
      <c r="A2985" s="8"/>
      <c r="B2985" s="8"/>
      <c r="C2985" s="8"/>
      <c r="D2985" s="8"/>
      <c r="E2985" s="8"/>
      <c r="F2985" s="8"/>
      <c r="G2985" s="80" t="s">
        <v>1141</v>
      </c>
      <c r="H2985" s="80"/>
      <c r="I2985" s="4">
        <f>ROUND(SUM(I2980,I2984),2)</f>
        <v>28.55</v>
      </c>
    </row>
    <row r="2986" spans="1:9" ht="9.9499999999999993" customHeight="1">
      <c r="A2986" s="8"/>
      <c r="B2986" s="8"/>
      <c r="C2986" s="8"/>
      <c r="D2986" s="8"/>
      <c r="E2986" s="8"/>
      <c r="F2986" s="8"/>
      <c r="G2986" s="83"/>
      <c r="H2986" s="83"/>
      <c r="I2986" s="83"/>
    </row>
    <row r="2987" spans="1:9" ht="20.100000000000001" customHeight="1">
      <c r="A2987" s="81" t="s">
        <v>2173</v>
      </c>
      <c r="B2987" s="81"/>
      <c r="C2987" s="81"/>
      <c r="D2987" s="81"/>
      <c r="E2987" s="81"/>
      <c r="F2987" s="81"/>
      <c r="G2987" s="81"/>
      <c r="H2987" s="81"/>
      <c r="I2987" s="81"/>
    </row>
    <row r="2988" spans="1:9" ht="15" customHeight="1">
      <c r="A2988" s="76" t="s">
        <v>1234</v>
      </c>
      <c r="B2988" s="76"/>
      <c r="C2988" s="77" t="s">
        <v>3</v>
      </c>
      <c r="D2988" s="77"/>
      <c r="E2988" s="77"/>
      <c r="F2988" s="12" t="s">
        <v>4</v>
      </c>
      <c r="G2988" s="12" t="s">
        <v>1121</v>
      </c>
      <c r="H2988" s="12" t="s">
        <v>1122</v>
      </c>
      <c r="I2988" s="12" t="s">
        <v>1123</v>
      </c>
    </row>
    <row r="2989" spans="1:9" ht="21" customHeight="1">
      <c r="A2989" s="13" t="s">
        <v>2174</v>
      </c>
      <c r="B2989" s="14" t="s">
        <v>1001</v>
      </c>
      <c r="C2989" s="78" t="s">
        <v>135</v>
      </c>
      <c r="D2989" s="78"/>
      <c r="E2989" s="78"/>
      <c r="F2989" s="13" t="s">
        <v>136</v>
      </c>
      <c r="G2989" s="15">
        <v>1</v>
      </c>
      <c r="H2989" s="16">
        <v>9.0500000000000007</v>
      </c>
      <c r="I2989" s="16">
        <f>TRUNC(TRUNC(G2989,8)*H2989,2)</f>
        <v>9.0500000000000007</v>
      </c>
    </row>
    <row r="2990" spans="1:9" ht="15" customHeight="1">
      <c r="A2990" s="8"/>
      <c r="B2990" s="8"/>
      <c r="C2990" s="8"/>
      <c r="D2990" s="8"/>
      <c r="E2990" s="8"/>
      <c r="F2990" s="8"/>
      <c r="G2990" s="79" t="s">
        <v>1249</v>
      </c>
      <c r="H2990" s="79"/>
      <c r="I2990" s="17">
        <f>SUM(I2989:I2989)</f>
        <v>9.0500000000000007</v>
      </c>
    </row>
    <row r="2991" spans="1:9" ht="15" customHeight="1">
      <c r="A2991" s="76" t="s">
        <v>1218</v>
      </c>
      <c r="B2991" s="76"/>
      <c r="C2991" s="77" t="s">
        <v>3</v>
      </c>
      <c r="D2991" s="77"/>
      <c r="E2991" s="77"/>
      <c r="F2991" s="12" t="s">
        <v>4</v>
      </c>
      <c r="G2991" s="12" t="s">
        <v>1121</v>
      </c>
      <c r="H2991" s="12" t="s">
        <v>1122</v>
      </c>
      <c r="I2991" s="12" t="s">
        <v>1123</v>
      </c>
    </row>
    <row r="2992" spans="1:9" ht="15" customHeight="1">
      <c r="A2992" s="13" t="s">
        <v>1328</v>
      </c>
      <c r="B2992" s="14" t="s">
        <v>1329</v>
      </c>
      <c r="C2992" s="78" t="s">
        <v>15</v>
      </c>
      <c r="D2992" s="78"/>
      <c r="E2992" s="78"/>
      <c r="F2992" s="13" t="s">
        <v>1221</v>
      </c>
      <c r="G2992" s="15">
        <v>0.3</v>
      </c>
      <c r="H2992" s="16">
        <v>31.3</v>
      </c>
      <c r="I2992" s="16">
        <f>TRUNC(TRUNC(G2992,8)*H2992,2)</f>
        <v>9.39</v>
      </c>
    </row>
    <row r="2993" spans="1:9" ht="15" customHeight="1">
      <c r="A2993" s="13" t="s">
        <v>1267</v>
      </c>
      <c r="B2993" s="14" t="s">
        <v>1268</v>
      </c>
      <c r="C2993" s="78" t="s">
        <v>15</v>
      </c>
      <c r="D2993" s="78"/>
      <c r="E2993" s="78"/>
      <c r="F2993" s="13" t="s">
        <v>1221</v>
      </c>
      <c r="G2993" s="15">
        <v>0.3</v>
      </c>
      <c r="H2993" s="16">
        <v>22.72</v>
      </c>
      <c r="I2993" s="16">
        <f>TRUNC(TRUNC(G2993,8)*H2993,2)</f>
        <v>6.81</v>
      </c>
    </row>
    <row r="2994" spans="1:9" ht="18" customHeight="1">
      <c r="A2994" s="8"/>
      <c r="B2994" s="8"/>
      <c r="C2994" s="8"/>
      <c r="D2994" s="8"/>
      <c r="E2994" s="8"/>
      <c r="F2994" s="8"/>
      <c r="G2994" s="79" t="s">
        <v>1224</v>
      </c>
      <c r="H2994" s="79"/>
      <c r="I2994" s="17">
        <f>SUM(I2992:I2993)</f>
        <v>16.2</v>
      </c>
    </row>
    <row r="2995" spans="1:9" ht="15" customHeight="1">
      <c r="A2995" s="8"/>
      <c r="B2995" s="8"/>
      <c r="C2995" s="8"/>
      <c r="D2995" s="8"/>
      <c r="E2995" s="8"/>
      <c r="F2995" s="8"/>
      <c r="G2995" s="80" t="s">
        <v>1141</v>
      </c>
      <c r="H2995" s="80"/>
      <c r="I2995" s="4">
        <f>ROUND(SUM(I2990,I2994),2)</f>
        <v>25.25</v>
      </c>
    </row>
    <row r="2996" spans="1:9" ht="9.9499999999999993" customHeight="1">
      <c r="A2996" s="8"/>
      <c r="B2996" s="8"/>
      <c r="C2996" s="8"/>
      <c r="D2996" s="8"/>
      <c r="E2996" s="8"/>
      <c r="F2996" s="8"/>
      <c r="G2996" s="83"/>
      <c r="H2996" s="83"/>
      <c r="I2996" s="83"/>
    </row>
    <row r="2997" spans="1:9" ht="20.100000000000001" customHeight="1">
      <c r="A2997" s="81" t="s">
        <v>2175</v>
      </c>
      <c r="B2997" s="81"/>
      <c r="C2997" s="81"/>
      <c r="D2997" s="81"/>
      <c r="E2997" s="81"/>
      <c r="F2997" s="81"/>
      <c r="G2997" s="81"/>
      <c r="H2997" s="81"/>
      <c r="I2997" s="81"/>
    </row>
    <row r="2998" spans="1:9" ht="15" customHeight="1">
      <c r="A2998" s="76" t="s">
        <v>1137</v>
      </c>
      <c r="B2998" s="76"/>
      <c r="C2998" s="77" t="s">
        <v>3</v>
      </c>
      <c r="D2998" s="77"/>
      <c r="E2998" s="77"/>
      <c r="F2998" s="12" t="s">
        <v>4</v>
      </c>
      <c r="G2998" s="12" t="s">
        <v>1121</v>
      </c>
      <c r="H2998" s="12" t="s">
        <v>1122</v>
      </c>
      <c r="I2998" s="12" t="s">
        <v>1123</v>
      </c>
    </row>
    <row r="2999" spans="1:9" ht="29.1" customHeight="1">
      <c r="A2999" s="13" t="s">
        <v>2176</v>
      </c>
      <c r="B2999" s="14" t="s">
        <v>2177</v>
      </c>
      <c r="C2999" s="78" t="s">
        <v>15</v>
      </c>
      <c r="D2999" s="78"/>
      <c r="E2999" s="78"/>
      <c r="F2999" s="13" t="s">
        <v>39</v>
      </c>
      <c r="G2999" s="15">
        <v>1</v>
      </c>
      <c r="H2999" s="16">
        <v>17.66</v>
      </c>
      <c r="I2999" s="16">
        <f>TRUNC(TRUNC(G2999,8)*H2999,2)</f>
        <v>17.66</v>
      </c>
    </row>
    <row r="3000" spans="1:9" ht="29.1" customHeight="1">
      <c r="A3000" s="13" t="s">
        <v>1655</v>
      </c>
      <c r="B3000" s="14" t="s">
        <v>1656</v>
      </c>
      <c r="C3000" s="78" t="s">
        <v>15</v>
      </c>
      <c r="D3000" s="78"/>
      <c r="E3000" s="78"/>
      <c r="F3000" s="13" t="s">
        <v>39</v>
      </c>
      <c r="G3000" s="15">
        <v>1</v>
      </c>
      <c r="H3000" s="16">
        <v>10.18</v>
      </c>
      <c r="I3000" s="16">
        <f>TRUNC(TRUNC(G3000,8)*H3000,2)</f>
        <v>10.18</v>
      </c>
    </row>
    <row r="3001" spans="1:9" ht="15" customHeight="1">
      <c r="A3001" s="8"/>
      <c r="B3001" s="8"/>
      <c r="C3001" s="8"/>
      <c r="D3001" s="8"/>
      <c r="E3001" s="8"/>
      <c r="F3001" s="8"/>
      <c r="G3001" s="79" t="s">
        <v>1140</v>
      </c>
      <c r="H3001" s="79"/>
      <c r="I3001" s="17">
        <f>SUM(I2999:I3000)</f>
        <v>27.84</v>
      </c>
    </row>
    <row r="3002" spans="1:9" ht="15" customHeight="1">
      <c r="A3002" s="8"/>
      <c r="B3002" s="8"/>
      <c r="C3002" s="8"/>
      <c r="D3002" s="8"/>
      <c r="E3002" s="8"/>
      <c r="F3002" s="8"/>
      <c r="G3002" s="80" t="s">
        <v>1141</v>
      </c>
      <c r="H3002" s="80"/>
      <c r="I3002" s="4">
        <f>ROUND(SUM(I3001),2)</f>
        <v>27.84</v>
      </c>
    </row>
    <row r="3003" spans="1:9" ht="9.9499999999999993" customHeight="1">
      <c r="A3003" s="8"/>
      <c r="B3003" s="8"/>
      <c r="C3003" s="8"/>
      <c r="D3003" s="8"/>
      <c r="E3003" s="8"/>
      <c r="F3003" s="8"/>
      <c r="G3003" s="83"/>
      <c r="H3003" s="83"/>
      <c r="I3003" s="83"/>
    </row>
    <row r="3004" spans="1:9" ht="20.100000000000001" customHeight="1">
      <c r="A3004" s="81" t="s">
        <v>2178</v>
      </c>
      <c r="B3004" s="81"/>
      <c r="C3004" s="81"/>
      <c r="D3004" s="81"/>
      <c r="E3004" s="81"/>
      <c r="F3004" s="81"/>
      <c r="G3004" s="81"/>
      <c r="H3004" s="81"/>
      <c r="I3004" s="81"/>
    </row>
    <row r="3005" spans="1:9" ht="15" customHeight="1">
      <c r="A3005" s="76" t="s">
        <v>1234</v>
      </c>
      <c r="B3005" s="76"/>
      <c r="C3005" s="77" t="s">
        <v>3</v>
      </c>
      <c r="D3005" s="77"/>
      <c r="E3005" s="77"/>
      <c r="F3005" s="12" t="s">
        <v>4</v>
      </c>
      <c r="G3005" s="12" t="s">
        <v>1121</v>
      </c>
      <c r="H3005" s="12" t="s">
        <v>1122</v>
      </c>
      <c r="I3005" s="12" t="s">
        <v>1123</v>
      </c>
    </row>
    <row r="3006" spans="1:9" ht="38.1" customHeight="1">
      <c r="A3006" s="13" t="s">
        <v>2179</v>
      </c>
      <c r="B3006" s="14" t="s">
        <v>1021</v>
      </c>
      <c r="C3006" s="78" t="s">
        <v>1337</v>
      </c>
      <c r="D3006" s="78"/>
      <c r="E3006" s="78"/>
      <c r="F3006" s="13" t="s">
        <v>39</v>
      </c>
      <c r="G3006" s="15">
        <v>1</v>
      </c>
      <c r="H3006" s="16">
        <v>952.99</v>
      </c>
      <c r="I3006" s="16">
        <f>ROUND(ROUND(G3006,8)*H3006,2)</f>
        <v>952.99</v>
      </c>
    </row>
    <row r="3007" spans="1:9" ht="15" customHeight="1">
      <c r="A3007" s="8"/>
      <c r="B3007" s="8"/>
      <c r="C3007" s="8"/>
      <c r="D3007" s="8"/>
      <c r="E3007" s="8"/>
      <c r="F3007" s="8"/>
      <c r="G3007" s="79" t="s">
        <v>1249</v>
      </c>
      <c r="H3007" s="79"/>
      <c r="I3007" s="17">
        <f>SUM(I3006:I3006)</f>
        <v>952.99</v>
      </c>
    </row>
    <row r="3008" spans="1:9" ht="15" customHeight="1">
      <c r="A3008" s="76" t="s">
        <v>1218</v>
      </c>
      <c r="B3008" s="76"/>
      <c r="C3008" s="77" t="s">
        <v>3</v>
      </c>
      <c r="D3008" s="77"/>
      <c r="E3008" s="77"/>
      <c r="F3008" s="12" t="s">
        <v>4</v>
      </c>
      <c r="G3008" s="12" t="s">
        <v>1121</v>
      </c>
      <c r="H3008" s="12" t="s">
        <v>1122</v>
      </c>
      <c r="I3008" s="12" t="s">
        <v>1123</v>
      </c>
    </row>
    <row r="3009" spans="1:9" ht="21" customHeight="1">
      <c r="A3009" s="13" t="s">
        <v>1326</v>
      </c>
      <c r="B3009" s="14" t="s">
        <v>1327</v>
      </c>
      <c r="C3009" s="78" t="s">
        <v>15</v>
      </c>
      <c r="D3009" s="78"/>
      <c r="E3009" s="78"/>
      <c r="F3009" s="13" t="s">
        <v>1221</v>
      </c>
      <c r="G3009" s="15">
        <v>1.5233000000000001</v>
      </c>
      <c r="H3009" s="16">
        <v>23.8</v>
      </c>
      <c r="I3009" s="16">
        <f>ROUND(ROUND(G3009,8)*H3009,2)</f>
        <v>36.25</v>
      </c>
    </row>
    <row r="3010" spans="1:9" ht="15" customHeight="1">
      <c r="A3010" s="13" t="s">
        <v>1328</v>
      </c>
      <c r="B3010" s="14" t="s">
        <v>1329</v>
      </c>
      <c r="C3010" s="78" t="s">
        <v>15</v>
      </c>
      <c r="D3010" s="78"/>
      <c r="E3010" s="78"/>
      <c r="F3010" s="13" t="s">
        <v>1221</v>
      </c>
      <c r="G3010" s="15">
        <v>1.5233000000000001</v>
      </c>
      <c r="H3010" s="16">
        <v>31.3</v>
      </c>
      <c r="I3010" s="16">
        <f>ROUND(ROUND(G3010,8)*H3010,2)</f>
        <v>47.68</v>
      </c>
    </row>
    <row r="3011" spans="1:9" ht="18" customHeight="1">
      <c r="A3011" s="8"/>
      <c r="B3011" s="8"/>
      <c r="C3011" s="8"/>
      <c r="D3011" s="8"/>
      <c r="E3011" s="8"/>
      <c r="F3011" s="8"/>
      <c r="G3011" s="79" t="s">
        <v>1224</v>
      </c>
      <c r="H3011" s="79"/>
      <c r="I3011" s="17">
        <f>SUM(I3009:I3010)</f>
        <v>83.93</v>
      </c>
    </row>
    <row r="3012" spans="1:9" ht="15" customHeight="1">
      <c r="A3012" s="82" t="s">
        <v>2180</v>
      </c>
      <c r="B3012" s="82"/>
      <c r="C3012" s="82"/>
      <c r="D3012" s="8"/>
      <c r="E3012" s="8"/>
      <c r="F3012" s="8"/>
      <c r="G3012" s="80" t="s">
        <v>1141</v>
      </c>
      <c r="H3012" s="80"/>
      <c r="I3012" s="4">
        <v>1036.92</v>
      </c>
    </row>
    <row r="3013" spans="1:9" ht="2.1" customHeight="1">
      <c r="A3013" s="82"/>
      <c r="B3013" s="82"/>
      <c r="C3013" s="82"/>
      <c r="D3013" s="8"/>
      <c r="E3013" s="8"/>
      <c r="F3013" s="8"/>
      <c r="G3013" s="8"/>
      <c r="H3013" s="8"/>
      <c r="I3013" s="8"/>
    </row>
    <row r="3014" spans="1:9" ht="9.9499999999999993" customHeight="1">
      <c r="A3014" s="8"/>
      <c r="B3014" s="8"/>
      <c r="C3014" s="8"/>
      <c r="D3014" s="8"/>
      <c r="E3014" s="8"/>
      <c r="F3014" s="8"/>
      <c r="G3014" s="83"/>
      <c r="H3014" s="83"/>
      <c r="I3014" s="83"/>
    </row>
    <row r="3015" spans="1:9" ht="20.100000000000001" customHeight="1">
      <c r="A3015" s="81" t="s">
        <v>2181</v>
      </c>
      <c r="B3015" s="81"/>
      <c r="C3015" s="81"/>
      <c r="D3015" s="81"/>
      <c r="E3015" s="81"/>
      <c r="F3015" s="81"/>
      <c r="G3015" s="81"/>
      <c r="H3015" s="81"/>
      <c r="I3015" s="81"/>
    </row>
    <row r="3016" spans="1:9" ht="15" customHeight="1">
      <c r="A3016" s="76" t="s">
        <v>1234</v>
      </c>
      <c r="B3016" s="76"/>
      <c r="C3016" s="77" t="s">
        <v>3</v>
      </c>
      <c r="D3016" s="77"/>
      <c r="E3016" s="77"/>
      <c r="F3016" s="12" t="s">
        <v>4</v>
      </c>
      <c r="G3016" s="12" t="s">
        <v>1121</v>
      </c>
      <c r="H3016" s="12" t="s">
        <v>1122</v>
      </c>
      <c r="I3016" s="12" t="s">
        <v>1123</v>
      </c>
    </row>
    <row r="3017" spans="1:9" ht="15" customHeight="1">
      <c r="A3017" s="13" t="s">
        <v>2182</v>
      </c>
      <c r="B3017" s="14" t="s">
        <v>2183</v>
      </c>
      <c r="C3017" s="78" t="s">
        <v>135</v>
      </c>
      <c r="D3017" s="78"/>
      <c r="E3017" s="78"/>
      <c r="F3017" s="13" t="s">
        <v>136</v>
      </c>
      <c r="G3017" s="15">
        <v>1</v>
      </c>
      <c r="H3017" s="16">
        <v>8797</v>
      </c>
      <c r="I3017" s="16">
        <f>TRUNC(TRUNC(G3017,8)*H3017,2)</f>
        <v>8797</v>
      </c>
    </row>
    <row r="3018" spans="1:9" ht="15" customHeight="1">
      <c r="A3018" s="8"/>
      <c r="B3018" s="8"/>
      <c r="C3018" s="8"/>
      <c r="D3018" s="8"/>
      <c r="E3018" s="8"/>
      <c r="F3018" s="8"/>
      <c r="G3018" s="79" t="s">
        <v>1249</v>
      </c>
      <c r="H3018" s="79"/>
      <c r="I3018" s="17">
        <f>SUM(I3017:I3017)</f>
        <v>8797</v>
      </c>
    </row>
    <row r="3019" spans="1:9" ht="15" customHeight="1">
      <c r="A3019" s="76" t="s">
        <v>1218</v>
      </c>
      <c r="B3019" s="76"/>
      <c r="C3019" s="77" t="s">
        <v>3</v>
      </c>
      <c r="D3019" s="77"/>
      <c r="E3019" s="77"/>
      <c r="F3019" s="12" t="s">
        <v>4</v>
      </c>
      <c r="G3019" s="12" t="s">
        <v>1121</v>
      </c>
      <c r="H3019" s="12" t="s">
        <v>1122</v>
      </c>
      <c r="I3019" s="12" t="s">
        <v>1123</v>
      </c>
    </row>
    <row r="3020" spans="1:9" ht="15" customHeight="1">
      <c r="A3020" s="13" t="s">
        <v>1328</v>
      </c>
      <c r="B3020" s="14" t="s">
        <v>1329</v>
      </c>
      <c r="C3020" s="78" t="s">
        <v>15</v>
      </c>
      <c r="D3020" s="78"/>
      <c r="E3020" s="78"/>
      <c r="F3020" s="13" t="s">
        <v>1221</v>
      </c>
      <c r="G3020" s="15">
        <v>10</v>
      </c>
      <c r="H3020" s="16">
        <v>31.3</v>
      </c>
      <c r="I3020" s="16">
        <f>TRUNC(TRUNC(G3020,8)*H3020,2)</f>
        <v>313</v>
      </c>
    </row>
    <row r="3021" spans="1:9" ht="15" customHeight="1">
      <c r="A3021" s="13" t="s">
        <v>1267</v>
      </c>
      <c r="B3021" s="14" t="s">
        <v>1268</v>
      </c>
      <c r="C3021" s="78" t="s">
        <v>15</v>
      </c>
      <c r="D3021" s="78"/>
      <c r="E3021" s="78"/>
      <c r="F3021" s="13" t="s">
        <v>1221</v>
      </c>
      <c r="G3021" s="15">
        <v>5</v>
      </c>
      <c r="H3021" s="16">
        <v>22.72</v>
      </c>
      <c r="I3021" s="16">
        <f>TRUNC(TRUNC(G3021,8)*H3021,2)</f>
        <v>113.6</v>
      </c>
    </row>
    <row r="3022" spans="1:9" ht="18" customHeight="1">
      <c r="A3022" s="8"/>
      <c r="B3022" s="8"/>
      <c r="C3022" s="8"/>
      <c r="D3022" s="8"/>
      <c r="E3022" s="8"/>
      <c r="F3022" s="8"/>
      <c r="G3022" s="79" t="s">
        <v>1224</v>
      </c>
      <c r="H3022" s="79"/>
      <c r="I3022" s="17">
        <f>SUM(I3020:I3021)</f>
        <v>426.6</v>
      </c>
    </row>
    <row r="3023" spans="1:9" ht="15" customHeight="1">
      <c r="A3023" s="8"/>
      <c r="B3023" s="8"/>
      <c r="C3023" s="8"/>
      <c r="D3023" s="8"/>
      <c r="E3023" s="8"/>
      <c r="F3023" s="8"/>
      <c r="G3023" s="80" t="s">
        <v>1141</v>
      </c>
      <c r="H3023" s="80"/>
      <c r="I3023" s="4">
        <f>ROUND(SUM(I3018,I3022),2)</f>
        <v>9223.6</v>
      </c>
    </row>
    <row r="3024" spans="1:9" ht="9.9499999999999993" customHeight="1">
      <c r="A3024" s="8"/>
      <c r="B3024" s="8"/>
      <c r="C3024" s="8"/>
      <c r="D3024" s="8"/>
      <c r="E3024" s="8"/>
      <c r="F3024" s="8"/>
      <c r="G3024" s="83"/>
      <c r="H3024" s="83"/>
      <c r="I3024" s="83"/>
    </row>
    <row r="3025" spans="1:9" ht="20.100000000000001" customHeight="1">
      <c r="A3025" s="81" t="s">
        <v>2184</v>
      </c>
      <c r="B3025" s="81"/>
      <c r="C3025" s="81"/>
      <c r="D3025" s="81"/>
      <c r="E3025" s="81"/>
      <c r="F3025" s="81"/>
      <c r="G3025" s="81"/>
      <c r="H3025" s="81"/>
      <c r="I3025" s="81"/>
    </row>
    <row r="3026" spans="1:9" ht="15" customHeight="1">
      <c r="A3026" s="76" t="s">
        <v>1234</v>
      </c>
      <c r="B3026" s="76"/>
      <c r="C3026" s="77" t="s">
        <v>3</v>
      </c>
      <c r="D3026" s="77"/>
      <c r="E3026" s="77"/>
      <c r="F3026" s="12" t="s">
        <v>4</v>
      </c>
      <c r="G3026" s="12" t="s">
        <v>1121</v>
      </c>
      <c r="H3026" s="12" t="s">
        <v>1122</v>
      </c>
      <c r="I3026" s="12" t="s">
        <v>1123</v>
      </c>
    </row>
    <row r="3027" spans="1:9" ht="21" customHeight="1">
      <c r="A3027" s="13" t="s">
        <v>2185</v>
      </c>
      <c r="B3027" s="14" t="s">
        <v>2186</v>
      </c>
      <c r="C3027" s="78" t="s">
        <v>135</v>
      </c>
      <c r="D3027" s="78"/>
      <c r="E3027" s="78"/>
      <c r="F3027" s="13" t="s">
        <v>136</v>
      </c>
      <c r="G3027" s="15">
        <v>1</v>
      </c>
      <c r="H3027" s="16">
        <v>3081.61</v>
      </c>
      <c r="I3027" s="16">
        <f>TRUNC(TRUNC(G3027,8)*H3027,2)</f>
        <v>3081.61</v>
      </c>
    </row>
    <row r="3028" spans="1:9" ht="15" customHeight="1">
      <c r="A3028" s="8"/>
      <c r="B3028" s="8"/>
      <c r="C3028" s="8"/>
      <c r="D3028" s="8"/>
      <c r="E3028" s="8"/>
      <c r="F3028" s="8"/>
      <c r="G3028" s="79" t="s">
        <v>1249</v>
      </c>
      <c r="H3028" s="79"/>
      <c r="I3028" s="17">
        <f>SUM(I3027:I3027)</f>
        <v>3081.61</v>
      </c>
    </row>
    <row r="3029" spans="1:9" ht="15" customHeight="1">
      <c r="A3029" s="76" t="s">
        <v>1218</v>
      </c>
      <c r="B3029" s="76"/>
      <c r="C3029" s="77" t="s">
        <v>3</v>
      </c>
      <c r="D3029" s="77"/>
      <c r="E3029" s="77"/>
      <c r="F3029" s="12" t="s">
        <v>4</v>
      </c>
      <c r="G3029" s="12" t="s">
        <v>1121</v>
      </c>
      <c r="H3029" s="12" t="s">
        <v>1122</v>
      </c>
      <c r="I3029" s="12" t="s">
        <v>1123</v>
      </c>
    </row>
    <row r="3030" spans="1:9" ht="15" customHeight="1">
      <c r="A3030" s="13" t="s">
        <v>1328</v>
      </c>
      <c r="B3030" s="14" t="s">
        <v>1329</v>
      </c>
      <c r="C3030" s="78" t="s">
        <v>15</v>
      </c>
      <c r="D3030" s="78"/>
      <c r="E3030" s="78"/>
      <c r="F3030" s="13" t="s">
        <v>1221</v>
      </c>
      <c r="G3030" s="15">
        <v>2</v>
      </c>
      <c r="H3030" s="16">
        <v>31.3</v>
      </c>
      <c r="I3030" s="16">
        <f>TRUNC(TRUNC(G3030,8)*H3030,2)</f>
        <v>62.6</v>
      </c>
    </row>
    <row r="3031" spans="1:9" ht="15" customHeight="1">
      <c r="A3031" s="13" t="s">
        <v>1267</v>
      </c>
      <c r="B3031" s="14" t="s">
        <v>1268</v>
      </c>
      <c r="C3031" s="78" t="s">
        <v>15</v>
      </c>
      <c r="D3031" s="78"/>
      <c r="E3031" s="78"/>
      <c r="F3031" s="13" t="s">
        <v>1221</v>
      </c>
      <c r="G3031" s="15">
        <v>2</v>
      </c>
      <c r="H3031" s="16">
        <v>22.72</v>
      </c>
      <c r="I3031" s="16">
        <f>TRUNC(TRUNC(G3031,8)*H3031,2)</f>
        <v>45.44</v>
      </c>
    </row>
    <row r="3032" spans="1:9" ht="18" customHeight="1">
      <c r="A3032" s="8"/>
      <c r="B3032" s="8"/>
      <c r="C3032" s="8"/>
      <c r="D3032" s="8"/>
      <c r="E3032" s="8"/>
      <c r="F3032" s="8"/>
      <c r="G3032" s="79" t="s">
        <v>1224</v>
      </c>
      <c r="H3032" s="79"/>
      <c r="I3032" s="17">
        <f>SUM(I3030:I3031)</f>
        <v>108.03999999999999</v>
      </c>
    </row>
    <row r="3033" spans="1:9" ht="15" customHeight="1">
      <c r="A3033" s="8"/>
      <c r="B3033" s="8"/>
      <c r="C3033" s="8"/>
      <c r="D3033" s="8"/>
      <c r="E3033" s="8"/>
      <c r="F3033" s="8"/>
      <c r="G3033" s="80" t="s">
        <v>1141</v>
      </c>
      <c r="H3033" s="80"/>
      <c r="I3033" s="4">
        <f>ROUND(SUM(I3028,I3032),2)</f>
        <v>3189.65</v>
      </c>
    </row>
    <row r="3034" spans="1:9" ht="9.9499999999999993" customHeight="1">
      <c r="A3034" s="8"/>
      <c r="B3034" s="8"/>
      <c r="C3034" s="8"/>
      <c r="D3034" s="8"/>
      <c r="E3034" s="8"/>
      <c r="F3034" s="8"/>
      <c r="G3034" s="83"/>
      <c r="H3034" s="83"/>
      <c r="I3034" s="83"/>
    </row>
    <row r="3035" spans="1:9" ht="20.100000000000001" customHeight="1">
      <c r="A3035" s="81" t="s">
        <v>2187</v>
      </c>
      <c r="B3035" s="81"/>
      <c r="C3035" s="81"/>
      <c r="D3035" s="81"/>
      <c r="E3035" s="81"/>
      <c r="F3035" s="81"/>
      <c r="G3035" s="81"/>
      <c r="H3035" s="81"/>
      <c r="I3035" s="81"/>
    </row>
    <row r="3036" spans="1:9" ht="15" customHeight="1">
      <c r="A3036" s="76" t="s">
        <v>1234</v>
      </c>
      <c r="B3036" s="76"/>
      <c r="C3036" s="77" t="s">
        <v>3</v>
      </c>
      <c r="D3036" s="77"/>
      <c r="E3036" s="77"/>
      <c r="F3036" s="12" t="s">
        <v>4</v>
      </c>
      <c r="G3036" s="12" t="s">
        <v>1121</v>
      </c>
      <c r="H3036" s="12" t="s">
        <v>1122</v>
      </c>
      <c r="I3036" s="12" t="s">
        <v>1123</v>
      </c>
    </row>
    <row r="3037" spans="1:9" ht="21" customHeight="1">
      <c r="A3037" s="13" t="s">
        <v>2188</v>
      </c>
      <c r="B3037" s="14" t="s">
        <v>2189</v>
      </c>
      <c r="C3037" s="78" t="s">
        <v>135</v>
      </c>
      <c r="D3037" s="78"/>
      <c r="E3037" s="78"/>
      <c r="F3037" s="13" t="s">
        <v>136</v>
      </c>
      <c r="G3037" s="15">
        <v>1</v>
      </c>
      <c r="H3037" s="16">
        <v>214.09</v>
      </c>
      <c r="I3037" s="16">
        <f>TRUNC(TRUNC(G3037,8)*H3037,2)</f>
        <v>214.09</v>
      </c>
    </row>
    <row r="3038" spans="1:9" ht="15" customHeight="1">
      <c r="A3038" s="8"/>
      <c r="B3038" s="8"/>
      <c r="C3038" s="8"/>
      <c r="D3038" s="8"/>
      <c r="E3038" s="8"/>
      <c r="F3038" s="8"/>
      <c r="G3038" s="79" t="s">
        <v>1249</v>
      </c>
      <c r="H3038" s="79"/>
      <c r="I3038" s="17">
        <f>SUM(I3037:I3037)</f>
        <v>214.09</v>
      </c>
    </row>
    <row r="3039" spans="1:9" ht="15" customHeight="1">
      <c r="A3039" s="8"/>
      <c r="B3039" s="8"/>
      <c r="C3039" s="8"/>
      <c r="D3039" s="8"/>
      <c r="E3039" s="8"/>
      <c r="F3039" s="8"/>
      <c r="G3039" s="80" t="s">
        <v>1141</v>
      </c>
      <c r="H3039" s="80"/>
      <c r="I3039" s="4">
        <f>ROUND(SUM(I3038),2)</f>
        <v>214.09</v>
      </c>
    </row>
    <row r="3040" spans="1:9" ht="9.9499999999999993" customHeight="1">
      <c r="A3040" s="8"/>
      <c r="B3040" s="8"/>
      <c r="C3040" s="8"/>
      <c r="D3040" s="8"/>
      <c r="E3040" s="8"/>
      <c r="F3040" s="8"/>
      <c r="G3040" s="83"/>
      <c r="H3040" s="83"/>
      <c r="I3040" s="83"/>
    </row>
    <row r="3041" spans="1:9" ht="20.100000000000001" customHeight="1">
      <c r="A3041" s="81" t="s">
        <v>2190</v>
      </c>
      <c r="B3041" s="81"/>
      <c r="C3041" s="81"/>
      <c r="D3041" s="81"/>
      <c r="E3041" s="81"/>
      <c r="F3041" s="81"/>
      <c r="G3041" s="81"/>
      <c r="H3041" s="81"/>
      <c r="I3041" s="81"/>
    </row>
    <row r="3042" spans="1:9" ht="15" customHeight="1">
      <c r="A3042" s="76" t="s">
        <v>1234</v>
      </c>
      <c r="B3042" s="76"/>
      <c r="C3042" s="77" t="s">
        <v>3</v>
      </c>
      <c r="D3042" s="77"/>
      <c r="E3042" s="77"/>
      <c r="F3042" s="12" t="s">
        <v>4</v>
      </c>
      <c r="G3042" s="12" t="s">
        <v>1121</v>
      </c>
      <c r="H3042" s="12" t="s">
        <v>1122</v>
      </c>
      <c r="I3042" s="12" t="s">
        <v>1123</v>
      </c>
    </row>
    <row r="3043" spans="1:9" ht="21" customHeight="1">
      <c r="A3043" s="13" t="s">
        <v>2188</v>
      </c>
      <c r="B3043" s="14" t="s">
        <v>2189</v>
      </c>
      <c r="C3043" s="78" t="s">
        <v>135</v>
      </c>
      <c r="D3043" s="78"/>
      <c r="E3043" s="78"/>
      <c r="F3043" s="13" t="s">
        <v>136</v>
      </c>
      <c r="G3043" s="15">
        <v>1</v>
      </c>
      <c r="H3043" s="16">
        <v>214.09</v>
      </c>
      <c r="I3043" s="16">
        <f>ROUND(ROUND(G3043,8)*H3043,2)</f>
        <v>214.09</v>
      </c>
    </row>
    <row r="3044" spans="1:9" ht="15" customHeight="1">
      <c r="A3044" s="8"/>
      <c r="B3044" s="8"/>
      <c r="C3044" s="8"/>
      <c r="D3044" s="8"/>
      <c r="E3044" s="8"/>
      <c r="F3044" s="8"/>
      <c r="G3044" s="79" t="s">
        <v>1249</v>
      </c>
      <c r="H3044" s="79"/>
      <c r="I3044" s="17">
        <f>SUM(I3043:I3043)</f>
        <v>214.09</v>
      </c>
    </row>
    <row r="3045" spans="1:9" ht="15" customHeight="1">
      <c r="A3045" s="82" t="s">
        <v>2191</v>
      </c>
      <c r="B3045" s="82"/>
      <c r="C3045" s="82"/>
      <c r="D3045" s="8"/>
      <c r="E3045" s="8"/>
      <c r="F3045" s="8"/>
      <c r="G3045" s="80" t="s">
        <v>1141</v>
      </c>
      <c r="H3045" s="80"/>
      <c r="I3045" s="4">
        <v>214.09</v>
      </c>
    </row>
    <row r="3046" spans="1:9" ht="9.9499999999999993" customHeight="1">
      <c r="A3046" s="8"/>
      <c r="B3046" s="8"/>
      <c r="C3046" s="8"/>
      <c r="D3046" s="8"/>
      <c r="E3046" s="8"/>
      <c r="F3046" s="8"/>
      <c r="G3046" s="83"/>
      <c r="H3046" s="83"/>
      <c r="I3046" s="83"/>
    </row>
    <row r="3047" spans="1:9" ht="20.100000000000001" customHeight="1">
      <c r="A3047" s="81" t="s">
        <v>2192</v>
      </c>
      <c r="B3047" s="81"/>
      <c r="C3047" s="81"/>
      <c r="D3047" s="81"/>
      <c r="E3047" s="81"/>
      <c r="F3047" s="81"/>
      <c r="G3047" s="81"/>
      <c r="H3047" s="81"/>
      <c r="I3047" s="81"/>
    </row>
    <row r="3048" spans="1:9" ht="15" customHeight="1">
      <c r="A3048" s="76" t="s">
        <v>1234</v>
      </c>
      <c r="B3048" s="76"/>
      <c r="C3048" s="77" t="s">
        <v>3</v>
      </c>
      <c r="D3048" s="77"/>
      <c r="E3048" s="77"/>
      <c r="F3048" s="12" t="s">
        <v>4</v>
      </c>
      <c r="G3048" s="12" t="s">
        <v>1121</v>
      </c>
      <c r="H3048" s="12" t="s">
        <v>1122</v>
      </c>
      <c r="I3048" s="12" t="s">
        <v>1123</v>
      </c>
    </row>
    <row r="3049" spans="1:9" ht="15" customHeight="1">
      <c r="A3049" s="13" t="s">
        <v>2193</v>
      </c>
      <c r="B3049" s="14" t="s">
        <v>2194</v>
      </c>
      <c r="C3049" s="78" t="s">
        <v>15</v>
      </c>
      <c r="D3049" s="78"/>
      <c r="E3049" s="78"/>
      <c r="F3049" s="13" t="s">
        <v>176</v>
      </c>
      <c r="G3049" s="15">
        <v>0.26</v>
      </c>
      <c r="H3049" s="16">
        <v>8.9499999999999993</v>
      </c>
      <c r="I3049" s="16">
        <f>TRUNC(TRUNC(G3049,8)*H3049,2)</f>
        <v>2.3199999999999998</v>
      </c>
    </row>
    <row r="3050" spans="1:9" ht="21" customHeight="1">
      <c r="A3050" s="13" t="s">
        <v>2195</v>
      </c>
      <c r="B3050" s="14" t="s">
        <v>2196</v>
      </c>
      <c r="C3050" s="78" t="s">
        <v>15</v>
      </c>
      <c r="D3050" s="78"/>
      <c r="E3050" s="78"/>
      <c r="F3050" s="13" t="s">
        <v>68</v>
      </c>
      <c r="G3050" s="15">
        <v>1.1318999999999999</v>
      </c>
      <c r="H3050" s="16">
        <v>71.62</v>
      </c>
      <c r="I3050" s="16">
        <f>TRUNC(TRUNC(G3050,8)*H3050,2)</f>
        <v>81.06</v>
      </c>
    </row>
    <row r="3051" spans="1:9" ht="21" customHeight="1">
      <c r="A3051" s="13" t="s">
        <v>2197</v>
      </c>
      <c r="B3051" s="14" t="s">
        <v>2198</v>
      </c>
      <c r="C3051" s="78" t="s">
        <v>15</v>
      </c>
      <c r="D3051" s="78"/>
      <c r="E3051" s="78"/>
      <c r="F3051" s="13" t="s">
        <v>1301</v>
      </c>
      <c r="G3051" s="15">
        <v>0.58720000000000006</v>
      </c>
      <c r="H3051" s="16">
        <v>24.22</v>
      </c>
      <c r="I3051" s="16">
        <f>TRUNC(TRUNC(G3051,8)*H3051,2)</f>
        <v>14.22</v>
      </c>
    </row>
    <row r="3052" spans="1:9" ht="15" customHeight="1">
      <c r="A3052" s="8"/>
      <c r="B3052" s="8"/>
      <c r="C3052" s="8"/>
      <c r="D3052" s="8"/>
      <c r="E3052" s="8"/>
      <c r="F3052" s="8"/>
      <c r="G3052" s="79" t="s">
        <v>1249</v>
      </c>
      <c r="H3052" s="79"/>
      <c r="I3052" s="17">
        <f>SUM(I3049:I3051)</f>
        <v>97.6</v>
      </c>
    </row>
    <row r="3053" spans="1:9" ht="15" customHeight="1">
      <c r="A3053" s="76" t="s">
        <v>1218</v>
      </c>
      <c r="B3053" s="76"/>
      <c r="C3053" s="77" t="s">
        <v>3</v>
      </c>
      <c r="D3053" s="77"/>
      <c r="E3053" s="77"/>
      <c r="F3053" s="12" t="s">
        <v>4</v>
      </c>
      <c r="G3053" s="12" t="s">
        <v>1121</v>
      </c>
      <c r="H3053" s="12" t="s">
        <v>1122</v>
      </c>
      <c r="I3053" s="12" t="s">
        <v>1123</v>
      </c>
    </row>
    <row r="3054" spans="1:9" ht="21" customHeight="1">
      <c r="A3054" s="13" t="s">
        <v>1936</v>
      </c>
      <c r="B3054" s="14" t="s">
        <v>1937</v>
      </c>
      <c r="C3054" s="78" t="s">
        <v>15</v>
      </c>
      <c r="D3054" s="78"/>
      <c r="E3054" s="78"/>
      <c r="F3054" s="13" t="s">
        <v>1221</v>
      </c>
      <c r="G3054" s="15">
        <v>0.2102</v>
      </c>
      <c r="H3054" s="16">
        <v>24.07</v>
      </c>
      <c r="I3054" s="16">
        <f>TRUNC(TRUNC(G3054,8)*H3054,2)</f>
        <v>5.05</v>
      </c>
    </row>
    <row r="3055" spans="1:9" ht="15" customHeight="1">
      <c r="A3055" s="13" t="s">
        <v>1938</v>
      </c>
      <c r="B3055" s="14" t="s">
        <v>1939</v>
      </c>
      <c r="C3055" s="78" t="s">
        <v>15</v>
      </c>
      <c r="D3055" s="78"/>
      <c r="E3055" s="78"/>
      <c r="F3055" s="13" t="s">
        <v>1221</v>
      </c>
      <c r="G3055" s="15">
        <v>0.93240000000000001</v>
      </c>
      <c r="H3055" s="16">
        <v>32.26</v>
      </c>
      <c r="I3055" s="16">
        <f>TRUNC(TRUNC(G3055,8)*H3055,2)</f>
        <v>30.07</v>
      </c>
    </row>
    <row r="3056" spans="1:9" ht="18" customHeight="1">
      <c r="A3056" s="8"/>
      <c r="B3056" s="8"/>
      <c r="C3056" s="8"/>
      <c r="D3056" s="8"/>
      <c r="E3056" s="8"/>
      <c r="F3056" s="8"/>
      <c r="G3056" s="79" t="s">
        <v>1224</v>
      </c>
      <c r="H3056" s="79"/>
      <c r="I3056" s="17">
        <f>SUM(I3054:I3055)</f>
        <v>35.119999999999997</v>
      </c>
    </row>
    <row r="3057" spans="1:9" ht="15" customHeight="1">
      <c r="A3057" s="8"/>
      <c r="B3057" s="8"/>
      <c r="C3057" s="8"/>
      <c r="D3057" s="8"/>
      <c r="E3057" s="8"/>
      <c r="F3057" s="8"/>
      <c r="G3057" s="80" t="s">
        <v>1141</v>
      </c>
      <c r="H3057" s="80"/>
      <c r="I3057" s="4">
        <f>ROUND(SUM(I3052,I3056),2)</f>
        <v>132.72</v>
      </c>
    </row>
    <row r="3058" spans="1:9" ht="9.9499999999999993" customHeight="1">
      <c r="A3058" s="8"/>
      <c r="B3058" s="8"/>
      <c r="C3058" s="8"/>
      <c r="D3058" s="8"/>
      <c r="E3058" s="8"/>
      <c r="F3058" s="8"/>
      <c r="G3058" s="83"/>
      <c r="H3058" s="83"/>
      <c r="I3058" s="83"/>
    </row>
    <row r="3059" spans="1:9" ht="20.100000000000001" customHeight="1">
      <c r="A3059" s="81" t="s">
        <v>2199</v>
      </c>
      <c r="B3059" s="81"/>
      <c r="C3059" s="81"/>
      <c r="D3059" s="81"/>
      <c r="E3059" s="81"/>
      <c r="F3059" s="81"/>
      <c r="G3059" s="81"/>
      <c r="H3059" s="81"/>
      <c r="I3059" s="81"/>
    </row>
    <row r="3060" spans="1:9" ht="15" customHeight="1">
      <c r="A3060" s="76" t="s">
        <v>1218</v>
      </c>
      <c r="B3060" s="76"/>
      <c r="C3060" s="77" t="s">
        <v>3</v>
      </c>
      <c r="D3060" s="77"/>
      <c r="E3060" s="77"/>
      <c r="F3060" s="12" t="s">
        <v>4</v>
      </c>
      <c r="G3060" s="12" t="s">
        <v>1121</v>
      </c>
      <c r="H3060" s="12" t="s">
        <v>1122</v>
      </c>
      <c r="I3060" s="12" t="s">
        <v>1123</v>
      </c>
    </row>
    <row r="3061" spans="1:9" ht="15" customHeight="1">
      <c r="A3061" s="13" t="s">
        <v>1265</v>
      </c>
      <c r="B3061" s="14" t="s">
        <v>1266</v>
      </c>
      <c r="C3061" s="78" t="s">
        <v>15</v>
      </c>
      <c r="D3061" s="78"/>
      <c r="E3061" s="78"/>
      <c r="F3061" s="13" t="s">
        <v>1221</v>
      </c>
      <c r="G3061" s="15">
        <v>0.1724</v>
      </c>
      <c r="H3061" s="16">
        <v>30.92</v>
      </c>
      <c r="I3061" s="16">
        <f>TRUNC(TRUNC(G3061,8)*H3061,2)</f>
        <v>5.33</v>
      </c>
    </row>
    <row r="3062" spans="1:9" ht="15" customHeight="1">
      <c r="A3062" s="13" t="s">
        <v>1267</v>
      </c>
      <c r="B3062" s="14" t="s">
        <v>1268</v>
      </c>
      <c r="C3062" s="78" t="s">
        <v>15</v>
      </c>
      <c r="D3062" s="78"/>
      <c r="E3062" s="78"/>
      <c r="F3062" s="13" t="s">
        <v>1221</v>
      </c>
      <c r="G3062" s="15">
        <v>5.7500000000000002E-2</v>
      </c>
      <c r="H3062" s="16">
        <v>22.72</v>
      </c>
      <c r="I3062" s="16">
        <f>TRUNC(TRUNC(G3062,8)*H3062,2)</f>
        <v>1.3</v>
      </c>
    </row>
    <row r="3063" spans="1:9" ht="18" customHeight="1">
      <c r="A3063" s="8"/>
      <c r="B3063" s="8"/>
      <c r="C3063" s="8"/>
      <c r="D3063" s="8"/>
      <c r="E3063" s="8"/>
      <c r="F3063" s="8"/>
      <c r="G3063" s="79" t="s">
        <v>1224</v>
      </c>
      <c r="H3063" s="79"/>
      <c r="I3063" s="17">
        <f>SUM(I3061:I3062)</f>
        <v>6.63</v>
      </c>
    </row>
    <row r="3064" spans="1:9" ht="15" customHeight="1">
      <c r="A3064" s="76" t="s">
        <v>1137</v>
      </c>
      <c r="B3064" s="76"/>
      <c r="C3064" s="77" t="s">
        <v>3</v>
      </c>
      <c r="D3064" s="77"/>
      <c r="E3064" s="77"/>
      <c r="F3064" s="12" t="s">
        <v>4</v>
      </c>
      <c r="G3064" s="12" t="s">
        <v>1121</v>
      </c>
      <c r="H3064" s="12" t="s">
        <v>1122</v>
      </c>
      <c r="I3064" s="12" t="s">
        <v>1123</v>
      </c>
    </row>
    <row r="3065" spans="1:9" ht="29.1" customHeight="1">
      <c r="A3065" s="13" t="s">
        <v>1941</v>
      </c>
      <c r="B3065" s="14" t="s">
        <v>1942</v>
      </c>
      <c r="C3065" s="78" t="s">
        <v>15</v>
      </c>
      <c r="D3065" s="78"/>
      <c r="E3065" s="78"/>
      <c r="F3065" s="13" t="s">
        <v>82</v>
      </c>
      <c r="G3065" s="15">
        <v>3.7000000000000002E-3</v>
      </c>
      <c r="H3065" s="16">
        <v>658.05</v>
      </c>
      <c r="I3065" s="16">
        <f>TRUNC(TRUNC(G3065,8)*H3065,2)</f>
        <v>2.4300000000000002</v>
      </c>
    </row>
    <row r="3066" spans="1:9" ht="15" customHeight="1">
      <c r="A3066" s="8"/>
      <c r="B3066" s="8"/>
      <c r="C3066" s="8"/>
      <c r="D3066" s="8"/>
      <c r="E3066" s="8"/>
      <c r="F3066" s="8"/>
      <c r="G3066" s="79" t="s">
        <v>1140</v>
      </c>
      <c r="H3066" s="79"/>
      <c r="I3066" s="17">
        <f>SUM(I3065:I3065)</f>
        <v>2.4300000000000002</v>
      </c>
    </row>
    <row r="3067" spans="1:9" ht="15" customHeight="1">
      <c r="A3067" s="8"/>
      <c r="B3067" s="8"/>
      <c r="C3067" s="8"/>
      <c r="D3067" s="8"/>
      <c r="E3067" s="8"/>
      <c r="F3067" s="8"/>
      <c r="G3067" s="80" t="s">
        <v>1141</v>
      </c>
      <c r="H3067" s="80"/>
      <c r="I3067" s="4">
        <f>ROUND(SUM(I3063,I3066),2)</f>
        <v>9.06</v>
      </c>
    </row>
    <row r="3068" spans="1:9" ht="9.9499999999999993" customHeight="1">
      <c r="A3068" s="8"/>
      <c r="B3068" s="8"/>
      <c r="C3068" s="8"/>
      <c r="D3068" s="8"/>
      <c r="E3068" s="8"/>
      <c r="F3068" s="8"/>
      <c r="G3068" s="83"/>
      <c r="H3068" s="83"/>
      <c r="I3068" s="83"/>
    </row>
    <row r="3069" spans="1:9" ht="20.100000000000001" customHeight="1">
      <c r="A3069" s="81" t="s">
        <v>2200</v>
      </c>
      <c r="B3069" s="81"/>
      <c r="C3069" s="81"/>
      <c r="D3069" s="81"/>
      <c r="E3069" s="81"/>
      <c r="F3069" s="81"/>
      <c r="G3069" s="81"/>
      <c r="H3069" s="81"/>
      <c r="I3069" s="81"/>
    </row>
    <row r="3070" spans="1:9" ht="15" customHeight="1">
      <c r="A3070" s="76" t="s">
        <v>1234</v>
      </c>
      <c r="B3070" s="76"/>
      <c r="C3070" s="77" t="s">
        <v>3</v>
      </c>
      <c r="D3070" s="77"/>
      <c r="E3070" s="77"/>
      <c r="F3070" s="12" t="s">
        <v>4</v>
      </c>
      <c r="G3070" s="12" t="s">
        <v>1121</v>
      </c>
      <c r="H3070" s="12" t="s">
        <v>1122</v>
      </c>
      <c r="I3070" s="12" t="s">
        <v>1123</v>
      </c>
    </row>
    <row r="3071" spans="1:9" ht="21" customHeight="1">
      <c r="A3071" s="13" t="s">
        <v>1960</v>
      </c>
      <c r="B3071" s="14" t="s">
        <v>1961</v>
      </c>
      <c r="C3071" s="78" t="s">
        <v>15</v>
      </c>
      <c r="D3071" s="78"/>
      <c r="E3071" s="78"/>
      <c r="F3071" s="13" t="s">
        <v>68</v>
      </c>
      <c r="G3071" s="15">
        <v>0.13880000000000001</v>
      </c>
      <c r="H3071" s="16">
        <v>14.11</v>
      </c>
      <c r="I3071" s="16">
        <f>TRUNC(TRUNC(G3071,8)*H3071,2)</f>
        <v>1.95</v>
      </c>
    </row>
    <row r="3072" spans="1:9" ht="15" customHeight="1">
      <c r="A3072" s="8"/>
      <c r="B3072" s="8"/>
      <c r="C3072" s="8"/>
      <c r="D3072" s="8"/>
      <c r="E3072" s="8"/>
      <c r="F3072" s="8"/>
      <c r="G3072" s="79" t="s">
        <v>1249</v>
      </c>
      <c r="H3072" s="79"/>
      <c r="I3072" s="17">
        <f>SUM(I3071:I3071)</f>
        <v>1.95</v>
      </c>
    </row>
    <row r="3073" spans="1:9" ht="15" customHeight="1">
      <c r="A3073" s="76" t="s">
        <v>1218</v>
      </c>
      <c r="B3073" s="76"/>
      <c r="C3073" s="77" t="s">
        <v>3</v>
      </c>
      <c r="D3073" s="77"/>
      <c r="E3073" s="77"/>
      <c r="F3073" s="12" t="s">
        <v>4</v>
      </c>
      <c r="G3073" s="12" t="s">
        <v>1121</v>
      </c>
      <c r="H3073" s="12" t="s">
        <v>1122</v>
      </c>
      <c r="I3073" s="12" t="s">
        <v>1123</v>
      </c>
    </row>
    <row r="3074" spans="1:9" ht="15" customHeight="1">
      <c r="A3074" s="13" t="s">
        <v>1265</v>
      </c>
      <c r="B3074" s="14" t="s">
        <v>1266</v>
      </c>
      <c r="C3074" s="78" t="s">
        <v>15</v>
      </c>
      <c r="D3074" s="78"/>
      <c r="E3074" s="78"/>
      <c r="F3074" s="13" t="s">
        <v>1221</v>
      </c>
      <c r="G3074" s="15">
        <v>0.67900000000000005</v>
      </c>
      <c r="H3074" s="16">
        <v>30.92</v>
      </c>
      <c r="I3074" s="16">
        <f>TRUNC(TRUNC(G3074,8)*H3074,2)</f>
        <v>20.99</v>
      </c>
    </row>
    <row r="3075" spans="1:9" ht="15" customHeight="1">
      <c r="A3075" s="13" t="s">
        <v>1267</v>
      </c>
      <c r="B3075" s="14" t="s">
        <v>1268</v>
      </c>
      <c r="C3075" s="78" t="s">
        <v>15</v>
      </c>
      <c r="D3075" s="78"/>
      <c r="E3075" s="78"/>
      <c r="F3075" s="13" t="s">
        <v>1221</v>
      </c>
      <c r="G3075" s="15">
        <v>0.67900000000000005</v>
      </c>
      <c r="H3075" s="16">
        <v>22.72</v>
      </c>
      <c r="I3075" s="16">
        <f>TRUNC(TRUNC(G3075,8)*H3075,2)</f>
        <v>15.42</v>
      </c>
    </row>
    <row r="3076" spans="1:9" ht="18" customHeight="1">
      <c r="A3076" s="8"/>
      <c r="B3076" s="8"/>
      <c r="C3076" s="8"/>
      <c r="D3076" s="8"/>
      <c r="E3076" s="8"/>
      <c r="F3076" s="8"/>
      <c r="G3076" s="79" t="s">
        <v>1224</v>
      </c>
      <c r="H3076" s="79"/>
      <c r="I3076" s="17">
        <f>SUM(I3074:I3075)</f>
        <v>36.409999999999997</v>
      </c>
    </row>
    <row r="3077" spans="1:9" ht="15" customHeight="1">
      <c r="A3077" s="76" t="s">
        <v>1137</v>
      </c>
      <c r="B3077" s="76"/>
      <c r="C3077" s="77" t="s">
        <v>3</v>
      </c>
      <c r="D3077" s="77"/>
      <c r="E3077" s="77"/>
      <c r="F3077" s="12" t="s">
        <v>4</v>
      </c>
      <c r="G3077" s="12" t="s">
        <v>1121</v>
      </c>
      <c r="H3077" s="12" t="s">
        <v>1122</v>
      </c>
      <c r="I3077" s="12" t="s">
        <v>1123</v>
      </c>
    </row>
    <row r="3078" spans="1:9" ht="38.1" customHeight="1">
      <c r="A3078" s="13" t="s">
        <v>1944</v>
      </c>
      <c r="B3078" s="14" t="s">
        <v>1945</v>
      </c>
      <c r="C3078" s="78" t="s">
        <v>15</v>
      </c>
      <c r="D3078" s="78"/>
      <c r="E3078" s="78"/>
      <c r="F3078" s="13" t="s">
        <v>82</v>
      </c>
      <c r="G3078" s="15">
        <v>3.1399999999999997E-2</v>
      </c>
      <c r="H3078" s="16">
        <v>857.44</v>
      </c>
      <c r="I3078" s="16">
        <f>TRUNC(TRUNC(G3078,8)*H3078,2)</f>
        <v>26.92</v>
      </c>
    </row>
    <row r="3079" spans="1:9" ht="15" customHeight="1">
      <c r="A3079" s="8"/>
      <c r="B3079" s="8"/>
      <c r="C3079" s="8"/>
      <c r="D3079" s="8"/>
      <c r="E3079" s="8"/>
      <c r="F3079" s="8"/>
      <c r="G3079" s="79" t="s">
        <v>1140</v>
      </c>
      <c r="H3079" s="79"/>
      <c r="I3079" s="17">
        <f>SUM(I3078:I3078)</f>
        <v>26.92</v>
      </c>
    </row>
    <row r="3080" spans="1:9" ht="15" customHeight="1">
      <c r="A3080" s="8"/>
      <c r="B3080" s="8"/>
      <c r="C3080" s="8"/>
      <c r="D3080" s="8"/>
      <c r="E3080" s="8"/>
      <c r="F3080" s="8"/>
      <c r="G3080" s="80" t="s">
        <v>1141</v>
      </c>
      <c r="H3080" s="80"/>
      <c r="I3080" s="4">
        <f>ROUND(SUM(I3072,I3076,I3079),2)</f>
        <v>65.28</v>
      </c>
    </row>
    <row r="3081" spans="1:9" ht="9.9499999999999993" customHeight="1">
      <c r="A3081" s="8"/>
      <c r="B3081" s="8"/>
      <c r="C3081" s="8"/>
      <c r="D3081" s="8"/>
      <c r="E3081" s="8"/>
      <c r="F3081" s="8"/>
      <c r="G3081" s="83"/>
      <c r="H3081" s="83"/>
      <c r="I3081" s="83"/>
    </row>
    <row r="3082" spans="1:9" ht="20.100000000000001" customHeight="1">
      <c r="A3082" s="81" t="s">
        <v>2201</v>
      </c>
      <c r="B3082" s="81"/>
      <c r="C3082" s="81"/>
      <c r="D3082" s="81"/>
      <c r="E3082" s="81"/>
      <c r="F3082" s="81"/>
      <c r="G3082" s="81"/>
      <c r="H3082" s="81"/>
      <c r="I3082" s="81"/>
    </row>
    <row r="3083" spans="1:9" ht="15" customHeight="1">
      <c r="A3083" s="76" t="s">
        <v>1234</v>
      </c>
      <c r="B3083" s="76"/>
      <c r="C3083" s="77" t="s">
        <v>3</v>
      </c>
      <c r="D3083" s="77"/>
      <c r="E3083" s="77"/>
      <c r="F3083" s="12" t="s">
        <v>4</v>
      </c>
      <c r="G3083" s="12" t="s">
        <v>1121</v>
      </c>
      <c r="H3083" s="12" t="s">
        <v>1122</v>
      </c>
      <c r="I3083" s="12" t="s">
        <v>1123</v>
      </c>
    </row>
    <row r="3084" spans="1:9" ht="15" customHeight="1">
      <c r="A3084" s="13" t="s">
        <v>2202</v>
      </c>
      <c r="B3084" s="14" t="s">
        <v>2203</v>
      </c>
      <c r="C3084" s="78" t="s">
        <v>15</v>
      </c>
      <c r="D3084" s="78"/>
      <c r="E3084" s="78"/>
      <c r="F3084" s="13" t="s">
        <v>1301</v>
      </c>
      <c r="G3084" s="15">
        <v>0.22850000000000001</v>
      </c>
      <c r="H3084" s="16">
        <v>32.25</v>
      </c>
      <c r="I3084" s="16">
        <f>TRUNC(TRUNC(G3084,8)*H3084,2)</f>
        <v>7.36</v>
      </c>
    </row>
    <row r="3085" spans="1:9" ht="15" customHeight="1">
      <c r="A3085" s="8"/>
      <c r="B3085" s="8"/>
      <c r="C3085" s="8"/>
      <c r="D3085" s="8"/>
      <c r="E3085" s="8"/>
      <c r="F3085" s="8"/>
      <c r="G3085" s="79" t="s">
        <v>1249</v>
      </c>
      <c r="H3085" s="79"/>
      <c r="I3085" s="17">
        <f>SUM(I3084:I3084)</f>
        <v>7.36</v>
      </c>
    </row>
    <row r="3086" spans="1:9" ht="15" customHeight="1">
      <c r="A3086" s="76" t="s">
        <v>1218</v>
      </c>
      <c r="B3086" s="76"/>
      <c r="C3086" s="77" t="s">
        <v>3</v>
      </c>
      <c r="D3086" s="77"/>
      <c r="E3086" s="77"/>
      <c r="F3086" s="12" t="s">
        <v>4</v>
      </c>
      <c r="G3086" s="12" t="s">
        <v>1121</v>
      </c>
      <c r="H3086" s="12" t="s">
        <v>1122</v>
      </c>
      <c r="I3086" s="12" t="s">
        <v>1123</v>
      </c>
    </row>
    <row r="3087" spans="1:9" ht="15" customHeight="1">
      <c r="A3087" s="13" t="s">
        <v>1965</v>
      </c>
      <c r="B3087" s="14" t="s">
        <v>1966</v>
      </c>
      <c r="C3087" s="78" t="s">
        <v>15</v>
      </c>
      <c r="D3087" s="78"/>
      <c r="E3087" s="78"/>
      <c r="F3087" s="13" t="s">
        <v>1221</v>
      </c>
      <c r="G3087" s="15">
        <v>0.16309999999999999</v>
      </c>
      <c r="H3087" s="16">
        <v>32.590000000000003</v>
      </c>
      <c r="I3087" s="16">
        <f>TRUNC(TRUNC(G3087,8)*H3087,2)</f>
        <v>5.31</v>
      </c>
    </row>
    <row r="3088" spans="1:9" ht="15" customHeight="1">
      <c r="A3088" s="13" t="s">
        <v>1267</v>
      </c>
      <c r="B3088" s="14" t="s">
        <v>1268</v>
      </c>
      <c r="C3088" s="78" t="s">
        <v>15</v>
      </c>
      <c r="D3088" s="78"/>
      <c r="E3088" s="78"/>
      <c r="F3088" s="13" t="s">
        <v>1221</v>
      </c>
      <c r="G3088" s="15">
        <v>5.4399999999999997E-2</v>
      </c>
      <c r="H3088" s="16">
        <v>22.72</v>
      </c>
      <c r="I3088" s="16">
        <f>TRUNC(TRUNC(G3088,8)*H3088,2)</f>
        <v>1.23</v>
      </c>
    </row>
    <row r="3089" spans="1:9" ht="18" customHeight="1">
      <c r="A3089" s="8"/>
      <c r="B3089" s="8"/>
      <c r="C3089" s="8"/>
      <c r="D3089" s="8"/>
      <c r="E3089" s="8"/>
      <c r="F3089" s="8"/>
      <c r="G3089" s="79" t="s">
        <v>1224</v>
      </c>
      <c r="H3089" s="79"/>
      <c r="I3089" s="17">
        <f>SUM(I3087:I3088)</f>
        <v>6.5399999999999991</v>
      </c>
    </row>
    <row r="3090" spans="1:9" ht="15" customHeight="1">
      <c r="A3090" s="8"/>
      <c r="B3090" s="8"/>
      <c r="C3090" s="8"/>
      <c r="D3090" s="8"/>
      <c r="E3090" s="8"/>
      <c r="F3090" s="8"/>
      <c r="G3090" s="80" t="s">
        <v>1141</v>
      </c>
      <c r="H3090" s="80"/>
      <c r="I3090" s="4">
        <f>ROUND(SUM(I3085,I3089),2)</f>
        <v>13.9</v>
      </c>
    </row>
    <row r="3091" spans="1:9" ht="9.9499999999999993" customHeight="1">
      <c r="A3091" s="8"/>
      <c r="B3091" s="8"/>
      <c r="C3091" s="8"/>
      <c r="D3091" s="8"/>
      <c r="E3091" s="8"/>
      <c r="F3091" s="8"/>
      <c r="G3091" s="83"/>
      <c r="H3091" s="83"/>
      <c r="I3091" s="83"/>
    </row>
    <row r="3092" spans="1:9" ht="20.100000000000001" customHeight="1">
      <c r="A3092" s="81" t="s">
        <v>2204</v>
      </c>
      <c r="B3092" s="81"/>
      <c r="C3092" s="81"/>
      <c r="D3092" s="81"/>
      <c r="E3092" s="81"/>
      <c r="F3092" s="81"/>
      <c r="G3092" s="81"/>
      <c r="H3092" s="81"/>
      <c r="I3092" s="81"/>
    </row>
    <row r="3093" spans="1:9" ht="15" customHeight="1">
      <c r="A3093" s="76" t="s">
        <v>1234</v>
      </c>
      <c r="B3093" s="76"/>
      <c r="C3093" s="77" t="s">
        <v>3</v>
      </c>
      <c r="D3093" s="77"/>
      <c r="E3093" s="77"/>
      <c r="F3093" s="12" t="s">
        <v>4</v>
      </c>
      <c r="G3093" s="12" t="s">
        <v>1121</v>
      </c>
      <c r="H3093" s="12" t="s">
        <v>1122</v>
      </c>
      <c r="I3093" s="12" t="s">
        <v>1123</v>
      </c>
    </row>
    <row r="3094" spans="1:9" ht="15" customHeight="1">
      <c r="A3094" s="13" t="s">
        <v>2205</v>
      </c>
      <c r="B3094" s="14" t="s">
        <v>2206</v>
      </c>
      <c r="C3094" s="78" t="s">
        <v>15</v>
      </c>
      <c r="D3094" s="78"/>
      <c r="E3094" s="78"/>
      <c r="F3094" s="13" t="s">
        <v>176</v>
      </c>
      <c r="G3094" s="15">
        <v>0.106</v>
      </c>
      <c r="H3094" s="16">
        <v>2.77</v>
      </c>
      <c r="I3094" s="16">
        <f>TRUNC(TRUNC(G3094,8)*H3094,2)</f>
        <v>0.28999999999999998</v>
      </c>
    </row>
    <row r="3095" spans="1:9" ht="15" customHeight="1">
      <c r="A3095" s="8"/>
      <c r="B3095" s="8"/>
      <c r="C3095" s="8"/>
      <c r="D3095" s="8"/>
      <c r="E3095" s="8"/>
      <c r="F3095" s="8"/>
      <c r="G3095" s="79" t="s">
        <v>1249</v>
      </c>
      <c r="H3095" s="79"/>
      <c r="I3095" s="17">
        <f>SUM(I3094:I3094)</f>
        <v>0.28999999999999998</v>
      </c>
    </row>
    <row r="3096" spans="1:9" ht="15" customHeight="1">
      <c r="A3096" s="76" t="s">
        <v>1218</v>
      </c>
      <c r="B3096" s="76"/>
      <c r="C3096" s="77" t="s">
        <v>3</v>
      </c>
      <c r="D3096" s="77"/>
      <c r="E3096" s="77"/>
      <c r="F3096" s="12" t="s">
        <v>4</v>
      </c>
      <c r="G3096" s="12" t="s">
        <v>1121</v>
      </c>
      <c r="H3096" s="12" t="s">
        <v>1122</v>
      </c>
      <c r="I3096" s="12" t="s">
        <v>1123</v>
      </c>
    </row>
    <row r="3097" spans="1:9" ht="15" customHeight="1">
      <c r="A3097" s="13" t="s">
        <v>1965</v>
      </c>
      <c r="B3097" s="14" t="s">
        <v>1966</v>
      </c>
      <c r="C3097" s="78" t="s">
        <v>15</v>
      </c>
      <c r="D3097" s="78"/>
      <c r="E3097" s="78"/>
      <c r="F3097" s="13" t="s">
        <v>1221</v>
      </c>
      <c r="G3097" s="15">
        <v>3.6999999999999998E-2</v>
      </c>
      <c r="H3097" s="16">
        <v>32.590000000000003</v>
      </c>
      <c r="I3097" s="16">
        <f>TRUNC(TRUNC(G3097,8)*H3097,2)</f>
        <v>1.2</v>
      </c>
    </row>
    <row r="3098" spans="1:9" ht="15" customHeight="1">
      <c r="A3098" s="13" t="s">
        <v>1267</v>
      </c>
      <c r="B3098" s="14" t="s">
        <v>1268</v>
      </c>
      <c r="C3098" s="78" t="s">
        <v>15</v>
      </c>
      <c r="D3098" s="78"/>
      <c r="E3098" s="78"/>
      <c r="F3098" s="13" t="s">
        <v>1221</v>
      </c>
      <c r="G3098" s="15">
        <v>1.6E-2</v>
      </c>
      <c r="H3098" s="16">
        <v>22.72</v>
      </c>
      <c r="I3098" s="16">
        <f>TRUNC(TRUNC(G3098,8)*H3098,2)</f>
        <v>0.36</v>
      </c>
    </row>
    <row r="3099" spans="1:9" ht="18" customHeight="1">
      <c r="A3099" s="8"/>
      <c r="B3099" s="8"/>
      <c r="C3099" s="8"/>
      <c r="D3099" s="8"/>
      <c r="E3099" s="8"/>
      <c r="F3099" s="8"/>
      <c r="G3099" s="79" t="s">
        <v>1224</v>
      </c>
      <c r="H3099" s="79"/>
      <c r="I3099" s="17">
        <f>SUM(I3097:I3098)</f>
        <v>1.56</v>
      </c>
    </row>
    <row r="3100" spans="1:9" ht="15" customHeight="1">
      <c r="A3100" s="8"/>
      <c r="B3100" s="8"/>
      <c r="C3100" s="8"/>
      <c r="D3100" s="8"/>
      <c r="E3100" s="8"/>
      <c r="F3100" s="8"/>
      <c r="G3100" s="80" t="s">
        <v>1141</v>
      </c>
      <c r="H3100" s="80"/>
      <c r="I3100" s="4">
        <f>ROUND(SUM(I3095,I3099),2)</f>
        <v>1.85</v>
      </c>
    </row>
    <row r="3101" spans="1:9" ht="9.9499999999999993" customHeight="1">
      <c r="A3101" s="8"/>
      <c r="B3101" s="8"/>
      <c r="C3101" s="8"/>
      <c r="D3101" s="8"/>
      <c r="E3101" s="8"/>
      <c r="F3101" s="8"/>
      <c r="G3101" s="83"/>
      <c r="H3101" s="83"/>
      <c r="I3101" s="83"/>
    </row>
    <row r="3102" spans="1:9" ht="20.100000000000001" customHeight="1">
      <c r="A3102" s="81" t="s">
        <v>2207</v>
      </c>
      <c r="B3102" s="81"/>
      <c r="C3102" s="81"/>
      <c r="D3102" s="81"/>
      <c r="E3102" s="81"/>
      <c r="F3102" s="81"/>
      <c r="G3102" s="81"/>
      <c r="H3102" s="81"/>
      <c r="I3102" s="81"/>
    </row>
    <row r="3103" spans="1:9" ht="15" customHeight="1">
      <c r="A3103" s="76" t="s">
        <v>1234</v>
      </c>
      <c r="B3103" s="76"/>
      <c r="C3103" s="77" t="s">
        <v>3</v>
      </c>
      <c r="D3103" s="77"/>
      <c r="E3103" s="77"/>
      <c r="F3103" s="12" t="s">
        <v>4</v>
      </c>
      <c r="G3103" s="12" t="s">
        <v>1121</v>
      </c>
      <c r="H3103" s="12" t="s">
        <v>1122</v>
      </c>
      <c r="I3103" s="12" t="s">
        <v>1123</v>
      </c>
    </row>
    <row r="3104" spans="1:9" ht="21" customHeight="1">
      <c r="A3104" s="13" t="s">
        <v>1299</v>
      </c>
      <c r="B3104" s="14" t="s">
        <v>1300</v>
      </c>
      <c r="C3104" s="78" t="s">
        <v>15</v>
      </c>
      <c r="D3104" s="78"/>
      <c r="E3104" s="78"/>
      <c r="F3104" s="13" t="s">
        <v>1301</v>
      </c>
      <c r="G3104" s="15">
        <v>8.9999999999999993E-3</v>
      </c>
      <c r="H3104" s="16">
        <v>6.71</v>
      </c>
      <c r="I3104" s="16">
        <f>TRUNC(TRUNC(G3104,8)*H3104,2)</f>
        <v>0.06</v>
      </c>
    </row>
    <row r="3105" spans="1:9" ht="29.1" customHeight="1">
      <c r="A3105" s="13" t="s">
        <v>1408</v>
      </c>
      <c r="B3105" s="14" t="s">
        <v>1409</v>
      </c>
      <c r="C3105" s="78" t="s">
        <v>15</v>
      </c>
      <c r="D3105" s="78"/>
      <c r="E3105" s="78"/>
      <c r="F3105" s="13" t="s">
        <v>39</v>
      </c>
      <c r="G3105" s="15">
        <v>6</v>
      </c>
      <c r="H3105" s="16">
        <v>0.22</v>
      </c>
      <c r="I3105" s="16">
        <f>TRUNC(TRUNC(G3105,8)*H3105,2)</f>
        <v>1.32</v>
      </c>
    </row>
    <row r="3106" spans="1:9" ht="15" customHeight="1">
      <c r="A3106" s="8"/>
      <c r="B3106" s="8"/>
      <c r="C3106" s="8"/>
      <c r="D3106" s="8"/>
      <c r="E3106" s="8"/>
      <c r="F3106" s="8"/>
      <c r="G3106" s="79" t="s">
        <v>1249</v>
      </c>
      <c r="H3106" s="79"/>
      <c r="I3106" s="17">
        <f>SUM(I3104:I3105)</f>
        <v>1.3800000000000001</v>
      </c>
    </row>
    <row r="3107" spans="1:9" ht="15" customHeight="1">
      <c r="A3107" s="76" t="s">
        <v>1218</v>
      </c>
      <c r="B3107" s="76"/>
      <c r="C3107" s="77" t="s">
        <v>3</v>
      </c>
      <c r="D3107" s="77"/>
      <c r="E3107" s="77"/>
      <c r="F3107" s="12" t="s">
        <v>4</v>
      </c>
      <c r="G3107" s="12" t="s">
        <v>1121</v>
      </c>
      <c r="H3107" s="12" t="s">
        <v>1122</v>
      </c>
      <c r="I3107" s="12" t="s">
        <v>1123</v>
      </c>
    </row>
    <row r="3108" spans="1:9" ht="15" customHeight="1">
      <c r="A3108" s="13" t="s">
        <v>1265</v>
      </c>
      <c r="B3108" s="14" t="s">
        <v>1266</v>
      </c>
      <c r="C3108" s="78" t="s">
        <v>15</v>
      </c>
      <c r="D3108" s="78"/>
      <c r="E3108" s="78"/>
      <c r="F3108" s="13" t="s">
        <v>1221</v>
      </c>
      <c r="G3108" s="15">
        <v>0.27400000000000002</v>
      </c>
      <c r="H3108" s="16">
        <v>30.92</v>
      </c>
      <c r="I3108" s="16">
        <f>TRUNC(TRUNC(G3108,8)*H3108,2)</f>
        <v>8.4700000000000006</v>
      </c>
    </row>
    <row r="3109" spans="1:9" ht="15" customHeight="1">
      <c r="A3109" s="13" t="s">
        <v>1267</v>
      </c>
      <c r="B3109" s="14" t="s">
        <v>1268</v>
      </c>
      <c r="C3109" s="78" t="s">
        <v>15</v>
      </c>
      <c r="D3109" s="78"/>
      <c r="E3109" s="78"/>
      <c r="F3109" s="13" t="s">
        <v>1221</v>
      </c>
      <c r="G3109" s="15">
        <v>0.13700000000000001</v>
      </c>
      <c r="H3109" s="16">
        <v>22.72</v>
      </c>
      <c r="I3109" s="16">
        <f>TRUNC(TRUNC(G3109,8)*H3109,2)</f>
        <v>3.11</v>
      </c>
    </row>
    <row r="3110" spans="1:9" ht="18" customHeight="1">
      <c r="A3110" s="8"/>
      <c r="B3110" s="8"/>
      <c r="C3110" s="8"/>
      <c r="D3110" s="8"/>
      <c r="E3110" s="8"/>
      <c r="F3110" s="8"/>
      <c r="G3110" s="79" t="s">
        <v>1224</v>
      </c>
      <c r="H3110" s="79"/>
      <c r="I3110" s="17">
        <f>SUM(I3108:I3109)</f>
        <v>11.58</v>
      </c>
    </row>
    <row r="3111" spans="1:9" ht="15" customHeight="1">
      <c r="A3111" s="76" t="s">
        <v>1137</v>
      </c>
      <c r="B3111" s="76"/>
      <c r="C3111" s="77" t="s">
        <v>3</v>
      </c>
      <c r="D3111" s="77"/>
      <c r="E3111" s="77"/>
      <c r="F3111" s="12" t="s">
        <v>4</v>
      </c>
      <c r="G3111" s="12" t="s">
        <v>1121</v>
      </c>
      <c r="H3111" s="12" t="s">
        <v>1122</v>
      </c>
      <c r="I3111" s="12" t="s">
        <v>1123</v>
      </c>
    </row>
    <row r="3112" spans="1:9" ht="29.1" customHeight="1">
      <c r="A3112" s="13" t="s">
        <v>1310</v>
      </c>
      <c r="B3112" s="14" t="s">
        <v>1311</v>
      </c>
      <c r="C3112" s="78" t="s">
        <v>15</v>
      </c>
      <c r="D3112" s="78"/>
      <c r="E3112" s="78"/>
      <c r="F3112" s="13" t="s">
        <v>82</v>
      </c>
      <c r="G3112" s="15">
        <v>3.2000000000000001E-2</v>
      </c>
      <c r="H3112" s="16">
        <v>564.87</v>
      </c>
      <c r="I3112" s="16">
        <f>TRUNC(TRUNC(G3112,8)*H3112,2)</f>
        <v>18.07</v>
      </c>
    </row>
    <row r="3113" spans="1:9" ht="21" customHeight="1">
      <c r="A3113" s="13" t="s">
        <v>1414</v>
      </c>
      <c r="B3113" s="14" t="s">
        <v>1415</v>
      </c>
      <c r="C3113" s="78" t="s">
        <v>15</v>
      </c>
      <c r="D3113" s="78"/>
      <c r="E3113" s="78"/>
      <c r="F3113" s="13" t="s">
        <v>176</v>
      </c>
      <c r="G3113" s="15">
        <v>0.79</v>
      </c>
      <c r="H3113" s="16">
        <v>8.66</v>
      </c>
      <c r="I3113" s="16">
        <f>TRUNC(TRUNC(G3113,8)*H3113,2)</f>
        <v>6.84</v>
      </c>
    </row>
    <row r="3114" spans="1:9" ht="21" customHeight="1">
      <c r="A3114" s="13" t="s">
        <v>1983</v>
      </c>
      <c r="B3114" s="14" t="s">
        <v>1984</v>
      </c>
      <c r="C3114" s="78" t="s">
        <v>15</v>
      </c>
      <c r="D3114" s="78"/>
      <c r="E3114" s="78"/>
      <c r="F3114" s="13" t="s">
        <v>68</v>
      </c>
      <c r="G3114" s="15">
        <v>7.5999999999999998E-2</v>
      </c>
      <c r="H3114" s="16">
        <v>177.2</v>
      </c>
      <c r="I3114" s="16">
        <f>TRUNC(TRUNC(G3114,8)*H3114,2)</f>
        <v>13.46</v>
      </c>
    </row>
    <row r="3115" spans="1:9" ht="15" customHeight="1">
      <c r="A3115" s="8"/>
      <c r="B3115" s="8"/>
      <c r="C3115" s="8"/>
      <c r="D3115" s="8"/>
      <c r="E3115" s="8"/>
      <c r="F3115" s="8"/>
      <c r="G3115" s="79" t="s">
        <v>1140</v>
      </c>
      <c r="H3115" s="79"/>
      <c r="I3115" s="17">
        <f>SUM(I3112:I3114)</f>
        <v>38.370000000000005</v>
      </c>
    </row>
    <row r="3116" spans="1:9" ht="15" customHeight="1">
      <c r="A3116" s="8"/>
      <c r="B3116" s="8"/>
      <c r="C3116" s="8"/>
      <c r="D3116" s="8"/>
      <c r="E3116" s="8"/>
      <c r="F3116" s="8"/>
      <c r="G3116" s="80" t="s">
        <v>1141</v>
      </c>
      <c r="H3116" s="80"/>
      <c r="I3116" s="4">
        <f>ROUND(SUM(I3106,I3110,I3115),2)</f>
        <v>51.33</v>
      </c>
    </row>
    <row r="3117" spans="1:9" ht="9.9499999999999993" customHeight="1">
      <c r="A3117" s="8"/>
      <c r="B3117" s="8"/>
      <c r="C3117" s="8"/>
      <c r="D3117" s="8"/>
      <c r="E3117" s="8"/>
      <c r="F3117" s="8"/>
      <c r="G3117" s="83"/>
      <c r="H3117" s="83"/>
      <c r="I3117" s="83"/>
    </row>
    <row r="3118" spans="1:9" ht="20.100000000000001" customHeight="1">
      <c r="A3118" s="81" t="s">
        <v>2208</v>
      </c>
      <c r="B3118" s="81"/>
      <c r="C3118" s="81"/>
      <c r="D3118" s="81"/>
      <c r="E3118" s="81"/>
      <c r="F3118" s="81"/>
      <c r="G3118" s="81"/>
      <c r="H3118" s="81"/>
      <c r="I3118" s="81"/>
    </row>
    <row r="3119" spans="1:9" ht="15" customHeight="1">
      <c r="A3119" s="76" t="s">
        <v>1234</v>
      </c>
      <c r="B3119" s="76"/>
      <c r="C3119" s="77" t="s">
        <v>3</v>
      </c>
      <c r="D3119" s="77"/>
      <c r="E3119" s="77"/>
      <c r="F3119" s="12" t="s">
        <v>4</v>
      </c>
      <c r="G3119" s="12" t="s">
        <v>1121</v>
      </c>
      <c r="H3119" s="12" t="s">
        <v>1122</v>
      </c>
      <c r="I3119" s="12" t="s">
        <v>1123</v>
      </c>
    </row>
    <row r="3120" spans="1:9" ht="21" customHeight="1">
      <c r="A3120" s="13" t="s">
        <v>1299</v>
      </c>
      <c r="B3120" s="14" t="s">
        <v>1300</v>
      </c>
      <c r="C3120" s="78" t="s">
        <v>15</v>
      </c>
      <c r="D3120" s="78"/>
      <c r="E3120" s="78"/>
      <c r="F3120" s="13" t="s">
        <v>1301</v>
      </c>
      <c r="G3120" s="15">
        <v>8.9999999999999993E-3</v>
      </c>
      <c r="H3120" s="16">
        <v>6.71</v>
      </c>
      <c r="I3120" s="16">
        <f>TRUNC(TRUNC(G3120,8)*H3120,2)</f>
        <v>0.06</v>
      </c>
    </row>
    <row r="3121" spans="1:9" ht="29.1" customHeight="1">
      <c r="A3121" s="13" t="s">
        <v>1408</v>
      </c>
      <c r="B3121" s="14" t="s">
        <v>1409</v>
      </c>
      <c r="C3121" s="78" t="s">
        <v>15</v>
      </c>
      <c r="D3121" s="78"/>
      <c r="E3121" s="78"/>
      <c r="F3121" s="13" t="s">
        <v>39</v>
      </c>
      <c r="G3121" s="15">
        <v>6</v>
      </c>
      <c r="H3121" s="16">
        <v>0.22</v>
      </c>
      <c r="I3121" s="16">
        <f>TRUNC(TRUNC(G3121,8)*H3121,2)</f>
        <v>1.32</v>
      </c>
    </row>
    <row r="3122" spans="1:9" ht="21" customHeight="1">
      <c r="A3122" s="13" t="s">
        <v>1241</v>
      </c>
      <c r="B3122" s="14" t="s">
        <v>1242</v>
      </c>
      <c r="C3122" s="78" t="s">
        <v>15</v>
      </c>
      <c r="D3122" s="78"/>
      <c r="E3122" s="78"/>
      <c r="F3122" s="13" t="s">
        <v>103</v>
      </c>
      <c r="G3122" s="15">
        <v>0.20300000000000001</v>
      </c>
      <c r="H3122" s="16">
        <v>9.6199999999999992</v>
      </c>
      <c r="I3122" s="16">
        <f>TRUNC(TRUNC(G3122,8)*H3122,2)</f>
        <v>1.95</v>
      </c>
    </row>
    <row r="3123" spans="1:9" ht="15" customHeight="1">
      <c r="A3123" s="8"/>
      <c r="B3123" s="8"/>
      <c r="C3123" s="8"/>
      <c r="D3123" s="8"/>
      <c r="E3123" s="8"/>
      <c r="F3123" s="8"/>
      <c r="G3123" s="79" t="s">
        <v>1249</v>
      </c>
      <c r="H3123" s="79"/>
      <c r="I3123" s="17">
        <f>SUM(I3120:I3122)</f>
        <v>3.33</v>
      </c>
    </row>
    <row r="3124" spans="1:9" ht="15" customHeight="1">
      <c r="A3124" s="76" t="s">
        <v>1218</v>
      </c>
      <c r="B3124" s="76"/>
      <c r="C3124" s="77" t="s">
        <v>3</v>
      </c>
      <c r="D3124" s="77"/>
      <c r="E3124" s="77"/>
      <c r="F3124" s="12" t="s">
        <v>4</v>
      </c>
      <c r="G3124" s="12" t="s">
        <v>1121</v>
      </c>
      <c r="H3124" s="12" t="s">
        <v>1122</v>
      </c>
      <c r="I3124" s="12" t="s">
        <v>1123</v>
      </c>
    </row>
    <row r="3125" spans="1:9" ht="15" customHeight="1">
      <c r="A3125" s="13" t="s">
        <v>1265</v>
      </c>
      <c r="B3125" s="14" t="s">
        <v>1266</v>
      </c>
      <c r="C3125" s="78" t="s">
        <v>15</v>
      </c>
      <c r="D3125" s="78"/>
      <c r="E3125" s="78"/>
      <c r="F3125" s="13" t="s">
        <v>1221</v>
      </c>
      <c r="G3125" s="15">
        <v>0.501</v>
      </c>
      <c r="H3125" s="16">
        <v>30.92</v>
      </c>
      <c r="I3125" s="16">
        <f>TRUNC(TRUNC(G3125,8)*H3125,2)</f>
        <v>15.49</v>
      </c>
    </row>
    <row r="3126" spans="1:9" ht="15" customHeight="1">
      <c r="A3126" s="13" t="s">
        <v>1267</v>
      </c>
      <c r="B3126" s="14" t="s">
        <v>1268</v>
      </c>
      <c r="C3126" s="78" t="s">
        <v>15</v>
      </c>
      <c r="D3126" s="78"/>
      <c r="E3126" s="78"/>
      <c r="F3126" s="13" t="s">
        <v>1221</v>
      </c>
      <c r="G3126" s="15">
        <v>0.251</v>
      </c>
      <c r="H3126" s="16">
        <v>22.72</v>
      </c>
      <c r="I3126" s="16">
        <f>TRUNC(TRUNC(G3126,8)*H3126,2)</f>
        <v>5.7</v>
      </c>
    </row>
    <row r="3127" spans="1:9" ht="18" customHeight="1">
      <c r="A3127" s="8"/>
      <c r="B3127" s="8"/>
      <c r="C3127" s="8"/>
      <c r="D3127" s="8"/>
      <c r="E3127" s="8"/>
      <c r="F3127" s="8"/>
      <c r="G3127" s="79" t="s">
        <v>1224</v>
      </c>
      <c r="H3127" s="79"/>
      <c r="I3127" s="17">
        <f>SUM(I3125:I3126)</f>
        <v>21.19</v>
      </c>
    </row>
    <row r="3128" spans="1:9" ht="15" customHeight="1">
      <c r="A3128" s="76" t="s">
        <v>1137</v>
      </c>
      <c r="B3128" s="76"/>
      <c r="C3128" s="77" t="s">
        <v>3</v>
      </c>
      <c r="D3128" s="77"/>
      <c r="E3128" s="77"/>
      <c r="F3128" s="12" t="s">
        <v>4</v>
      </c>
      <c r="G3128" s="12" t="s">
        <v>1121</v>
      </c>
      <c r="H3128" s="12" t="s">
        <v>1122</v>
      </c>
      <c r="I3128" s="12" t="s">
        <v>1123</v>
      </c>
    </row>
    <row r="3129" spans="1:9" ht="29.1" customHeight="1">
      <c r="A3129" s="13" t="s">
        <v>1310</v>
      </c>
      <c r="B3129" s="14" t="s">
        <v>1311</v>
      </c>
      <c r="C3129" s="78" t="s">
        <v>15</v>
      </c>
      <c r="D3129" s="78"/>
      <c r="E3129" s="78"/>
      <c r="F3129" s="13" t="s">
        <v>82</v>
      </c>
      <c r="G3129" s="15">
        <v>3.2000000000000001E-2</v>
      </c>
      <c r="H3129" s="16">
        <v>564.87</v>
      </c>
      <c r="I3129" s="16">
        <f>TRUNC(TRUNC(G3129,8)*H3129,2)</f>
        <v>18.07</v>
      </c>
    </row>
    <row r="3130" spans="1:9" ht="21" customHeight="1">
      <c r="A3130" s="13" t="s">
        <v>1414</v>
      </c>
      <c r="B3130" s="14" t="s">
        <v>1415</v>
      </c>
      <c r="C3130" s="78" t="s">
        <v>15</v>
      </c>
      <c r="D3130" s="78"/>
      <c r="E3130" s="78"/>
      <c r="F3130" s="13" t="s">
        <v>176</v>
      </c>
      <c r="G3130" s="15">
        <v>0.79</v>
      </c>
      <c r="H3130" s="16">
        <v>8.66</v>
      </c>
      <c r="I3130" s="16">
        <f>TRUNC(TRUNC(G3130,8)*H3130,2)</f>
        <v>6.84</v>
      </c>
    </row>
    <row r="3131" spans="1:9" ht="21" customHeight="1">
      <c r="A3131" s="13" t="s">
        <v>1983</v>
      </c>
      <c r="B3131" s="14" t="s">
        <v>1984</v>
      </c>
      <c r="C3131" s="78" t="s">
        <v>15</v>
      </c>
      <c r="D3131" s="78"/>
      <c r="E3131" s="78"/>
      <c r="F3131" s="13" t="s">
        <v>68</v>
      </c>
      <c r="G3131" s="15">
        <v>0.104</v>
      </c>
      <c r="H3131" s="16">
        <v>177.2</v>
      </c>
      <c r="I3131" s="16">
        <f>TRUNC(TRUNC(G3131,8)*H3131,2)</f>
        <v>18.420000000000002</v>
      </c>
    </row>
    <row r="3132" spans="1:9" ht="15" customHeight="1">
      <c r="A3132" s="8"/>
      <c r="B3132" s="8"/>
      <c r="C3132" s="8"/>
      <c r="D3132" s="8"/>
      <c r="E3132" s="8"/>
      <c r="F3132" s="8"/>
      <c r="G3132" s="79" t="s">
        <v>1140</v>
      </c>
      <c r="H3132" s="79"/>
      <c r="I3132" s="17">
        <f>SUM(I3129:I3131)</f>
        <v>43.33</v>
      </c>
    </row>
    <row r="3133" spans="1:9" ht="15" customHeight="1">
      <c r="A3133" s="8"/>
      <c r="B3133" s="8"/>
      <c r="C3133" s="8"/>
      <c r="D3133" s="8"/>
      <c r="E3133" s="8"/>
      <c r="F3133" s="8"/>
      <c r="G3133" s="80" t="s">
        <v>1141</v>
      </c>
      <c r="H3133" s="80"/>
      <c r="I3133" s="4">
        <f>ROUND(SUM(I3123,I3127,I3132),2)</f>
        <v>67.849999999999994</v>
      </c>
    </row>
    <row r="3134" spans="1:9" ht="9.9499999999999993" customHeight="1">
      <c r="A3134" s="8"/>
      <c r="B3134" s="8"/>
      <c r="C3134" s="8"/>
      <c r="D3134" s="8"/>
      <c r="E3134" s="8"/>
      <c r="F3134" s="8"/>
      <c r="G3134" s="83"/>
      <c r="H3134" s="83"/>
      <c r="I3134" s="83"/>
    </row>
    <row r="3135" spans="1:9" ht="20.100000000000001" customHeight="1">
      <c r="A3135" s="81" t="s">
        <v>2209</v>
      </c>
      <c r="B3135" s="81"/>
      <c r="C3135" s="81"/>
      <c r="D3135" s="81"/>
      <c r="E3135" s="81"/>
      <c r="F3135" s="81"/>
      <c r="G3135" s="81"/>
      <c r="H3135" s="81"/>
      <c r="I3135" s="81"/>
    </row>
    <row r="3136" spans="1:9" ht="15" customHeight="1">
      <c r="A3136" s="76" t="s">
        <v>1234</v>
      </c>
      <c r="B3136" s="76"/>
      <c r="C3136" s="77" t="s">
        <v>3</v>
      </c>
      <c r="D3136" s="77"/>
      <c r="E3136" s="77"/>
      <c r="F3136" s="12" t="s">
        <v>4</v>
      </c>
      <c r="G3136" s="12" t="s">
        <v>1121</v>
      </c>
      <c r="H3136" s="12" t="s">
        <v>1122</v>
      </c>
      <c r="I3136" s="12" t="s">
        <v>1123</v>
      </c>
    </row>
    <row r="3137" spans="1:9" ht="21" customHeight="1">
      <c r="A3137" s="13" t="s">
        <v>1294</v>
      </c>
      <c r="B3137" s="14" t="s">
        <v>1295</v>
      </c>
      <c r="C3137" s="78" t="s">
        <v>15</v>
      </c>
      <c r="D3137" s="78"/>
      <c r="E3137" s="78"/>
      <c r="F3137" s="13" t="s">
        <v>82</v>
      </c>
      <c r="G3137" s="15">
        <v>6.6E-3</v>
      </c>
      <c r="H3137" s="16">
        <v>139.88999999999999</v>
      </c>
      <c r="I3137" s="16">
        <f>TRUNC(TRUNC(G3137,8)*H3137,2)</f>
        <v>0.92</v>
      </c>
    </row>
    <row r="3138" spans="1:9" ht="21" customHeight="1">
      <c r="A3138" s="13" t="s">
        <v>2210</v>
      </c>
      <c r="B3138" s="14" t="s">
        <v>2211</v>
      </c>
      <c r="C3138" s="78" t="s">
        <v>15</v>
      </c>
      <c r="D3138" s="78"/>
      <c r="E3138" s="78"/>
      <c r="F3138" s="13" t="s">
        <v>39</v>
      </c>
      <c r="G3138" s="15">
        <v>1.0049999999999999</v>
      </c>
      <c r="H3138" s="16">
        <v>23.13</v>
      </c>
      <c r="I3138" s="16">
        <f>TRUNC(TRUNC(G3138,8)*H3138,2)</f>
        <v>23.24</v>
      </c>
    </row>
    <row r="3139" spans="1:9" ht="15" customHeight="1">
      <c r="A3139" s="8"/>
      <c r="B3139" s="8"/>
      <c r="C3139" s="8"/>
      <c r="D3139" s="8"/>
      <c r="E3139" s="8"/>
      <c r="F3139" s="8"/>
      <c r="G3139" s="79" t="s">
        <v>1249</v>
      </c>
      <c r="H3139" s="79"/>
      <c r="I3139" s="17">
        <f>SUM(I3137:I3138)</f>
        <v>24.16</v>
      </c>
    </row>
    <row r="3140" spans="1:9" ht="15" customHeight="1">
      <c r="A3140" s="76" t="s">
        <v>1218</v>
      </c>
      <c r="B3140" s="76"/>
      <c r="C3140" s="77" t="s">
        <v>3</v>
      </c>
      <c r="D3140" s="77"/>
      <c r="E3140" s="77"/>
      <c r="F3140" s="12" t="s">
        <v>4</v>
      </c>
      <c r="G3140" s="12" t="s">
        <v>1121</v>
      </c>
      <c r="H3140" s="12" t="s">
        <v>1122</v>
      </c>
      <c r="I3140" s="12" t="s">
        <v>1123</v>
      </c>
    </row>
    <row r="3141" spans="1:9" ht="15" customHeight="1">
      <c r="A3141" s="13" t="s">
        <v>1265</v>
      </c>
      <c r="B3141" s="14" t="s">
        <v>1266</v>
      </c>
      <c r="C3141" s="78" t="s">
        <v>15</v>
      </c>
      <c r="D3141" s="78"/>
      <c r="E3141" s="78"/>
      <c r="F3141" s="13" t="s">
        <v>1221</v>
      </c>
      <c r="G3141" s="15">
        <v>0.27150000000000002</v>
      </c>
      <c r="H3141" s="16">
        <v>30.92</v>
      </c>
      <c r="I3141" s="16">
        <f>TRUNC(TRUNC(G3141,8)*H3141,2)</f>
        <v>8.39</v>
      </c>
    </row>
    <row r="3142" spans="1:9" ht="15" customHeight="1">
      <c r="A3142" s="13" t="s">
        <v>1267</v>
      </c>
      <c r="B3142" s="14" t="s">
        <v>1268</v>
      </c>
      <c r="C3142" s="78" t="s">
        <v>15</v>
      </c>
      <c r="D3142" s="78"/>
      <c r="E3142" s="78"/>
      <c r="F3142" s="13" t="s">
        <v>1221</v>
      </c>
      <c r="G3142" s="15">
        <v>0.27150000000000002</v>
      </c>
      <c r="H3142" s="16">
        <v>22.72</v>
      </c>
      <c r="I3142" s="16">
        <f>TRUNC(TRUNC(G3142,8)*H3142,2)</f>
        <v>6.16</v>
      </c>
    </row>
    <row r="3143" spans="1:9" ht="18" customHeight="1">
      <c r="A3143" s="8"/>
      <c r="B3143" s="8"/>
      <c r="C3143" s="8"/>
      <c r="D3143" s="8"/>
      <c r="E3143" s="8"/>
      <c r="F3143" s="8"/>
      <c r="G3143" s="79" t="s">
        <v>1224</v>
      </c>
      <c r="H3143" s="79"/>
      <c r="I3143" s="17">
        <f>SUM(I3141:I3142)</f>
        <v>14.55</v>
      </c>
    </row>
    <row r="3144" spans="1:9" ht="15" customHeight="1">
      <c r="A3144" s="76" t="s">
        <v>1137</v>
      </c>
      <c r="B3144" s="76"/>
      <c r="C3144" s="77" t="s">
        <v>3</v>
      </c>
      <c r="D3144" s="77"/>
      <c r="E3144" s="77"/>
      <c r="F3144" s="12" t="s">
        <v>4</v>
      </c>
      <c r="G3144" s="12" t="s">
        <v>1121</v>
      </c>
      <c r="H3144" s="12" t="s">
        <v>1122</v>
      </c>
      <c r="I3144" s="12" t="s">
        <v>1123</v>
      </c>
    </row>
    <row r="3145" spans="1:9" ht="21" customHeight="1">
      <c r="A3145" s="13" t="s">
        <v>1505</v>
      </c>
      <c r="B3145" s="14" t="s">
        <v>1506</v>
      </c>
      <c r="C3145" s="78" t="s">
        <v>15</v>
      </c>
      <c r="D3145" s="78"/>
      <c r="E3145" s="78"/>
      <c r="F3145" s="13" t="s">
        <v>82</v>
      </c>
      <c r="G3145" s="15">
        <v>1.1999999999999999E-3</v>
      </c>
      <c r="H3145" s="16">
        <v>750.07</v>
      </c>
      <c r="I3145" s="16">
        <f>TRUNC(TRUNC(G3145,8)*H3145,2)</f>
        <v>0.9</v>
      </c>
    </row>
    <row r="3146" spans="1:9" ht="15" customHeight="1">
      <c r="A3146" s="8"/>
      <c r="B3146" s="8"/>
      <c r="C3146" s="8"/>
      <c r="D3146" s="8"/>
      <c r="E3146" s="8"/>
      <c r="F3146" s="8"/>
      <c r="G3146" s="79" t="s">
        <v>1140</v>
      </c>
      <c r="H3146" s="79"/>
      <c r="I3146" s="17">
        <f>SUM(I3145:I3145)</f>
        <v>0.9</v>
      </c>
    </row>
    <row r="3147" spans="1:9" ht="15" customHeight="1">
      <c r="A3147" s="8"/>
      <c r="B3147" s="8"/>
      <c r="C3147" s="8"/>
      <c r="D3147" s="8"/>
      <c r="E3147" s="8"/>
      <c r="F3147" s="8"/>
      <c r="G3147" s="80" t="s">
        <v>1141</v>
      </c>
      <c r="H3147" s="80"/>
      <c r="I3147" s="4">
        <f>ROUND(SUM(I3139,I3143,I3146),2)</f>
        <v>39.61</v>
      </c>
    </row>
    <row r="3148" spans="1:9" ht="9.9499999999999993" customHeight="1">
      <c r="A3148" s="8"/>
      <c r="B3148" s="8"/>
      <c r="C3148" s="8"/>
      <c r="D3148" s="8"/>
      <c r="E3148" s="8"/>
      <c r="F3148" s="8"/>
      <c r="G3148" s="83"/>
      <c r="H3148" s="83"/>
      <c r="I3148" s="83"/>
    </row>
    <row r="3149" spans="1:9" ht="27" customHeight="1">
      <c r="A3149" s="81" t="s">
        <v>2212</v>
      </c>
      <c r="B3149" s="81"/>
      <c r="C3149" s="81"/>
      <c r="D3149" s="81"/>
      <c r="E3149" s="81"/>
      <c r="F3149" s="81"/>
      <c r="G3149" s="81"/>
      <c r="H3149" s="81"/>
      <c r="I3149" s="81"/>
    </row>
    <row r="3150" spans="1:9" ht="15" customHeight="1">
      <c r="A3150" s="76" t="s">
        <v>1234</v>
      </c>
      <c r="B3150" s="76"/>
      <c r="C3150" s="77" t="s">
        <v>3</v>
      </c>
      <c r="D3150" s="77"/>
      <c r="E3150" s="77"/>
      <c r="F3150" s="12" t="s">
        <v>4</v>
      </c>
      <c r="G3150" s="12" t="s">
        <v>1121</v>
      </c>
      <c r="H3150" s="12" t="s">
        <v>1122</v>
      </c>
      <c r="I3150" s="12" t="s">
        <v>1123</v>
      </c>
    </row>
    <row r="3151" spans="1:9" ht="21" customHeight="1">
      <c r="A3151" s="13" t="s">
        <v>2213</v>
      </c>
      <c r="B3151" s="14" t="s">
        <v>2214</v>
      </c>
      <c r="C3151" s="78" t="s">
        <v>1337</v>
      </c>
      <c r="D3151" s="78"/>
      <c r="E3151" s="78"/>
      <c r="F3151" s="13" t="s">
        <v>39</v>
      </c>
      <c r="G3151" s="15">
        <v>1</v>
      </c>
      <c r="H3151" s="16">
        <v>3798.99</v>
      </c>
      <c r="I3151" s="16">
        <f>ROUND(ROUND(G3151,8)*H3151,2)</f>
        <v>3798.99</v>
      </c>
    </row>
    <row r="3152" spans="1:9" ht="45.95" customHeight="1">
      <c r="A3152" s="13" t="s">
        <v>2215</v>
      </c>
      <c r="B3152" s="14" t="s">
        <v>2216</v>
      </c>
      <c r="C3152" s="78" t="s">
        <v>1337</v>
      </c>
      <c r="D3152" s="78"/>
      <c r="E3152" s="78"/>
      <c r="F3152" s="13" t="s">
        <v>39</v>
      </c>
      <c r="G3152" s="15">
        <v>1</v>
      </c>
      <c r="H3152" s="16">
        <v>411739.62</v>
      </c>
      <c r="I3152" s="16">
        <f>ROUND(ROUND(G3152,8)*H3152,2)</f>
        <v>411739.62</v>
      </c>
    </row>
    <row r="3153" spans="1:9" ht="15" customHeight="1">
      <c r="A3153" s="8"/>
      <c r="B3153" s="8"/>
      <c r="C3153" s="8"/>
      <c r="D3153" s="8"/>
      <c r="E3153" s="8"/>
      <c r="F3153" s="8"/>
      <c r="G3153" s="79" t="s">
        <v>1249</v>
      </c>
      <c r="H3153" s="79"/>
      <c r="I3153" s="17">
        <f>SUM(I3151:I3152)</f>
        <v>415538.61</v>
      </c>
    </row>
    <row r="3154" spans="1:9" ht="15" customHeight="1">
      <c r="A3154" s="8"/>
      <c r="B3154" s="8"/>
      <c r="C3154" s="8"/>
      <c r="D3154" s="8"/>
      <c r="E3154" s="8"/>
      <c r="F3154" s="8"/>
      <c r="G3154" s="80" t="s">
        <v>1141</v>
      </c>
      <c r="H3154" s="80"/>
      <c r="I3154" s="4">
        <f>ROUND(SUM(I3153),2)</f>
        <v>415538.61</v>
      </c>
    </row>
    <row r="3155" spans="1:9" ht="9.9499999999999993" customHeight="1">
      <c r="A3155" s="8"/>
      <c r="B3155" s="8"/>
      <c r="C3155" s="8"/>
      <c r="D3155" s="8"/>
      <c r="E3155" s="8"/>
      <c r="F3155" s="8"/>
      <c r="G3155" s="83"/>
      <c r="H3155" s="83"/>
      <c r="I3155" s="83"/>
    </row>
    <row r="3156" spans="1:9" ht="20.100000000000001" customHeight="1">
      <c r="A3156" s="81" t="s">
        <v>2217</v>
      </c>
      <c r="B3156" s="81"/>
      <c r="C3156" s="81"/>
      <c r="D3156" s="81"/>
      <c r="E3156" s="81"/>
      <c r="F3156" s="81"/>
      <c r="G3156" s="81"/>
      <c r="H3156" s="81"/>
      <c r="I3156" s="81"/>
    </row>
    <row r="3157" spans="1:9" ht="15" customHeight="1">
      <c r="A3157" s="76" t="s">
        <v>1234</v>
      </c>
      <c r="B3157" s="76"/>
      <c r="C3157" s="77" t="s">
        <v>3</v>
      </c>
      <c r="D3157" s="77"/>
      <c r="E3157" s="77"/>
      <c r="F3157" s="12" t="s">
        <v>4</v>
      </c>
      <c r="G3157" s="12" t="s">
        <v>1121</v>
      </c>
      <c r="H3157" s="12" t="s">
        <v>1122</v>
      </c>
      <c r="I3157" s="12" t="s">
        <v>1123</v>
      </c>
    </row>
    <row r="3158" spans="1:9" ht="21" customHeight="1">
      <c r="A3158" s="13" t="s">
        <v>2218</v>
      </c>
      <c r="B3158" s="14" t="s">
        <v>2219</v>
      </c>
      <c r="C3158" s="78" t="s">
        <v>1337</v>
      </c>
      <c r="D3158" s="78"/>
      <c r="E3158" s="78"/>
      <c r="F3158" s="13" t="s">
        <v>39</v>
      </c>
      <c r="G3158" s="15">
        <v>1</v>
      </c>
      <c r="H3158" s="16">
        <v>453225.77</v>
      </c>
      <c r="I3158" s="16">
        <f>ROUND(ROUND(G3158,8)*H3158,2)</f>
        <v>453225.77</v>
      </c>
    </row>
    <row r="3159" spans="1:9" ht="15" customHeight="1">
      <c r="A3159" s="8"/>
      <c r="B3159" s="8"/>
      <c r="C3159" s="8"/>
      <c r="D3159" s="8"/>
      <c r="E3159" s="8"/>
      <c r="F3159" s="8"/>
      <c r="G3159" s="79" t="s">
        <v>1249</v>
      </c>
      <c r="H3159" s="79"/>
      <c r="I3159" s="17">
        <f>SUM(I3158:I3158)</f>
        <v>453225.77</v>
      </c>
    </row>
    <row r="3160" spans="1:9" ht="15" customHeight="1">
      <c r="A3160" s="76" t="s">
        <v>1137</v>
      </c>
      <c r="B3160" s="76"/>
      <c r="C3160" s="77" t="s">
        <v>3</v>
      </c>
      <c r="D3160" s="77"/>
      <c r="E3160" s="77"/>
      <c r="F3160" s="12" t="s">
        <v>4</v>
      </c>
      <c r="G3160" s="12" t="s">
        <v>1121</v>
      </c>
      <c r="H3160" s="12" t="s">
        <v>1122</v>
      </c>
      <c r="I3160" s="12" t="s">
        <v>1123</v>
      </c>
    </row>
    <row r="3161" spans="1:9" ht="21" customHeight="1">
      <c r="A3161" s="13" t="s">
        <v>2220</v>
      </c>
      <c r="B3161" s="14" t="s">
        <v>2221</v>
      </c>
      <c r="C3161" s="78" t="s">
        <v>1337</v>
      </c>
      <c r="D3161" s="78"/>
      <c r="E3161" s="78"/>
      <c r="F3161" s="13" t="s">
        <v>39</v>
      </c>
      <c r="G3161" s="15">
        <v>1</v>
      </c>
      <c r="H3161" s="16">
        <v>7903.34</v>
      </c>
      <c r="I3161" s="16">
        <f>ROUND(ROUND(G3161,8)*H3161,2)</f>
        <v>7903.34</v>
      </c>
    </row>
    <row r="3162" spans="1:9" ht="15" customHeight="1">
      <c r="A3162" s="8"/>
      <c r="B3162" s="8"/>
      <c r="C3162" s="8"/>
      <c r="D3162" s="8"/>
      <c r="E3162" s="8"/>
      <c r="F3162" s="8"/>
      <c r="G3162" s="79" t="s">
        <v>1140</v>
      </c>
      <c r="H3162" s="79"/>
      <c r="I3162" s="17">
        <f>SUM(I3161:I3161)</f>
        <v>7903.34</v>
      </c>
    </row>
    <row r="3163" spans="1:9" ht="15" customHeight="1">
      <c r="A3163" s="82" t="s">
        <v>2222</v>
      </c>
      <c r="B3163" s="82"/>
      <c r="C3163" s="82"/>
      <c r="D3163" s="8"/>
      <c r="E3163" s="8"/>
      <c r="F3163" s="8"/>
      <c r="G3163" s="80" t="s">
        <v>1141</v>
      </c>
      <c r="H3163" s="80"/>
      <c r="I3163" s="4">
        <v>461129.11</v>
      </c>
    </row>
    <row r="3164" spans="1:9" ht="2.1" customHeight="1">
      <c r="A3164" s="82"/>
      <c r="B3164" s="82"/>
      <c r="C3164" s="82"/>
      <c r="D3164" s="8"/>
      <c r="E3164" s="8"/>
      <c r="F3164" s="8"/>
      <c r="G3164" s="8"/>
      <c r="H3164" s="8"/>
      <c r="I3164" s="8"/>
    </row>
    <row r="3165" spans="1:9" ht="9.9499999999999993" customHeight="1">
      <c r="A3165" s="8"/>
      <c r="B3165" s="8"/>
      <c r="C3165" s="8"/>
      <c r="D3165" s="8"/>
      <c r="E3165" s="8"/>
      <c r="F3165" s="8"/>
      <c r="G3165" s="83"/>
      <c r="H3165" s="83"/>
      <c r="I3165" s="83"/>
    </row>
    <row r="3166" spans="1:9" ht="20.100000000000001" customHeight="1">
      <c r="A3166" s="81" t="s">
        <v>2223</v>
      </c>
      <c r="B3166" s="81"/>
      <c r="C3166" s="81"/>
      <c r="D3166" s="81"/>
      <c r="E3166" s="81"/>
      <c r="F3166" s="81"/>
      <c r="G3166" s="81"/>
      <c r="H3166" s="81"/>
      <c r="I3166" s="81"/>
    </row>
    <row r="3167" spans="1:9" ht="15" customHeight="1">
      <c r="A3167" s="76" t="s">
        <v>1234</v>
      </c>
      <c r="B3167" s="76"/>
      <c r="C3167" s="77" t="s">
        <v>3</v>
      </c>
      <c r="D3167" s="77"/>
      <c r="E3167" s="77"/>
      <c r="F3167" s="12" t="s">
        <v>4</v>
      </c>
      <c r="G3167" s="12" t="s">
        <v>1121</v>
      </c>
      <c r="H3167" s="12" t="s">
        <v>1122</v>
      </c>
      <c r="I3167" s="12" t="s">
        <v>1123</v>
      </c>
    </row>
    <row r="3168" spans="1:9" ht="21" customHeight="1">
      <c r="A3168" s="13" t="s">
        <v>2224</v>
      </c>
      <c r="B3168" s="14" t="s">
        <v>2225</v>
      </c>
      <c r="C3168" s="78" t="s">
        <v>1337</v>
      </c>
      <c r="D3168" s="78"/>
      <c r="E3168" s="78"/>
      <c r="F3168" s="13" t="s">
        <v>39</v>
      </c>
      <c r="G3168" s="15">
        <v>1</v>
      </c>
      <c r="H3168" s="16">
        <v>124816.13</v>
      </c>
      <c r="I3168" s="16">
        <f>ROUND(ROUND(G3168,8)*H3168,2)</f>
        <v>124816.13</v>
      </c>
    </row>
    <row r="3169" spans="1:9" ht="15" customHeight="1">
      <c r="A3169" s="8"/>
      <c r="B3169" s="8"/>
      <c r="C3169" s="8"/>
      <c r="D3169" s="8"/>
      <c r="E3169" s="8"/>
      <c r="F3169" s="8"/>
      <c r="G3169" s="79" t="s">
        <v>1249</v>
      </c>
      <c r="H3169" s="79"/>
      <c r="I3169" s="17">
        <f>SUM(I3168:I3168)</f>
        <v>124816.13</v>
      </c>
    </row>
    <row r="3170" spans="1:9" ht="15" customHeight="1">
      <c r="A3170" s="76" t="s">
        <v>1137</v>
      </c>
      <c r="B3170" s="76"/>
      <c r="C3170" s="77" t="s">
        <v>3</v>
      </c>
      <c r="D3170" s="77"/>
      <c r="E3170" s="77"/>
      <c r="F3170" s="12" t="s">
        <v>4</v>
      </c>
      <c r="G3170" s="12" t="s">
        <v>1121</v>
      </c>
      <c r="H3170" s="12" t="s">
        <v>1122</v>
      </c>
      <c r="I3170" s="12" t="s">
        <v>1123</v>
      </c>
    </row>
    <row r="3171" spans="1:9" ht="21" customHeight="1">
      <c r="A3171" s="13" t="s">
        <v>2226</v>
      </c>
      <c r="B3171" s="14" t="s">
        <v>2227</v>
      </c>
      <c r="C3171" s="78" t="s">
        <v>1337</v>
      </c>
      <c r="D3171" s="78"/>
      <c r="E3171" s="78"/>
      <c r="F3171" s="13" t="s">
        <v>39</v>
      </c>
      <c r="G3171" s="15">
        <v>1</v>
      </c>
      <c r="H3171" s="16">
        <v>3127.7</v>
      </c>
      <c r="I3171" s="16">
        <f>ROUND(ROUND(G3171,8)*H3171,2)</f>
        <v>3127.7</v>
      </c>
    </row>
    <row r="3172" spans="1:9" ht="15" customHeight="1">
      <c r="A3172" s="8"/>
      <c r="B3172" s="8"/>
      <c r="C3172" s="8"/>
      <c r="D3172" s="8"/>
      <c r="E3172" s="8"/>
      <c r="F3172" s="8"/>
      <c r="G3172" s="79" t="s">
        <v>1140</v>
      </c>
      <c r="H3172" s="79"/>
      <c r="I3172" s="17">
        <f>SUM(I3171:I3171)</f>
        <v>3127.7</v>
      </c>
    </row>
    <row r="3173" spans="1:9" ht="15" customHeight="1">
      <c r="A3173" s="82" t="s">
        <v>2222</v>
      </c>
      <c r="B3173" s="82"/>
      <c r="C3173" s="82"/>
      <c r="D3173" s="8"/>
      <c r="E3173" s="8"/>
      <c r="F3173" s="8"/>
      <c r="G3173" s="80" t="s">
        <v>1141</v>
      </c>
      <c r="H3173" s="80"/>
      <c r="I3173" s="4">
        <v>127943.83</v>
      </c>
    </row>
    <row r="3174" spans="1:9" ht="2.1" customHeight="1">
      <c r="A3174" s="82"/>
      <c r="B3174" s="82"/>
      <c r="C3174" s="82"/>
      <c r="D3174" s="8"/>
      <c r="E3174" s="8"/>
      <c r="F3174" s="8"/>
      <c r="G3174" s="8"/>
      <c r="H3174" s="8"/>
      <c r="I3174" s="8"/>
    </row>
    <row r="3175" spans="1:9" ht="9.9499999999999993" customHeight="1">
      <c r="A3175" s="8"/>
      <c r="B3175" s="8"/>
      <c r="C3175" s="8"/>
      <c r="D3175" s="8"/>
      <c r="E3175" s="8"/>
      <c r="F3175" s="8"/>
      <c r="G3175" s="83"/>
      <c r="H3175" s="83"/>
      <c r="I3175" s="83"/>
    </row>
    <row r="3176" spans="1:9" ht="20.100000000000001" customHeight="1">
      <c r="A3176" s="81" t="s">
        <v>2228</v>
      </c>
      <c r="B3176" s="81"/>
      <c r="C3176" s="81"/>
      <c r="D3176" s="81"/>
      <c r="E3176" s="81"/>
      <c r="F3176" s="81"/>
      <c r="G3176" s="81"/>
      <c r="H3176" s="81"/>
      <c r="I3176" s="81"/>
    </row>
    <row r="3177" spans="1:9" ht="15" customHeight="1">
      <c r="A3177" s="76" t="s">
        <v>1218</v>
      </c>
      <c r="B3177" s="76"/>
      <c r="C3177" s="77" t="s">
        <v>3</v>
      </c>
      <c r="D3177" s="77"/>
      <c r="E3177" s="77"/>
      <c r="F3177" s="12" t="s">
        <v>4</v>
      </c>
      <c r="G3177" s="12" t="s">
        <v>1121</v>
      </c>
      <c r="H3177" s="12" t="s">
        <v>1122</v>
      </c>
      <c r="I3177" s="12" t="s">
        <v>1123</v>
      </c>
    </row>
    <row r="3178" spans="1:9" ht="21" customHeight="1">
      <c r="A3178" s="13" t="s">
        <v>1326</v>
      </c>
      <c r="B3178" s="14" t="s">
        <v>1327</v>
      </c>
      <c r="C3178" s="78" t="s">
        <v>15</v>
      </c>
      <c r="D3178" s="78"/>
      <c r="E3178" s="78"/>
      <c r="F3178" s="13" t="s">
        <v>1221</v>
      </c>
      <c r="G3178" s="15">
        <v>60</v>
      </c>
      <c r="H3178" s="16">
        <v>23.8</v>
      </c>
      <c r="I3178" s="16">
        <f>ROUND(ROUND(G3178,8)*H3178,2)</f>
        <v>1428</v>
      </c>
    </row>
    <row r="3179" spans="1:9" ht="15" customHeight="1">
      <c r="A3179" s="13" t="s">
        <v>1328</v>
      </c>
      <c r="B3179" s="14" t="s">
        <v>1329</v>
      </c>
      <c r="C3179" s="78" t="s">
        <v>15</v>
      </c>
      <c r="D3179" s="78"/>
      <c r="E3179" s="78"/>
      <c r="F3179" s="13" t="s">
        <v>1221</v>
      </c>
      <c r="G3179" s="15">
        <v>60</v>
      </c>
      <c r="H3179" s="16">
        <v>31.3</v>
      </c>
      <c r="I3179" s="16">
        <f>ROUND(ROUND(G3179,8)*H3179,2)</f>
        <v>1878</v>
      </c>
    </row>
    <row r="3180" spans="1:9" ht="21" customHeight="1">
      <c r="A3180" s="13" t="s">
        <v>2229</v>
      </c>
      <c r="B3180" s="14" t="s">
        <v>2230</v>
      </c>
      <c r="C3180" s="78" t="s">
        <v>15</v>
      </c>
      <c r="D3180" s="78"/>
      <c r="E3180" s="78"/>
      <c r="F3180" s="13" t="s">
        <v>1221</v>
      </c>
      <c r="G3180" s="15">
        <v>60</v>
      </c>
      <c r="H3180" s="16">
        <v>48.97</v>
      </c>
      <c r="I3180" s="16">
        <f>ROUND(ROUND(G3180,8)*H3180,2)</f>
        <v>2938.2</v>
      </c>
    </row>
    <row r="3181" spans="1:9" ht="18" customHeight="1">
      <c r="A3181" s="8"/>
      <c r="B3181" s="8"/>
      <c r="C3181" s="8"/>
      <c r="D3181" s="8"/>
      <c r="E3181" s="8"/>
      <c r="F3181" s="8"/>
      <c r="G3181" s="79" t="s">
        <v>1224</v>
      </c>
      <c r="H3181" s="79"/>
      <c r="I3181" s="17">
        <f>SUM(I3178:I3180)</f>
        <v>6244.2</v>
      </c>
    </row>
    <row r="3182" spans="1:9" ht="15" customHeight="1">
      <c r="A3182" s="82" t="s">
        <v>2231</v>
      </c>
      <c r="B3182" s="82"/>
      <c r="C3182" s="82"/>
      <c r="D3182" s="8"/>
      <c r="E3182" s="8"/>
      <c r="F3182" s="8"/>
      <c r="G3182" s="80" t="s">
        <v>1141</v>
      </c>
      <c r="H3182" s="80"/>
      <c r="I3182" s="4">
        <v>6244.2</v>
      </c>
    </row>
    <row r="3183" spans="1:9" ht="9" customHeight="1">
      <c r="A3183" s="82"/>
      <c r="B3183" s="82"/>
      <c r="C3183" s="82"/>
      <c r="D3183" s="8"/>
      <c r="E3183" s="8"/>
      <c r="F3183" s="8"/>
      <c r="G3183" s="8"/>
      <c r="H3183" s="8"/>
      <c r="I3183" s="8"/>
    </row>
    <row r="3184" spans="1:9" ht="9.9499999999999993" customHeight="1">
      <c r="A3184" s="8"/>
      <c r="B3184" s="8"/>
      <c r="C3184" s="8"/>
      <c r="D3184" s="8"/>
      <c r="E3184" s="8"/>
      <c r="F3184" s="8"/>
      <c r="G3184" s="83"/>
      <c r="H3184" s="83"/>
      <c r="I3184" s="83"/>
    </row>
    <row r="3185" spans="1:9" ht="20.100000000000001" customHeight="1">
      <c r="A3185" s="81" t="s">
        <v>2232</v>
      </c>
      <c r="B3185" s="81"/>
      <c r="C3185" s="81"/>
      <c r="D3185" s="81"/>
      <c r="E3185" s="81"/>
      <c r="F3185" s="81"/>
      <c r="G3185" s="81"/>
      <c r="H3185" s="81"/>
      <c r="I3185" s="81"/>
    </row>
    <row r="3186" spans="1:9" ht="15" customHeight="1">
      <c r="A3186" s="76" t="s">
        <v>1218</v>
      </c>
      <c r="B3186" s="76"/>
      <c r="C3186" s="77" t="s">
        <v>3</v>
      </c>
      <c r="D3186" s="77"/>
      <c r="E3186" s="77"/>
      <c r="F3186" s="12" t="s">
        <v>4</v>
      </c>
      <c r="G3186" s="12" t="s">
        <v>1121</v>
      </c>
      <c r="H3186" s="12" t="s">
        <v>1122</v>
      </c>
      <c r="I3186" s="12" t="s">
        <v>1123</v>
      </c>
    </row>
    <row r="3187" spans="1:9" ht="21" customHeight="1">
      <c r="A3187" s="13" t="s">
        <v>1326</v>
      </c>
      <c r="B3187" s="14" t="s">
        <v>1327</v>
      </c>
      <c r="C3187" s="78" t="s">
        <v>15</v>
      </c>
      <c r="D3187" s="78"/>
      <c r="E3187" s="78"/>
      <c r="F3187" s="13" t="s">
        <v>1221</v>
      </c>
      <c r="G3187" s="15">
        <v>78</v>
      </c>
      <c r="H3187" s="16">
        <v>23.8</v>
      </c>
      <c r="I3187" s="16">
        <f>ROUND(ROUND(G3187,8)*H3187,2)</f>
        <v>1856.4</v>
      </c>
    </row>
    <row r="3188" spans="1:9" ht="15" customHeight="1">
      <c r="A3188" s="13" t="s">
        <v>1328</v>
      </c>
      <c r="B3188" s="14" t="s">
        <v>1329</v>
      </c>
      <c r="C3188" s="78" t="s">
        <v>15</v>
      </c>
      <c r="D3188" s="78"/>
      <c r="E3188" s="78"/>
      <c r="F3188" s="13" t="s">
        <v>1221</v>
      </c>
      <c r="G3188" s="15">
        <v>60</v>
      </c>
      <c r="H3188" s="16">
        <v>31.3</v>
      </c>
      <c r="I3188" s="16">
        <f>ROUND(ROUND(G3188,8)*H3188,2)</f>
        <v>1878</v>
      </c>
    </row>
    <row r="3189" spans="1:9" ht="18" customHeight="1">
      <c r="A3189" s="8"/>
      <c r="B3189" s="8"/>
      <c r="C3189" s="8"/>
      <c r="D3189" s="8"/>
      <c r="E3189" s="8"/>
      <c r="F3189" s="8"/>
      <c r="G3189" s="79" t="s">
        <v>1224</v>
      </c>
      <c r="H3189" s="79"/>
      <c r="I3189" s="17">
        <f>SUM(I3187:I3188)</f>
        <v>3734.4</v>
      </c>
    </row>
    <row r="3190" spans="1:9" ht="15" customHeight="1">
      <c r="A3190" s="82" t="s">
        <v>2233</v>
      </c>
      <c r="B3190" s="82"/>
      <c r="C3190" s="82"/>
      <c r="D3190" s="8"/>
      <c r="E3190" s="8"/>
      <c r="F3190" s="8"/>
      <c r="G3190" s="80" t="s">
        <v>1141</v>
      </c>
      <c r="H3190" s="80"/>
      <c r="I3190" s="4">
        <v>3734.4</v>
      </c>
    </row>
    <row r="3191" spans="1:9" ht="15.95" customHeight="1">
      <c r="A3191" s="82"/>
      <c r="B3191" s="82"/>
      <c r="C3191" s="82"/>
      <c r="D3191" s="8"/>
      <c r="E3191" s="8"/>
      <c r="F3191" s="8"/>
      <c r="G3191" s="8"/>
      <c r="H3191" s="8"/>
      <c r="I3191" s="8"/>
    </row>
    <row r="3192" spans="1:9" ht="9.9499999999999993" customHeight="1">
      <c r="A3192" s="8"/>
      <c r="B3192" s="8"/>
      <c r="C3192" s="8"/>
      <c r="D3192" s="8"/>
      <c r="E3192" s="8"/>
      <c r="F3192" s="8"/>
      <c r="G3192" s="83"/>
      <c r="H3192" s="83"/>
      <c r="I3192" s="83"/>
    </row>
    <row r="3193" spans="1:9" ht="20.100000000000001" customHeight="1">
      <c r="A3193" s="81" t="s">
        <v>2234</v>
      </c>
      <c r="B3193" s="81"/>
      <c r="C3193" s="81"/>
      <c r="D3193" s="81"/>
      <c r="E3193" s="81"/>
      <c r="F3193" s="81"/>
      <c r="G3193" s="81"/>
      <c r="H3193" s="81"/>
      <c r="I3193" s="81"/>
    </row>
    <row r="3194" spans="1:9" ht="15" customHeight="1">
      <c r="A3194" s="76" t="s">
        <v>1234</v>
      </c>
      <c r="B3194" s="76"/>
      <c r="C3194" s="77" t="s">
        <v>3</v>
      </c>
      <c r="D3194" s="77"/>
      <c r="E3194" s="77"/>
      <c r="F3194" s="12" t="s">
        <v>4</v>
      </c>
      <c r="G3194" s="12" t="s">
        <v>1121</v>
      </c>
      <c r="H3194" s="12" t="s">
        <v>1122</v>
      </c>
      <c r="I3194" s="12" t="s">
        <v>1123</v>
      </c>
    </row>
    <row r="3195" spans="1:9" ht="21" customHeight="1">
      <c r="A3195" s="13" t="s">
        <v>2013</v>
      </c>
      <c r="B3195" s="14" t="s">
        <v>2014</v>
      </c>
      <c r="C3195" s="78" t="s">
        <v>15</v>
      </c>
      <c r="D3195" s="78"/>
      <c r="E3195" s="78"/>
      <c r="F3195" s="13" t="s">
        <v>103</v>
      </c>
      <c r="G3195" s="15">
        <v>1.67</v>
      </c>
      <c r="H3195" s="16">
        <v>1.7</v>
      </c>
      <c r="I3195" s="16">
        <f>TRUNC(TRUNC(G3195,8)*H3195,2)</f>
        <v>2.83</v>
      </c>
    </row>
    <row r="3196" spans="1:9" ht="15" customHeight="1">
      <c r="A3196" s="8"/>
      <c r="B3196" s="8"/>
      <c r="C3196" s="8"/>
      <c r="D3196" s="8"/>
      <c r="E3196" s="8"/>
      <c r="F3196" s="8"/>
      <c r="G3196" s="79" t="s">
        <v>1249</v>
      </c>
      <c r="H3196" s="79"/>
      <c r="I3196" s="17">
        <f>SUM(I3195:I3195)</f>
        <v>2.83</v>
      </c>
    </row>
    <row r="3197" spans="1:9" ht="15" customHeight="1">
      <c r="A3197" s="76" t="s">
        <v>1218</v>
      </c>
      <c r="B3197" s="76"/>
      <c r="C3197" s="77" t="s">
        <v>3</v>
      </c>
      <c r="D3197" s="77"/>
      <c r="E3197" s="77"/>
      <c r="F3197" s="12" t="s">
        <v>4</v>
      </c>
      <c r="G3197" s="12" t="s">
        <v>1121</v>
      </c>
      <c r="H3197" s="12" t="s">
        <v>1122</v>
      </c>
      <c r="I3197" s="12" t="s">
        <v>1123</v>
      </c>
    </row>
    <row r="3198" spans="1:9" ht="15" customHeight="1">
      <c r="A3198" s="13" t="s">
        <v>1265</v>
      </c>
      <c r="B3198" s="14" t="s">
        <v>1266</v>
      </c>
      <c r="C3198" s="78" t="s">
        <v>15</v>
      </c>
      <c r="D3198" s="78"/>
      <c r="E3198" s="78"/>
      <c r="F3198" s="13" t="s">
        <v>1221</v>
      </c>
      <c r="G3198" s="15">
        <v>0.29799999999999999</v>
      </c>
      <c r="H3198" s="16">
        <v>30.92</v>
      </c>
      <c r="I3198" s="16">
        <f>TRUNC(TRUNC(G3198,8)*H3198,2)</f>
        <v>9.2100000000000009</v>
      </c>
    </row>
    <row r="3199" spans="1:9" ht="15" customHeight="1">
      <c r="A3199" s="13" t="s">
        <v>1267</v>
      </c>
      <c r="B3199" s="14" t="s">
        <v>1268</v>
      </c>
      <c r="C3199" s="78" t="s">
        <v>15</v>
      </c>
      <c r="D3199" s="78"/>
      <c r="E3199" s="78"/>
      <c r="F3199" s="13" t="s">
        <v>1221</v>
      </c>
      <c r="G3199" s="15">
        <v>0.14899999999999999</v>
      </c>
      <c r="H3199" s="16">
        <v>22.72</v>
      </c>
      <c r="I3199" s="16">
        <f>TRUNC(TRUNC(G3199,8)*H3199,2)</f>
        <v>3.38</v>
      </c>
    </row>
    <row r="3200" spans="1:9" ht="18" customHeight="1">
      <c r="A3200" s="8"/>
      <c r="B3200" s="8"/>
      <c r="C3200" s="8"/>
      <c r="D3200" s="8"/>
      <c r="E3200" s="8"/>
      <c r="F3200" s="8"/>
      <c r="G3200" s="79" t="s">
        <v>1224</v>
      </c>
      <c r="H3200" s="79"/>
      <c r="I3200" s="17">
        <f>SUM(I3198:I3199)</f>
        <v>12.59</v>
      </c>
    </row>
    <row r="3201" spans="1:9" ht="15" customHeight="1">
      <c r="A3201" s="76" t="s">
        <v>1137</v>
      </c>
      <c r="B3201" s="76"/>
      <c r="C3201" s="77" t="s">
        <v>3</v>
      </c>
      <c r="D3201" s="77"/>
      <c r="E3201" s="77"/>
      <c r="F3201" s="12" t="s">
        <v>4</v>
      </c>
      <c r="G3201" s="12" t="s">
        <v>1121</v>
      </c>
      <c r="H3201" s="12" t="s">
        <v>1122</v>
      </c>
      <c r="I3201" s="12" t="s">
        <v>1123</v>
      </c>
    </row>
    <row r="3202" spans="1:9" ht="29.1" customHeight="1">
      <c r="A3202" s="13" t="s">
        <v>2235</v>
      </c>
      <c r="B3202" s="14" t="s">
        <v>2236</v>
      </c>
      <c r="C3202" s="78" t="s">
        <v>15</v>
      </c>
      <c r="D3202" s="78"/>
      <c r="E3202" s="78"/>
      <c r="F3202" s="13" t="s">
        <v>82</v>
      </c>
      <c r="G3202" s="15">
        <v>3.1E-2</v>
      </c>
      <c r="H3202" s="16">
        <v>828.48</v>
      </c>
      <c r="I3202" s="16">
        <f>TRUNC(TRUNC(G3202,8)*H3202,2)</f>
        <v>25.68</v>
      </c>
    </row>
    <row r="3203" spans="1:9" ht="15" customHeight="1">
      <c r="A3203" s="8"/>
      <c r="B3203" s="8"/>
      <c r="C3203" s="8"/>
      <c r="D3203" s="8"/>
      <c r="E3203" s="8"/>
      <c r="F3203" s="8"/>
      <c r="G3203" s="79" t="s">
        <v>1140</v>
      </c>
      <c r="H3203" s="79"/>
      <c r="I3203" s="17">
        <f>SUM(I3202:I3202)</f>
        <v>25.68</v>
      </c>
    </row>
    <row r="3204" spans="1:9" ht="15" customHeight="1">
      <c r="A3204" s="8"/>
      <c r="B3204" s="8"/>
      <c r="C3204" s="8"/>
      <c r="D3204" s="8"/>
      <c r="E3204" s="8"/>
      <c r="F3204" s="8"/>
      <c r="G3204" s="80" t="s">
        <v>1141</v>
      </c>
      <c r="H3204" s="80"/>
      <c r="I3204" s="4">
        <f>ROUND(SUM(I3196,I3200,I3203),2)</f>
        <v>41.1</v>
      </c>
    </row>
  </sheetData>
  <mergeCells count="3807">
    <mergeCell ref="A10:B10"/>
    <mergeCell ref="C10:E10"/>
    <mergeCell ref="C11:E11"/>
    <mergeCell ref="G12:H12"/>
    <mergeCell ref="A13:B13"/>
    <mergeCell ref="C13:E13"/>
    <mergeCell ref="C5:E5"/>
    <mergeCell ref="C6:E6"/>
    <mergeCell ref="C7:E7"/>
    <mergeCell ref="C8:E8"/>
    <mergeCell ref="G9:H9"/>
    <mergeCell ref="A1:I1"/>
    <mergeCell ref="G2:I2"/>
    <mergeCell ref="A3:I3"/>
    <mergeCell ref="A4:B4"/>
    <mergeCell ref="C4:E4"/>
    <mergeCell ref="G27:H27"/>
    <mergeCell ref="A28:B28"/>
    <mergeCell ref="C28:E28"/>
    <mergeCell ref="C29:E29"/>
    <mergeCell ref="G30:H30"/>
    <mergeCell ref="C23:E23"/>
    <mergeCell ref="G24:H24"/>
    <mergeCell ref="A25:B25"/>
    <mergeCell ref="C25:E25"/>
    <mergeCell ref="C26:E26"/>
    <mergeCell ref="A19:B19"/>
    <mergeCell ref="C19:E19"/>
    <mergeCell ref="C20:E20"/>
    <mergeCell ref="C21:E21"/>
    <mergeCell ref="C22:E22"/>
    <mergeCell ref="C14:E14"/>
    <mergeCell ref="G15:H15"/>
    <mergeCell ref="G16:H16"/>
    <mergeCell ref="G17:I17"/>
    <mergeCell ref="A18:I18"/>
    <mergeCell ref="C44:E44"/>
    <mergeCell ref="G45:H45"/>
    <mergeCell ref="G46:H46"/>
    <mergeCell ref="G47:I47"/>
    <mergeCell ref="A48:I48"/>
    <mergeCell ref="A40:B40"/>
    <mergeCell ref="C40:E40"/>
    <mergeCell ref="C41:E41"/>
    <mergeCell ref="G42:H42"/>
    <mergeCell ref="A43:B43"/>
    <mergeCell ref="C43:E43"/>
    <mergeCell ref="C35:E35"/>
    <mergeCell ref="C36:E36"/>
    <mergeCell ref="C37:E37"/>
    <mergeCell ref="C38:E38"/>
    <mergeCell ref="G39:H39"/>
    <mergeCell ref="G31:H31"/>
    <mergeCell ref="G32:I32"/>
    <mergeCell ref="A33:I33"/>
    <mergeCell ref="A34:B34"/>
    <mergeCell ref="C34:E34"/>
    <mergeCell ref="G61:H61"/>
    <mergeCell ref="G62:I62"/>
    <mergeCell ref="A63:I63"/>
    <mergeCell ref="A64:B64"/>
    <mergeCell ref="C64:E64"/>
    <mergeCell ref="G57:H57"/>
    <mergeCell ref="A58:B58"/>
    <mergeCell ref="C58:E58"/>
    <mergeCell ref="C59:E59"/>
    <mergeCell ref="G60:H60"/>
    <mergeCell ref="C53:E53"/>
    <mergeCell ref="G54:H54"/>
    <mergeCell ref="A55:B55"/>
    <mergeCell ref="C55:E55"/>
    <mergeCell ref="C56:E56"/>
    <mergeCell ref="A49:B49"/>
    <mergeCell ref="C49:E49"/>
    <mergeCell ref="C50:E50"/>
    <mergeCell ref="C51:E51"/>
    <mergeCell ref="C52:E52"/>
    <mergeCell ref="A78:C79"/>
    <mergeCell ref="G78:H78"/>
    <mergeCell ref="G80:I80"/>
    <mergeCell ref="A81:I81"/>
    <mergeCell ref="A82:B82"/>
    <mergeCell ref="C82:E82"/>
    <mergeCell ref="G74:H74"/>
    <mergeCell ref="A75:B75"/>
    <mergeCell ref="C75:E75"/>
    <mergeCell ref="C76:E76"/>
    <mergeCell ref="G77:H77"/>
    <mergeCell ref="C70:E70"/>
    <mergeCell ref="G71:H71"/>
    <mergeCell ref="A72:B72"/>
    <mergeCell ref="C72:E72"/>
    <mergeCell ref="C73:E73"/>
    <mergeCell ref="C65:E65"/>
    <mergeCell ref="C66:E66"/>
    <mergeCell ref="C67:E67"/>
    <mergeCell ref="C68:E68"/>
    <mergeCell ref="C69:E69"/>
    <mergeCell ref="G96:H96"/>
    <mergeCell ref="G97:H97"/>
    <mergeCell ref="G98:H98"/>
    <mergeCell ref="G99:H99"/>
    <mergeCell ref="G100:H100"/>
    <mergeCell ref="C91:D91"/>
    <mergeCell ref="C92:D92"/>
    <mergeCell ref="C93:D93"/>
    <mergeCell ref="C94:D94"/>
    <mergeCell ref="C95:D95"/>
    <mergeCell ref="A88:I88"/>
    <mergeCell ref="A89:B90"/>
    <mergeCell ref="C89:D90"/>
    <mergeCell ref="E89:F89"/>
    <mergeCell ref="G89:H89"/>
    <mergeCell ref="I89:I90"/>
    <mergeCell ref="C83:E83"/>
    <mergeCell ref="G84:H84"/>
    <mergeCell ref="A85:C86"/>
    <mergeCell ref="G85:H85"/>
    <mergeCell ref="G87:I87"/>
    <mergeCell ref="A115:I115"/>
    <mergeCell ref="A116:B116"/>
    <mergeCell ref="C116:E116"/>
    <mergeCell ref="C117:E117"/>
    <mergeCell ref="G118:H118"/>
    <mergeCell ref="C110:E110"/>
    <mergeCell ref="C111:E111"/>
    <mergeCell ref="G112:H112"/>
    <mergeCell ref="G113:H113"/>
    <mergeCell ref="G114:I114"/>
    <mergeCell ref="C106:E106"/>
    <mergeCell ref="C107:E107"/>
    <mergeCell ref="G108:H108"/>
    <mergeCell ref="A109:B109"/>
    <mergeCell ref="C109:E109"/>
    <mergeCell ref="A101:C102"/>
    <mergeCell ref="G101:H101"/>
    <mergeCell ref="G103:I103"/>
    <mergeCell ref="A104:I104"/>
    <mergeCell ref="A105:B105"/>
    <mergeCell ref="C105:E105"/>
    <mergeCell ref="G132:I132"/>
    <mergeCell ref="A133:I133"/>
    <mergeCell ref="A134:B134"/>
    <mergeCell ref="C134:E134"/>
    <mergeCell ref="C135:E135"/>
    <mergeCell ref="A128:B128"/>
    <mergeCell ref="C128:E128"/>
    <mergeCell ref="C129:E129"/>
    <mergeCell ref="G130:H130"/>
    <mergeCell ref="G131:H131"/>
    <mergeCell ref="C123:E123"/>
    <mergeCell ref="G124:H124"/>
    <mergeCell ref="G125:H125"/>
    <mergeCell ref="G126:I126"/>
    <mergeCell ref="A127:I127"/>
    <mergeCell ref="G119:H119"/>
    <mergeCell ref="G120:I120"/>
    <mergeCell ref="A121:I121"/>
    <mergeCell ref="A122:B122"/>
    <mergeCell ref="C122:E122"/>
    <mergeCell ref="C149:E149"/>
    <mergeCell ref="G150:H150"/>
    <mergeCell ref="G151:H151"/>
    <mergeCell ref="G152:I152"/>
    <mergeCell ref="A153:I153"/>
    <mergeCell ref="C145:E145"/>
    <mergeCell ref="G146:H146"/>
    <mergeCell ref="A147:B147"/>
    <mergeCell ref="C147:E147"/>
    <mergeCell ref="C148:E148"/>
    <mergeCell ref="C140:E140"/>
    <mergeCell ref="C141:E141"/>
    <mergeCell ref="C142:E142"/>
    <mergeCell ref="C143:E143"/>
    <mergeCell ref="C144:E144"/>
    <mergeCell ref="C136:E136"/>
    <mergeCell ref="G137:H137"/>
    <mergeCell ref="A138:B138"/>
    <mergeCell ref="C138:E138"/>
    <mergeCell ref="C139:E139"/>
    <mergeCell ref="G167:H167"/>
    <mergeCell ref="A168:B168"/>
    <mergeCell ref="C168:E168"/>
    <mergeCell ref="C169:E169"/>
    <mergeCell ref="C170:E170"/>
    <mergeCell ref="A163:I163"/>
    <mergeCell ref="A164:B164"/>
    <mergeCell ref="C164:E164"/>
    <mergeCell ref="C165:E165"/>
    <mergeCell ref="C166:E166"/>
    <mergeCell ref="C158:E158"/>
    <mergeCell ref="C159:E159"/>
    <mergeCell ref="G160:H160"/>
    <mergeCell ref="G161:H161"/>
    <mergeCell ref="G162:I162"/>
    <mergeCell ref="A154:B154"/>
    <mergeCell ref="C154:E154"/>
    <mergeCell ref="C155:E155"/>
    <mergeCell ref="G156:H156"/>
    <mergeCell ref="A157:B157"/>
    <mergeCell ref="C157:E157"/>
    <mergeCell ref="A184:B184"/>
    <mergeCell ref="C184:E184"/>
    <mergeCell ref="C185:E185"/>
    <mergeCell ref="G186:H186"/>
    <mergeCell ref="A187:B187"/>
    <mergeCell ref="C187:E187"/>
    <mergeCell ref="C179:E179"/>
    <mergeCell ref="G180:H180"/>
    <mergeCell ref="G181:H181"/>
    <mergeCell ref="G182:I182"/>
    <mergeCell ref="A183:I183"/>
    <mergeCell ref="C175:E175"/>
    <mergeCell ref="C176:E176"/>
    <mergeCell ref="G177:H177"/>
    <mergeCell ref="A178:B178"/>
    <mergeCell ref="C178:E178"/>
    <mergeCell ref="C171:E171"/>
    <mergeCell ref="C172:E172"/>
    <mergeCell ref="G173:H173"/>
    <mergeCell ref="A174:B174"/>
    <mergeCell ref="C174:E174"/>
    <mergeCell ref="G201:H201"/>
    <mergeCell ref="G202:I202"/>
    <mergeCell ref="A203:I203"/>
    <mergeCell ref="A204:B204"/>
    <mergeCell ref="C204:E204"/>
    <mergeCell ref="A197:B197"/>
    <mergeCell ref="C197:E197"/>
    <mergeCell ref="C198:E198"/>
    <mergeCell ref="C199:E199"/>
    <mergeCell ref="G200:H200"/>
    <mergeCell ref="C192:E192"/>
    <mergeCell ref="G193:H193"/>
    <mergeCell ref="G194:H194"/>
    <mergeCell ref="G195:I195"/>
    <mergeCell ref="A196:I196"/>
    <mergeCell ref="C188:E188"/>
    <mergeCell ref="C189:E189"/>
    <mergeCell ref="G190:H190"/>
    <mergeCell ref="A191:B191"/>
    <mergeCell ref="C191:E191"/>
    <mergeCell ref="G218:H218"/>
    <mergeCell ref="G219:I219"/>
    <mergeCell ref="A220:I220"/>
    <mergeCell ref="A221:B221"/>
    <mergeCell ref="C221:E221"/>
    <mergeCell ref="G214:H214"/>
    <mergeCell ref="A215:B215"/>
    <mergeCell ref="C215:E215"/>
    <mergeCell ref="C216:E216"/>
    <mergeCell ref="G217:H217"/>
    <mergeCell ref="A210:I210"/>
    <mergeCell ref="A211:B211"/>
    <mergeCell ref="C211:E211"/>
    <mergeCell ref="C212:E212"/>
    <mergeCell ref="C213:E213"/>
    <mergeCell ref="C205:E205"/>
    <mergeCell ref="C206:E206"/>
    <mergeCell ref="G207:H207"/>
    <mergeCell ref="G208:H208"/>
    <mergeCell ref="G209:I209"/>
    <mergeCell ref="C235:E235"/>
    <mergeCell ref="C236:E236"/>
    <mergeCell ref="G237:H237"/>
    <mergeCell ref="A238:B238"/>
    <mergeCell ref="C238:E238"/>
    <mergeCell ref="G231:H231"/>
    <mergeCell ref="G232:I232"/>
    <mergeCell ref="A233:I233"/>
    <mergeCell ref="A234:B234"/>
    <mergeCell ref="C234:E234"/>
    <mergeCell ref="G227:H227"/>
    <mergeCell ref="A228:B228"/>
    <mergeCell ref="C228:E228"/>
    <mergeCell ref="C229:E229"/>
    <mergeCell ref="G230:H230"/>
    <mergeCell ref="C222:E222"/>
    <mergeCell ref="C223:E223"/>
    <mergeCell ref="C224:E224"/>
    <mergeCell ref="C225:E225"/>
    <mergeCell ref="C226:E226"/>
    <mergeCell ref="A252:B252"/>
    <mergeCell ref="C252:E252"/>
    <mergeCell ref="C253:E253"/>
    <mergeCell ref="C254:E254"/>
    <mergeCell ref="C255:E255"/>
    <mergeCell ref="C247:E247"/>
    <mergeCell ref="G248:H248"/>
    <mergeCell ref="G249:H249"/>
    <mergeCell ref="G250:I250"/>
    <mergeCell ref="A251:I251"/>
    <mergeCell ref="C243:E243"/>
    <mergeCell ref="C244:E244"/>
    <mergeCell ref="G245:H245"/>
    <mergeCell ref="A246:B246"/>
    <mergeCell ref="C246:E246"/>
    <mergeCell ref="C239:E239"/>
    <mergeCell ref="C240:E240"/>
    <mergeCell ref="G241:H241"/>
    <mergeCell ref="A242:B242"/>
    <mergeCell ref="C242:E242"/>
    <mergeCell ref="A270:B270"/>
    <mergeCell ref="C270:E270"/>
    <mergeCell ref="C271:E271"/>
    <mergeCell ref="C272:E272"/>
    <mergeCell ref="G273:H273"/>
    <mergeCell ref="C265:E265"/>
    <mergeCell ref="G266:H266"/>
    <mergeCell ref="G267:H267"/>
    <mergeCell ref="G268:I268"/>
    <mergeCell ref="A269:I269"/>
    <mergeCell ref="C260:E260"/>
    <mergeCell ref="C261:E261"/>
    <mergeCell ref="C262:E262"/>
    <mergeCell ref="G263:H263"/>
    <mergeCell ref="A264:B264"/>
    <mergeCell ref="C264:E264"/>
    <mergeCell ref="C256:E256"/>
    <mergeCell ref="C257:E257"/>
    <mergeCell ref="G258:H258"/>
    <mergeCell ref="A259:B259"/>
    <mergeCell ref="C259:E259"/>
    <mergeCell ref="C287:E287"/>
    <mergeCell ref="G288:H288"/>
    <mergeCell ref="A289:B289"/>
    <mergeCell ref="C289:E289"/>
    <mergeCell ref="C290:E290"/>
    <mergeCell ref="G282:H282"/>
    <mergeCell ref="G283:H283"/>
    <mergeCell ref="G284:I284"/>
    <mergeCell ref="A285:I285"/>
    <mergeCell ref="A286:B286"/>
    <mergeCell ref="C286:E286"/>
    <mergeCell ref="G278:H278"/>
    <mergeCell ref="A279:B279"/>
    <mergeCell ref="C279:E279"/>
    <mergeCell ref="C280:E280"/>
    <mergeCell ref="C281:E281"/>
    <mergeCell ref="A274:B274"/>
    <mergeCell ref="C274:E274"/>
    <mergeCell ref="C275:E275"/>
    <mergeCell ref="C276:E276"/>
    <mergeCell ref="C277:E277"/>
    <mergeCell ref="G304:H304"/>
    <mergeCell ref="G305:I305"/>
    <mergeCell ref="A306:I306"/>
    <mergeCell ref="A307:B307"/>
    <mergeCell ref="C307:E307"/>
    <mergeCell ref="A300:B300"/>
    <mergeCell ref="C300:E300"/>
    <mergeCell ref="C301:E301"/>
    <mergeCell ref="C302:E302"/>
    <mergeCell ref="G303:H303"/>
    <mergeCell ref="A296:B296"/>
    <mergeCell ref="C296:E296"/>
    <mergeCell ref="C297:E297"/>
    <mergeCell ref="C298:E298"/>
    <mergeCell ref="G299:H299"/>
    <mergeCell ref="C291:E291"/>
    <mergeCell ref="G292:H292"/>
    <mergeCell ref="G293:H293"/>
    <mergeCell ref="G294:I294"/>
    <mergeCell ref="A295:I295"/>
    <mergeCell ref="A321:B321"/>
    <mergeCell ref="C321:E321"/>
    <mergeCell ref="C322:E322"/>
    <mergeCell ref="C323:E323"/>
    <mergeCell ref="G324:H324"/>
    <mergeCell ref="A317:I317"/>
    <mergeCell ref="A318:B318"/>
    <mergeCell ref="C318:E318"/>
    <mergeCell ref="C319:E319"/>
    <mergeCell ref="G320:H320"/>
    <mergeCell ref="C312:E312"/>
    <mergeCell ref="G313:H313"/>
    <mergeCell ref="A314:C315"/>
    <mergeCell ref="G314:H314"/>
    <mergeCell ref="G316:I316"/>
    <mergeCell ref="C308:E308"/>
    <mergeCell ref="G309:H309"/>
    <mergeCell ref="A310:B310"/>
    <mergeCell ref="C310:E310"/>
    <mergeCell ref="C311:E311"/>
    <mergeCell ref="A339:I339"/>
    <mergeCell ref="A340:B340"/>
    <mergeCell ref="C340:E340"/>
    <mergeCell ref="C341:E341"/>
    <mergeCell ref="C342:E342"/>
    <mergeCell ref="C334:E334"/>
    <mergeCell ref="G335:H335"/>
    <mergeCell ref="A336:C337"/>
    <mergeCell ref="G336:H336"/>
    <mergeCell ref="G338:I338"/>
    <mergeCell ref="C330:E330"/>
    <mergeCell ref="G331:H331"/>
    <mergeCell ref="A332:B332"/>
    <mergeCell ref="C332:E332"/>
    <mergeCell ref="C333:E333"/>
    <mergeCell ref="A325:C326"/>
    <mergeCell ref="G325:H325"/>
    <mergeCell ref="G327:I327"/>
    <mergeCell ref="A328:I328"/>
    <mergeCell ref="A329:B329"/>
    <mergeCell ref="C329:E329"/>
    <mergeCell ref="C355:E355"/>
    <mergeCell ref="G356:H356"/>
    <mergeCell ref="G357:H357"/>
    <mergeCell ref="G358:I358"/>
    <mergeCell ref="A359:I359"/>
    <mergeCell ref="A351:B351"/>
    <mergeCell ref="C351:E351"/>
    <mergeCell ref="C352:E352"/>
    <mergeCell ref="C353:E353"/>
    <mergeCell ref="C354:E354"/>
    <mergeCell ref="A347:B347"/>
    <mergeCell ref="C347:E347"/>
    <mergeCell ref="C348:E348"/>
    <mergeCell ref="C349:E349"/>
    <mergeCell ref="G350:H350"/>
    <mergeCell ref="G343:H343"/>
    <mergeCell ref="A344:B344"/>
    <mergeCell ref="C344:E344"/>
    <mergeCell ref="C345:E345"/>
    <mergeCell ref="G346:H346"/>
    <mergeCell ref="C372:E372"/>
    <mergeCell ref="G373:H373"/>
    <mergeCell ref="G374:H374"/>
    <mergeCell ref="G375:I375"/>
    <mergeCell ref="A376:I376"/>
    <mergeCell ref="C368:E368"/>
    <mergeCell ref="C369:E369"/>
    <mergeCell ref="G370:H370"/>
    <mergeCell ref="A371:B371"/>
    <mergeCell ref="C371:E371"/>
    <mergeCell ref="A364:B364"/>
    <mergeCell ref="C364:E364"/>
    <mergeCell ref="C365:E365"/>
    <mergeCell ref="G366:H366"/>
    <mergeCell ref="A367:B367"/>
    <mergeCell ref="C367:E367"/>
    <mergeCell ref="A360:B360"/>
    <mergeCell ref="C360:E360"/>
    <mergeCell ref="C361:E361"/>
    <mergeCell ref="C362:E362"/>
    <mergeCell ref="G363:H363"/>
    <mergeCell ref="G389:H389"/>
    <mergeCell ref="A390:C390"/>
    <mergeCell ref="G390:H390"/>
    <mergeCell ref="G391:I391"/>
    <mergeCell ref="A392:I392"/>
    <mergeCell ref="G385:H385"/>
    <mergeCell ref="A386:B386"/>
    <mergeCell ref="C386:E386"/>
    <mergeCell ref="C387:E387"/>
    <mergeCell ref="C388:E388"/>
    <mergeCell ref="G381:I381"/>
    <mergeCell ref="A382:I382"/>
    <mergeCell ref="A383:B383"/>
    <mergeCell ref="C383:E383"/>
    <mergeCell ref="C384:E384"/>
    <mergeCell ref="A377:B377"/>
    <mergeCell ref="C377:E377"/>
    <mergeCell ref="C378:E378"/>
    <mergeCell ref="G379:H379"/>
    <mergeCell ref="G380:H380"/>
    <mergeCell ref="C406:E406"/>
    <mergeCell ref="C407:E407"/>
    <mergeCell ref="G408:H408"/>
    <mergeCell ref="A409:C410"/>
    <mergeCell ref="G409:H409"/>
    <mergeCell ref="A402:B402"/>
    <mergeCell ref="C402:E402"/>
    <mergeCell ref="C403:E403"/>
    <mergeCell ref="G404:H404"/>
    <mergeCell ref="A405:B405"/>
    <mergeCell ref="C405:E405"/>
    <mergeCell ref="C397:E397"/>
    <mergeCell ref="G398:H398"/>
    <mergeCell ref="G399:H399"/>
    <mergeCell ref="G400:I400"/>
    <mergeCell ref="A401:I401"/>
    <mergeCell ref="A393:B393"/>
    <mergeCell ref="C393:E393"/>
    <mergeCell ref="C394:E394"/>
    <mergeCell ref="G395:H395"/>
    <mergeCell ref="A396:B396"/>
    <mergeCell ref="C396:E396"/>
    <mergeCell ref="G424:H424"/>
    <mergeCell ref="G425:I425"/>
    <mergeCell ref="A426:I426"/>
    <mergeCell ref="A427:B427"/>
    <mergeCell ref="C427:E427"/>
    <mergeCell ref="A420:B420"/>
    <mergeCell ref="C420:E420"/>
    <mergeCell ref="C421:E421"/>
    <mergeCell ref="C422:E422"/>
    <mergeCell ref="G423:H423"/>
    <mergeCell ref="C415:E415"/>
    <mergeCell ref="G416:H416"/>
    <mergeCell ref="G417:H417"/>
    <mergeCell ref="G418:I418"/>
    <mergeCell ref="A419:I419"/>
    <mergeCell ref="G411:I411"/>
    <mergeCell ref="A412:I412"/>
    <mergeCell ref="A413:B413"/>
    <mergeCell ref="C413:E413"/>
    <mergeCell ref="C414:E414"/>
    <mergeCell ref="C442:E442"/>
    <mergeCell ref="G443:H443"/>
    <mergeCell ref="G444:H444"/>
    <mergeCell ref="G445:I445"/>
    <mergeCell ref="A446:I446"/>
    <mergeCell ref="A438:B438"/>
    <mergeCell ref="C438:E438"/>
    <mergeCell ref="C439:E439"/>
    <mergeCell ref="C440:E440"/>
    <mergeCell ref="C441:E441"/>
    <mergeCell ref="C433:E433"/>
    <mergeCell ref="G434:H434"/>
    <mergeCell ref="G435:H435"/>
    <mergeCell ref="G436:I436"/>
    <mergeCell ref="A437:I437"/>
    <mergeCell ref="C428:E428"/>
    <mergeCell ref="C429:E429"/>
    <mergeCell ref="C430:E430"/>
    <mergeCell ref="G431:H431"/>
    <mergeCell ref="A432:B432"/>
    <mergeCell ref="C432:E432"/>
    <mergeCell ref="C459:E459"/>
    <mergeCell ref="C460:E460"/>
    <mergeCell ref="C461:E461"/>
    <mergeCell ref="C462:E462"/>
    <mergeCell ref="C463:E463"/>
    <mergeCell ref="C455:E455"/>
    <mergeCell ref="C456:E456"/>
    <mergeCell ref="G457:H457"/>
    <mergeCell ref="A458:B458"/>
    <mergeCell ref="C458:E458"/>
    <mergeCell ref="G451:H451"/>
    <mergeCell ref="G452:I452"/>
    <mergeCell ref="A453:I453"/>
    <mergeCell ref="A454:B454"/>
    <mergeCell ref="C454:E454"/>
    <mergeCell ref="A447:B447"/>
    <mergeCell ref="C447:E447"/>
    <mergeCell ref="C448:E448"/>
    <mergeCell ref="C449:E449"/>
    <mergeCell ref="G450:H450"/>
    <mergeCell ref="A477:B477"/>
    <mergeCell ref="C477:E477"/>
    <mergeCell ref="C478:E478"/>
    <mergeCell ref="G479:H479"/>
    <mergeCell ref="G480:H480"/>
    <mergeCell ref="A473:B473"/>
    <mergeCell ref="C473:E473"/>
    <mergeCell ref="C474:E474"/>
    <mergeCell ref="C475:E475"/>
    <mergeCell ref="G476:H476"/>
    <mergeCell ref="C468:E468"/>
    <mergeCell ref="G469:H469"/>
    <mergeCell ref="G470:H470"/>
    <mergeCell ref="G471:I471"/>
    <mergeCell ref="A472:I472"/>
    <mergeCell ref="C464:E464"/>
    <mergeCell ref="G465:H465"/>
    <mergeCell ref="A466:B466"/>
    <mergeCell ref="C466:E466"/>
    <mergeCell ref="C467:E467"/>
    <mergeCell ref="G493:H493"/>
    <mergeCell ref="G494:H494"/>
    <mergeCell ref="G495:I495"/>
    <mergeCell ref="A496:I496"/>
    <mergeCell ref="A497:B497"/>
    <mergeCell ref="C497:E497"/>
    <mergeCell ref="G489:H489"/>
    <mergeCell ref="A490:B490"/>
    <mergeCell ref="C490:E490"/>
    <mergeCell ref="C491:E491"/>
    <mergeCell ref="C492:E492"/>
    <mergeCell ref="C485:E485"/>
    <mergeCell ref="G486:H486"/>
    <mergeCell ref="A487:B487"/>
    <mergeCell ref="C487:E487"/>
    <mergeCell ref="C488:E488"/>
    <mergeCell ref="G481:I481"/>
    <mergeCell ref="A482:I482"/>
    <mergeCell ref="A483:B483"/>
    <mergeCell ref="C483:E483"/>
    <mergeCell ref="C484:E484"/>
    <mergeCell ref="A511:B511"/>
    <mergeCell ref="C511:E511"/>
    <mergeCell ref="C512:E512"/>
    <mergeCell ref="C513:E513"/>
    <mergeCell ref="G514:H514"/>
    <mergeCell ref="C506:E506"/>
    <mergeCell ref="G507:H507"/>
    <mergeCell ref="G508:H508"/>
    <mergeCell ref="G509:I509"/>
    <mergeCell ref="A510:I510"/>
    <mergeCell ref="C502:E502"/>
    <mergeCell ref="C503:E503"/>
    <mergeCell ref="G504:H504"/>
    <mergeCell ref="A505:B505"/>
    <mergeCell ref="C505:E505"/>
    <mergeCell ref="C498:E498"/>
    <mergeCell ref="C499:E499"/>
    <mergeCell ref="G500:H500"/>
    <mergeCell ref="A501:B501"/>
    <mergeCell ref="C501:E501"/>
    <mergeCell ref="C527:E527"/>
    <mergeCell ref="G528:H528"/>
    <mergeCell ref="A529:B529"/>
    <mergeCell ref="C529:E529"/>
    <mergeCell ref="C530:E530"/>
    <mergeCell ref="G523:I523"/>
    <mergeCell ref="A524:I524"/>
    <mergeCell ref="A525:B525"/>
    <mergeCell ref="C525:E525"/>
    <mergeCell ref="C526:E526"/>
    <mergeCell ref="A519:B519"/>
    <mergeCell ref="C519:E519"/>
    <mergeCell ref="C520:E520"/>
    <mergeCell ref="G521:H521"/>
    <mergeCell ref="G522:H522"/>
    <mergeCell ref="A515:B515"/>
    <mergeCell ref="C515:E515"/>
    <mergeCell ref="C516:E516"/>
    <mergeCell ref="C517:E517"/>
    <mergeCell ref="G518:H518"/>
    <mergeCell ref="C545:E545"/>
    <mergeCell ref="C546:E546"/>
    <mergeCell ref="G547:H547"/>
    <mergeCell ref="A548:B548"/>
    <mergeCell ref="C548:E548"/>
    <mergeCell ref="G540:H540"/>
    <mergeCell ref="G541:H541"/>
    <mergeCell ref="G542:I542"/>
    <mergeCell ref="A543:I543"/>
    <mergeCell ref="A544:B544"/>
    <mergeCell ref="C544:E544"/>
    <mergeCell ref="G536:H536"/>
    <mergeCell ref="A537:B537"/>
    <mergeCell ref="C537:E537"/>
    <mergeCell ref="C538:E538"/>
    <mergeCell ref="C539:E539"/>
    <mergeCell ref="C531:E531"/>
    <mergeCell ref="C532:E532"/>
    <mergeCell ref="C533:E533"/>
    <mergeCell ref="C534:E534"/>
    <mergeCell ref="C535:E535"/>
    <mergeCell ref="A562:B562"/>
    <mergeCell ref="C562:E562"/>
    <mergeCell ref="C563:E563"/>
    <mergeCell ref="C564:E564"/>
    <mergeCell ref="G565:H565"/>
    <mergeCell ref="A558:B558"/>
    <mergeCell ref="C558:E558"/>
    <mergeCell ref="C559:E559"/>
    <mergeCell ref="C560:E560"/>
    <mergeCell ref="G561:H561"/>
    <mergeCell ref="C553:E553"/>
    <mergeCell ref="G554:H554"/>
    <mergeCell ref="G555:H555"/>
    <mergeCell ref="G556:I556"/>
    <mergeCell ref="A557:I557"/>
    <mergeCell ref="C549:E549"/>
    <mergeCell ref="G550:H550"/>
    <mergeCell ref="A551:B551"/>
    <mergeCell ref="C551:E551"/>
    <mergeCell ref="C552:E552"/>
    <mergeCell ref="C578:E578"/>
    <mergeCell ref="G579:H579"/>
    <mergeCell ref="A580:B580"/>
    <mergeCell ref="C580:E580"/>
    <mergeCell ref="C581:E581"/>
    <mergeCell ref="C574:E574"/>
    <mergeCell ref="G575:H575"/>
    <mergeCell ref="A576:B576"/>
    <mergeCell ref="C576:E576"/>
    <mergeCell ref="C577:E577"/>
    <mergeCell ref="G570:I570"/>
    <mergeCell ref="A571:I571"/>
    <mergeCell ref="A572:B572"/>
    <mergeCell ref="C572:E572"/>
    <mergeCell ref="C573:E573"/>
    <mergeCell ref="A566:B566"/>
    <mergeCell ref="C566:E566"/>
    <mergeCell ref="C567:E567"/>
    <mergeCell ref="G568:H568"/>
    <mergeCell ref="G569:H569"/>
    <mergeCell ref="C595:E595"/>
    <mergeCell ref="G596:H596"/>
    <mergeCell ref="G597:H597"/>
    <mergeCell ref="G598:I598"/>
    <mergeCell ref="A599:I599"/>
    <mergeCell ref="C591:E591"/>
    <mergeCell ref="C592:E592"/>
    <mergeCell ref="G593:H593"/>
    <mergeCell ref="A594:B594"/>
    <mergeCell ref="C594:E594"/>
    <mergeCell ref="C587:E587"/>
    <mergeCell ref="C588:E588"/>
    <mergeCell ref="G589:H589"/>
    <mergeCell ref="A590:B590"/>
    <mergeCell ref="C590:E590"/>
    <mergeCell ref="G582:H582"/>
    <mergeCell ref="G583:H583"/>
    <mergeCell ref="G584:I584"/>
    <mergeCell ref="A585:I585"/>
    <mergeCell ref="A586:B586"/>
    <mergeCell ref="C586:E586"/>
    <mergeCell ref="G612:I612"/>
    <mergeCell ref="A613:I613"/>
    <mergeCell ref="A614:B614"/>
    <mergeCell ref="C614:E614"/>
    <mergeCell ref="C615:E615"/>
    <mergeCell ref="A608:B608"/>
    <mergeCell ref="C608:E608"/>
    <mergeCell ref="C609:E609"/>
    <mergeCell ref="G610:H610"/>
    <mergeCell ref="G611:H611"/>
    <mergeCell ref="A604:B604"/>
    <mergeCell ref="C604:E604"/>
    <mergeCell ref="C605:E605"/>
    <mergeCell ref="C606:E606"/>
    <mergeCell ref="G607:H607"/>
    <mergeCell ref="A600:B600"/>
    <mergeCell ref="C600:E600"/>
    <mergeCell ref="C601:E601"/>
    <mergeCell ref="C602:E602"/>
    <mergeCell ref="G603:H603"/>
    <mergeCell ref="G630:H630"/>
    <mergeCell ref="A631:B631"/>
    <mergeCell ref="C631:E631"/>
    <mergeCell ref="C632:E632"/>
    <mergeCell ref="C633:E633"/>
    <mergeCell ref="C625:E625"/>
    <mergeCell ref="C626:E626"/>
    <mergeCell ref="C627:E627"/>
    <mergeCell ref="C628:E628"/>
    <mergeCell ref="C629:E629"/>
    <mergeCell ref="G620:H620"/>
    <mergeCell ref="G621:H621"/>
    <mergeCell ref="G622:I622"/>
    <mergeCell ref="A623:I623"/>
    <mergeCell ref="A624:B624"/>
    <mergeCell ref="C624:E624"/>
    <mergeCell ref="G616:H616"/>
    <mergeCell ref="A617:B617"/>
    <mergeCell ref="C617:E617"/>
    <mergeCell ref="C618:E618"/>
    <mergeCell ref="C619:E619"/>
    <mergeCell ref="C647:E647"/>
    <mergeCell ref="G648:H648"/>
    <mergeCell ref="G649:H649"/>
    <mergeCell ref="G650:I650"/>
    <mergeCell ref="A651:I651"/>
    <mergeCell ref="C643:E643"/>
    <mergeCell ref="G644:H644"/>
    <mergeCell ref="A645:B645"/>
    <mergeCell ref="C645:E645"/>
    <mergeCell ref="C646:E646"/>
    <mergeCell ref="C639:E639"/>
    <mergeCell ref="C640:E640"/>
    <mergeCell ref="G641:H641"/>
    <mergeCell ref="A642:B642"/>
    <mergeCell ref="C642:E642"/>
    <mergeCell ref="G634:H634"/>
    <mergeCell ref="G635:H635"/>
    <mergeCell ref="G636:I636"/>
    <mergeCell ref="A637:I637"/>
    <mergeCell ref="A638:B638"/>
    <mergeCell ref="C638:E638"/>
    <mergeCell ref="G664:I664"/>
    <mergeCell ref="A665:I665"/>
    <mergeCell ref="A666:B666"/>
    <mergeCell ref="C666:E666"/>
    <mergeCell ref="C667:E667"/>
    <mergeCell ref="A660:B660"/>
    <mergeCell ref="C660:E660"/>
    <mergeCell ref="C661:E661"/>
    <mergeCell ref="G662:H662"/>
    <mergeCell ref="G663:H663"/>
    <mergeCell ref="A656:B656"/>
    <mergeCell ref="C656:E656"/>
    <mergeCell ref="C657:E657"/>
    <mergeCell ref="C658:E658"/>
    <mergeCell ref="G659:H659"/>
    <mergeCell ref="A652:B652"/>
    <mergeCell ref="C652:E652"/>
    <mergeCell ref="C653:E653"/>
    <mergeCell ref="C654:E654"/>
    <mergeCell ref="G655:H655"/>
    <mergeCell ref="C681:E681"/>
    <mergeCell ref="C682:E682"/>
    <mergeCell ref="G683:H683"/>
    <mergeCell ref="A684:B684"/>
    <mergeCell ref="C684:E684"/>
    <mergeCell ref="G676:H676"/>
    <mergeCell ref="G677:H677"/>
    <mergeCell ref="G678:I678"/>
    <mergeCell ref="A679:I679"/>
    <mergeCell ref="A680:B680"/>
    <mergeCell ref="C680:E680"/>
    <mergeCell ref="C672:E672"/>
    <mergeCell ref="G673:H673"/>
    <mergeCell ref="A674:B674"/>
    <mergeCell ref="C674:E674"/>
    <mergeCell ref="C675:E675"/>
    <mergeCell ref="C668:E668"/>
    <mergeCell ref="G669:H669"/>
    <mergeCell ref="A670:B670"/>
    <mergeCell ref="C670:E670"/>
    <mergeCell ref="C671:E671"/>
    <mergeCell ref="G698:H698"/>
    <mergeCell ref="A699:B699"/>
    <mergeCell ref="C699:E699"/>
    <mergeCell ref="C700:E700"/>
    <mergeCell ref="C701:E701"/>
    <mergeCell ref="A694:B694"/>
    <mergeCell ref="C694:E694"/>
    <mergeCell ref="C695:E695"/>
    <mergeCell ref="C696:E696"/>
    <mergeCell ref="C697:E697"/>
    <mergeCell ref="C689:E689"/>
    <mergeCell ref="G690:H690"/>
    <mergeCell ref="G691:H691"/>
    <mergeCell ref="G692:I692"/>
    <mergeCell ref="A693:I693"/>
    <mergeCell ref="C685:E685"/>
    <mergeCell ref="C686:E686"/>
    <mergeCell ref="G687:H687"/>
    <mergeCell ref="A688:B688"/>
    <mergeCell ref="C688:E688"/>
    <mergeCell ref="C714:E714"/>
    <mergeCell ref="C715:E715"/>
    <mergeCell ref="C716:E716"/>
    <mergeCell ref="G717:H717"/>
    <mergeCell ref="A718:B718"/>
    <mergeCell ref="C718:E718"/>
    <mergeCell ref="G710:H710"/>
    <mergeCell ref="G711:I711"/>
    <mergeCell ref="A712:I712"/>
    <mergeCell ref="A713:B713"/>
    <mergeCell ref="C713:E713"/>
    <mergeCell ref="G706:H706"/>
    <mergeCell ref="A707:B707"/>
    <mergeCell ref="C707:E707"/>
    <mergeCell ref="C708:E708"/>
    <mergeCell ref="G709:H709"/>
    <mergeCell ref="G702:H702"/>
    <mergeCell ref="A703:B703"/>
    <mergeCell ref="C703:E703"/>
    <mergeCell ref="C704:E704"/>
    <mergeCell ref="C705:E705"/>
    <mergeCell ref="A732:B732"/>
    <mergeCell ref="C732:E732"/>
    <mergeCell ref="C733:E733"/>
    <mergeCell ref="C734:E734"/>
    <mergeCell ref="G735:H735"/>
    <mergeCell ref="C727:E727"/>
    <mergeCell ref="G728:H728"/>
    <mergeCell ref="G729:H729"/>
    <mergeCell ref="G730:I730"/>
    <mergeCell ref="A731:I731"/>
    <mergeCell ref="C723:E723"/>
    <mergeCell ref="C724:E724"/>
    <mergeCell ref="G725:H725"/>
    <mergeCell ref="A726:B726"/>
    <mergeCell ref="C726:E726"/>
    <mergeCell ref="C719:E719"/>
    <mergeCell ref="C720:E720"/>
    <mergeCell ref="G721:H721"/>
    <mergeCell ref="A722:B722"/>
    <mergeCell ref="C722:E722"/>
    <mergeCell ref="C749:E749"/>
    <mergeCell ref="G750:H750"/>
    <mergeCell ref="A751:B751"/>
    <mergeCell ref="C751:E751"/>
    <mergeCell ref="C752:E752"/>
    <mergeCell ref="G745:I745"/>
    <mergeCell ref="A746:I746"/>
    <mergeCell ref="A747:B747"/>
    <mergeCell ref="C747:E747"/>
    <mergeCell ref="C748:E748"/>
    <mergeCell ref="C740:E740"/>
    <mergeCell ref="C741:E741"/>
    <mergeCell ref="C742:E742"/>
    <mergeCell ref="G743:H743"/>
    <mergeCell ref="A744:C744"/>
    <mergeCell ref="G744:H744"/>
    <mergeCell ref="A736:B736"/>
    <mergeCell ref="C736:E736"/>
    <mergeCell ref="C737:E737"/>
    <mergeCell ref="G738:H738"/>
    <mergeCell ref="A739:B739"/>
    <mergeCell ref="C739:E739"/>
    <mergeCell ref="C766:E766"/>
    <mergeCell ref="C767:E767"/>
    <mergeCell ref="G768:H768"/>
    <mergeCell ref="A769:B769"/>
    <mergeCell ref="C769:E769"/>
    <mergeCell ref="C762:E762"/>
    <mergeCell ref="C763:E763"/>
    <mergeCell ref="G764:H764"/>
    <mergeCell ref="A765:B765"/>
    <mergeCell ref="C765:E765"/>
    <mergeCell ref="G757:H757"/>
    <mergeCell ref="G758:H758"/>
    <mergeCell ref="G759:I759"/>
    <mergeCell ref="A760:I760"/>
    <mergeCell ref="A761:B761"/>
    <mergeCell ref="C761:E761"/>
    <mergeCell ref="C753:E753"/>
    <mergeCell ref="G754:H754"/>
    <mergeCell ref="A755:B755"/>
    <mergeCell ref="C755:E755"/>
    <mergeCell ref="C756:E756"/>
    <mergeCell ref="A783:B783"/>
    <mergeCell ref="C783:E783"/>
    <mergeCell ref="C784:E784"/>
    <mergeCell ref="G785:H785"/>
    <mergeCell ref="G786:H786"/>
    <mergeCell ref="A779:B779"/>
    <mergeCell ref="C779:E779"/>
    <mergeCell ref="C780:E780"/>
    <mergeCell ref="C781:E781"/>
    <mergeCell ref="G782:H782"/>
    <mergeCell ref="A775:B775"/>
    <mergeCell ref="C775:E775"/>
    <mergeCell ref="C776:E776"/>
    <mergeCell ref="C777:E777"/>
    <mergeCell ref="G778:H778"/>
    <mergeCell ref="C770:E770"/>
    <mergeCell ref="G771:H771"/>
    <mergeCell ref="G772:H772"/>
    <mergeCell ref="G773:I773"/>
    <mergeCell ref="A774:I774"/>
    <mergeCell ref="G799:H799"/>
    <mergeCell ref="G800:H800"/>
    <mergeCell ref="G801:I801"/>
    <mergeCell ref="A802:I802"/>
    <mergeCell ref="A803:B803"/>
    <mergeCell ref="C803:E803"/>
    <mergeCell ref="C795:E795"/>
    <mergeCell ref="G796:H796"/>
    <mergeCell ref="A797:B797"/>
    <mergeCell ref="C797:E797"/>
    <mergeCell ref="C798:E798"/>
    <mergeCell ref="C791:E791"/>
    <mergeCell ref="G792:H792"/>
    <mergeCell ref="A793:B793"/>
    <mergeCell ref="C793:E793"/>
    <mergeCell ref="C794:E794"/>
    <mergeCell ref="G787:I787"/>
    <mergeCell ref="A788:I788"/>
    <mergeCell ref="A789:B789"/>
    <mergeCell ref="C789:E789"/>
    <mergeCell ref="C790:E790"/>
    <mergeCell ref="A817:B817"/>
    <mergeCell ref="C817:E817"/>
    <mergeCell ref="C818:E818"/>
    <mergeCell ref="C819:E819"/>
    <mergeCell ref="G820:H820"/>
    <mergeCell ref="C812:E812"/>
    <mergeCell ref="G813:H813"/>
    <mergeCell ref="G814:H814"/>
    <mergeCell ref="G815:I815"/>
    <mergeCell ref="A816:I816"/>
    <mergeCell ref="C808:E808"/>
    <mergeCell ref="C809:E809"/>
    <mergeCell ref="G810:H810"/>
    <mergeCell ref="A811:B811"/>
    <mergeCell ref="C811:E811"/>
    <mergeCell ref="C804:E804"/>
    <mergeCell ref="C805:E805"/>
    <mergeCell ref="G806:H806"/>
    <mergeCell ref="A807:B807"/>
    <mergeCell ref="C807:E807"/>
    <mergeCell ref="C833:E833"/>
    <mergeCell ref="C834:E834"/>
    <mergeCell ref="G835:H835"/>
    <mergeCell ref="A836:B836"/>
    <mergeCell ref="C836:E836"/>
    <mergeCell ref="G829:I829"/>
    <mergeCell ref="A830:I830"/>
    <mergeCell ref="A831:B831"/>
    <mergeCell ref="C831:E831"/>
    <mergeCell ref="C832:E832"/>
    <mergeCell ref="A825:B825"/>
    <mergeCell ref="C825:E825"/>
    <mergeCell ref="C826:E826"/>
    <mergeCell ref="G827:H827"/>
    <mergeCell ref="G828:H828"/>
    <mergeCell ref="A821:B821"/>
    <mergeCell ref="C821:E821"/>
    <mergeCell ref="C822:E822"/>
    <mergeCell ref="C823:E823"/>
    <mergeCell ref="G824:H824"/>
    <mergeCell ref="A850:B850"/>
    <mergeCell ref="C850:E850"/>
    <mergeCell ref="C851:E851"/>
    <mergeCell ref="C852:E852"/>
    <mergeCell ref="G853:H853"/>
    <mergeCell ref="C845:E845"/>
    <mergeCell ref="G846:H846"/>
    <mergeCell ref="G847:H847"/>
    <mergeCell ref="G848:I848"/>
    <mergeCell ref="A849:I849"/>
    <mergeCell ref="C841:E841"/>
    <mergeCell ref="C842:E842"/>
    <mergeCell ref="G843:H843"/>
    <mergeCell ref="A844:B844"/>
    <mergeCell ref="C844:E844"/>
    <mergeCell ref="C837:E837"/>
    <mergeCell ref="C838:E838"/>
    <mergeCell ref="G839:H839"/>
    <mergeCell ref="A840:B840"/>
    <mergeCell ref="C840:E840"/>
    <mergeCell ref="G867:H867"/>
    <mergeCell ref="A868:B868"/>
    <mergeCell ref="C868:E868"/>
    <mergeCell ref="C869:E869"/>
    <mergeCell ref="C870:E870"/>
    <mergeCell ref="G863:I863"/>
    <mergeCell ref="A864:I864"/>
    <mergeCell ref="A865:B865"/>
    <mergeCell ref="C865:E865"/>
    <mergeCell ref="C866:E866"/>
    <mergeCell ref="C858:E858"/>
    <mergeCell ref="C859:E859"/>
    <mergeCell ref="C860:E860"/>
    <mergeCell ref="G861:H861"/>
    <mergeCell ref="A862:C862"/>
    <mergeCell ref="G862:H862"/>
    <mergeCell ref="A854:B854"/>
    <mergeCell ref="C854:E854"/>
    <mergeCell ref="C855:E855"/>
    <mergeCell ref="G856:H856"/>
    <mergeCell ref="A857:B857"/>
    <mergeCell ref="C857:E857"/>
    <mergeCell ref="C883:E883"/>
    <mergeCell ref="C884:E884"/>
    <mergeCell ref="G885:H885"/>
    <mergeCell ref="A886:B886"/>
    <mergeCell ref="C886:E886"/>
    <mergeCell ref="G879:H879"/>
    <mergeCell ref="G880:I880"/>
    <mergeCell ref="A881:I881"/>
    <mergeCell ref="A882:B882"/>
    <mergeCell ref="C882:E882"/>
    <mergeCell ref="G875:H875"/>
    <mergeCell ref="A876:B876"/>
    <mergeCell ref="C876:E876"/>
    <mergeCell ref="C877:E877"/>
    <mergeCell ref="G878:H878"/>
    <mergeCell ref="G871:H871"/>
    <mergeCell ref="A872:B872"/>
    <mergeCell ref="C872:E872"/>
    <mergeCell ref="C873:E873"/>
    <mergeCell ref="C874:E874"/>
    <mergeCell ref="C900:E900"/>
    <mergeCell ref="G901:H901"/>
    <mergeCell ref="A902:B902"/>
    <mergeCell ref="C902:E902"/>
    <mergeCell ref="C903:E903"/>
    <mergeCell ref="A896:I896"/>
    <mergeCell ref="A897:B897"/>
    <mergeCell ref="C897:E897"/>
    <mergeCell ref="C898:E898"/>
    <mergeCell ref="C899:E899"/>
    <mergeCell ref="C891:E891"/>
    <mergeCell ref="C892:E892"/>
    <mergeCell ref="G893:H893"/>
    <mergeCell ref="G894:H894"/>
    <mergeCell ref="G895:I895"/>
    <mergeCell ref="C887:E887"/>
    <mergeCell ref="G888:H888"/>
    <mergeCell ref="A889:B889"/>
    <mergeCell ref="C889:E889"/>
    <mergeCell ref="C890:E890"/>
    <mergeCell ref="C917:E917"/>
    <mergeCell ref="G918:H918"/>
    <mergeCell ref="G919:H919"/>
    <mergeCell ref="G920:I920"/>
    <mergeCell ref="A921:I921"/>
    <mergeCell ref="C913:E913"/>
    <mergeCell ref="C914:E914"/>
    <mergeCell ref="G915:H915"/>
    <mergeCell ref="A916:B916"/>
    <mergeCell ref="C916:E916"/>
    <mergeCell ref="G908:H908"/>
    <mergeCell ref="G909:H909"/>
    <mergeCell ref="G910:I910"/>
    <mergeCell ref="A911:I911"/>
    <mergeCell ref="A912:B912"/>
    <mergeCell ref="C912:E912"/>
    <mergeCell ref="C904:E904"/>
    <mergeCell ref="G905:H905"/>
    <mergeCell ref="A906:B906"/>
    <mergeCell ref="C906:E906"/>
    <mergeCell ref="C907:E907"/>
    <mergeCell ref="A935:B935"/>
    <mergeCell ref="C935:E935"/>
    <mergeCell ref="C936:E936"/>
    <mergeCell ref="G937:H937"/>
    <mergeCell ref="A938:B938"/>
    <mergeCell ref="C938:E938"/>
    <mergeCell ref="C930:E930"/>
    <mergeCell ref="G931:H931"/>
    <mergeCell ref="G932:H932"/>
    <mergeCell ref="G933:I933"/>
    <mergeCell ref="A934:I934"/>
    <mergeCell ref="C926:E926"/>
    <mergeCell ref="G927:H927"/>
    <mergeCell ref="A928:B928"/>
    <mergeCell ref="C928:E928"/>
    <mergeCell ref="C929:E929"/>
    <mergeCell ref="A922:B922"/>
    <mergeCell ref="C922:E922"/>
    <mergeCell ref="C923:E923"/>
    <mergeCell ref="C924:E924"/>
    <mergeCell ref="C925:E925"/>
    <mergeCell ref="G952:H952"/>
    <mergeCell ref="A953:B953"/>
    <mergeCell ref="C953:E953"/>
    <mergeCell ref="C954:E954"/>
    <mergeCell ref="C955:E955"/>
    <mergeCell ref="A948:B948"/>
    <mergeCell ref="C948:E948"/>
    <mergeCell ref="C949:E949"/>
    <mergeCell ref="C950:E950"/>
    <mergeCell ref="C951:E951"/>
    <mergeCell ref="C943:E943"/>
    <mergeCell ref="G944:H944"/>
    <mergeCell ref="G945:H945"/>
    <mergeCell ref="G946:I946"/>
    <mergeCell ref="A947:I947"/>
    <mergeCell ref="C939:E939"/>
    <mergeCell ref="C940:E940"/>
    <mergeCell ref="G941:H941"/>
    <mergeCell ref="A942:B942"/>
    <mergeCell ref="C942:E942"/>
    <mergeCell ref="C966:E966"/>
    <mergeCell ref="C967:E967"/>
    <mergeCell ref="G968:H968"/>
    <mergeCell ref="G969:H969"/>
    <mergeCell ref="G970:I970"/>
    <mergeCell ref="C961:E961"/>
    <mergeCell ref="C962:E962"/>
    <mergeCell ref="C963:E963"/>
    <mergeCell ref="G964:H964"/>
    <mergeCell ref="A965:B965"/>
    <mergeCell ref="C965:E965"/>
    <mergeCell ref="G956:H956"/>
    <mergeCell ref="G957:H957"/>
    <mergeCell ref="G958:I958"/>
    <mergeCell ref="A959:I959"/>
    <mergeCell ref="A960:B960"/>
    <mergeCell ref="C960:E960"/>
    <mergeCell ref="G983:I983"/>
    <mergeCell ref="A984:I984"/>
    <mergeCell ref="A985:B985"/>
    <mergeCell ref="C985:E985"/>
    <mergeCell ref="C986:E986"/>
    <mergeCell ref="A979:B979"/>
    <mergeCell ref="C979:E979"/>
    <mergeCell ref="C980:E980"/>
    <mergeCell ref="G981:H981"/>
    <mergeCell ref="G982:H982"/>
    <mergeCell ref="A975:B975"/>
    <mergeCell ref="C975:E975"/>
    <mergeCell ref="C976:E976"/>
    <mergeCell ref="C977:E977"/>
    <mergeCell ref="G978:H978"/>
    <mergeCell ref="A971:I971"/>
    <mergeCell ref="A972:B972"/>
    <mergeCell ref="C972:E972"/>
    <mergeCell ref="C973:E973"/>
    <mergeCell ref="G974:H974"/>
    <mergeCell ref="C1000:E1000"/>
    <mergeCell ref="C1001:E1001"/>
    <mergeCell ref="C1002:E1002"/>
    <mergeCell ref="G1003:H1003"/>
    <mergeCell ref="A1004:B1004"/>
    <mergeCell ref="C1004:E1004"/>
    <mergeCell ref="A996:I996"/>
    <mergeCell ref="A997:B997"/>
    <mergeCell ref="C997:E997"/>
    <mergeCell ref="C998:E998"/>
    <mergeCell ref="C999:E999"/>
    <mergeCell ref="C991:E991"/>
    <mergeCell ref="C992:E992"/>
    <mergeCell ref="G993:H993"/>
    <mergeCell ref="G994:H994"/>
    <mergeCell ref="G995:I995"/>
    <mergeCell ref="C987:E987"/>
    <mergeCell ref="C988:E988"/>
    <mergeCell ref="G989:H989"/>
    <mergeCell ref="A990:B990"/>
    <mergeCell ref="C990:E990"/>
    <mergeCell ref="G1018:H1018"/>
    <mergeCell ref="G1019:H1019"/>
    <mergeCell ref="G1020:I1020"/>
    <mergeCell ref="A1021:I1021"/>
    <mergeCell ref="A1022:B1022"/>
    <mergeCell ref="C1022:E1022"/>
    <mergeCell ref="G1014:H1014"/>
    <mergeCell ref="A1015:B1015"/>
    <mergeCell ref="C1015:E1015"/>
    <mergeCell ref="C1016:E1016"/>
    <mergeCell ref="C1017:E1017"/>
    <mergeCell ref="A1010:I1010"/>
    <mergeCell ref="A1011:B1011"/>
    <mergeCell ref="C1011:E1011"/>
    <mergeCell ref="C1012:E1012"/>
    <mergeCell ref="C1013:E1013"/>
    <mergeCell ref="C1005:E1005"/>
    <mergeCell ref="C1006:E1006"/>
    <mergeCell ref="G1007:H1007"/>
    <mergeCell ref="G1008:H1008"/>
    <mergeCell ref="G1009:I1009"/>
    <mergeCell ref="G1036:H1036"/>
    <mergeCell ref="G1037:I1037"/>
    <mergeCell ref="A1038:I1038"/>
    <mergeCell ref="A1039:B1039"/>
    <mergeCell ref="C1039:E1039"/>
    <mergeCell ref="A1032:B1032"/>
    <mergeCell ref="C1032:E1032"/>
    <mergeCell ref="C1033:E1033"/>
    <mergeCell ref="C1034:E1034"/>
    <mergeCell ref="G1035:H1035"/>
    <mergeCell ref="C1027:E1027"/>
    <mergeCell ref="C1028:E1028"/>
    <mergeCell ref="C1029:E1029"/>
    <mergeCell ref="C1030:E1030"/>
    <mergeCell ref="G1031:H1031"/>
    <mergeCell ref="C1023:E1023"/>
    <mergeCell ref="C1024:E1024"/>
    <mergeCell ref="G1025:H1025"/>
    <mergeCell ref="A1026:B1026"/>
    <mergeCell ref="C1026:E1026"/>
    <mergeCell ref="C1053:E1053"/>
    <mergeCell ref="G1054:H1054"/>
    <mergeCell ref="G1055:H1055"/>
    <mergeCell ref="G1056:I1056"/>
    <mergeCell ref="A1057:I1057"/>
    <mergeCell ref="C1049:E1049"/>
    <mergeCell ref="G1050:H1050"/>
    <mergeCell ref="A1051:B1051"/>
    <mergeCell ref="C1051:E1051"/>
    <mergeCell ref="C1052:E1052"/>
    <mergeCell ref="C1044:E1044"/>
    <mergeCell ref="C1045:E1045"/>
    <mergeCell ref="C1046:E1046"/>
    <mergeCell ref="C1047:E1047"/>
    <mergeCell ref="C1048:E1048"/>
    <mergeCell ref="C1040:E1040"/>
    <mergeCell ref="C1041:E1041"/>
    <mergeCell ref="G1042:H1042"/>
    <mergeCell ref="A1043:B1043"/>
    <mergeCell ref="C1043:E1043"/>
    <mergeCell ref="A1071:I1071"/>
    <mergeCell ref="A1072:B1072"/>
    <mergeCell ref="C1072:E1072"/>
    <mergeCell ref="C1073:E1073"/>
    <mergeCell ref="C1074:E1074"/>
    <mergeCell ref="C1066:E1066"/>
    <mergeCell ref="C1067:E1067"/>
    <mergeCell ref="G1068:H1068"/>
    <mergeCell ref="G1069:H1069"/>
    <mergeCell ref="G1070:I1070"/>
    <mergeCell ref="A1062:B1062"/>
    <mergeCell ref="C1062:E1062"/>
    <mergeCell ref="C1063:E1063"/>
    <mergeCell ref="G1064:H1064"/>
    <mergeCell ref="A1065:B1065"/>
    <mergeCell ref="C1065:E1065"/>
    <mergeCell ref="A1058:B1058"/>
    <mergeCell ref="C1058:E1058"/>
    <mergeCell ref="C1059:E1059"/>
    <mergeCell ref="C1060:E1060"/>
    <mergeCell ref="G1061:H1061"/>
    <mergeCell ref="G1087:I1087"/>
    <mergeCell ref="A1088:I1088"/>
    <mergeCell ref="A1089:B1089"/>
    <mergeCell ref="C1089:E1089"/>
    <mergeCell ref="C1090:E1090"/>
    <mergeCell ref="A1083:B1083"/>
    <mergeCell ref="C1083:E1083"/>
    <mergeCell ref="C1084:E1084"/>
    <mergeCell ref="G1085:H1085"/>
    <mergeCell ref="G1086:H1086"/>
    <mergeCell ref="A1079:B1079"/>
    <mergeCell ref="C1079:E1079"/>
    <mergeCell ref="C1080:E1080"/>
    <mergeCell ref="C1081:E1081"/>
    <mergeCell ref="G1082:H1082"/>
    <mergeCell ref="G1075:H1075"/>
    <mergeCell ref="A1076:B1076"/>
    <mergeCell ref="C1076:E1076"/>
    <mergeCell ref="C1077:E1077"/>
    <mergeCell ref="G1078:H1078"/>
    <mergeCell ref="G1104:H1104"/>
    <mergeCell ref="G1105:I1105"/>
    <mergeCell ref="A1106:I1106"/>
    <mergeCell ref="A1107:B1107"/>
    <mergeCell ref="C1107:E1107"/>
    <mergeCell ref="A1100:B1100"/>
    <mergeCell ref="C1100:E1100"/>
    <mergeCell ref="C1101:E1101"/>
    <mergeCell ref="C1102:E1102"/>
    <mergeCell ref="G1103:H1103"/>
    <mergeCell ref="C1095:E1095"/>
    <mergeCell ref="C1096:E1096"/>
    <mergeCell ref="C1097:E1097"/>
    <mergeCell ref="C1098:E1098"/>
    <mergeCell ref="G1099:H1099"/>
    <mergeCell ref="C1091:E1091"/>
    <mergeCell ref="G1092:H1092"/>
    <mergeCell ref="A1093:B1093"/>
    <mergeCell ref="C1093:E1093"/>
    <mergeCell ref="C1094:E1094"/>
    <mergeCell ref="C1121:E1121"/>
    <mergeCell ref="G1122:H1122"/>
    <mergeCell ref="A1123:B1123"/>
    <mergeCell ref="C1123:E1123"/>
    <mergeCell ref="C1124:E1124"/>
    <mergeCell ref="G1116:H1116"/>
    <mergeCell ref="G1117:H1117"/>
    <mergeCell ref="G1118:I1118"/>
    <mergeCell ref="A1119:I1119"/>
    <mergeCell ref="A1120:B1120"/>
    <mergeCell ref="C1120:E1120"/>
    <mergeCell ref="C1112:E1112"/>
    <mergeCell ref="G1113:H1113"/>
    <mergeCell ref="A1114:B1114"/>
    <mergeCell ref="C1114:E1114"/>
    <mergeCell ref="C1115:E1115"/>
    <mergeCell ref="C1108:E1108"/>
    <mergeCell ref="G1109:H1109"/>
    <mergeCell ref="A1110:B1110"/>
    <mergeCell ref="C1110:E1110"/>
    <mergeCell ref="C1111:E1111"/>
    <mergeCell ref="C1138:E1138"/>
    <mergeCell ref="G1139:H1139"/>
    <mergeCell ref="A1140:B1140"/>
    <mergeCell ref="C1140:E1140"/>
    <mergeCell ref="C1141:E1141"/>
    <mergeCell ref="C1134:E1134"/>
    <mergeCell ref="G1135:H1135"/>
    <mergeCell ref="A1136:B1136"/>
    <mergeCell ref="C1136:E1136"/>
    <mergeCell ref="C1137:E1137"/>
    <mergeCell ref="G1129:H1129"/>
    <mergeCell ref="G1130:H1130"/>
    <mergeCell ref="G1131:I1131"/>
    <mergeCell ref="A1132:I1132"/>
    <mergeCell ref="A1133:B1133"/>
    <mergeCell ref="C1133:E1133"/>
    <mergeCell ref="C1125:E1125"/>
    <mergeCell ref="G1126:H1126"/>
    <mergeCell ref="A1127:B1127"/>
    <mergeCell ref="C1127:E1127"/>
    <mergeCell ref="C1128:E1128"/>
    <mergeCell ref="A1152:B1152"/>
    <mergeCell ref="C1152:E1152"/>
    <mergeCell ref="C1153:E1153"/>
    <mergeCell ref="G1154:H1154"/>
    <mergeCell ref="A1155:B1155"/>
    <mergeCell ref="C1155:E1155"/>
    <mergeCell ref="C1147:E1147"/>
    <mergeCell ref="G1148:H1148"/>
    <mergeCell ref="G1149:H1149"/>
    <mergeCell ref="G1150:I1150"/>
    <mergeCell ref="A1151:I1151"/>
    <mergeCell ref="G1142:H1142"/>
    <mergeCell ref="G1143:H1143"/>
    <mergeCell ref="G1144:I1144"/>
    <mergeCell ref="A1145:I1145"/>
    <mergeCell ref="A1146:B1146"/>
    <mergeCell ref="C1146:E1146"/>
    <mergeCell ref="G1169:H1169"/>
    <mergeCell ref="G1170:I1170"/>
    <mergeCell ref="A1171:I1171"/>
    <mergeCell ref="A1172:B1172"/>
    <mergeCell ref="C1172:E1172"/>
    <mergeCell ref="A1165:B1165"/>
    <mergeCell ref="C1165:E1165"/>
    <mergeCell ref="C1166:E1166"/>
    <mergeCell ref="C1167:E1167"/>
    <mergeCell ref="G1168:H1168"/>
    <mergeCell ref="A1161:I1161"/>
    <mergeCell ref="A1162:B1162"/>
    <mergeCell ref="C1162:E1162"/>
    <mergeCell ref="C1163:E1163"/>
    <mergeCell ref="G1164:H1164"/>
    <mergeCell ref="C1156:E1156"/>
    <mergeCell ref="C1157:E1157"/>
    <mergeCell ref="G1158:H1158"/>
    <mergeCell ref="G1159:H1159"/>
    <mergeCell ref="G1160:I1160"/>
    <mergeCell ref="A1186:B1186"/>
    <mergeCell ref="C1186:E1186"/>
    <mergeCell ref="C1187:E1187"/>
    <mergeCell ref="C1188:E1188"/>
    <mergeCell ref="G1189:H1189"/>
    <mergeCell ref="A1182:B1182"/>
    <mergeCell ref="C1182:E1182"/>
    <mergeCell ref="C1183:E1183"/>
    <mergeCell ref="C1184:E1184"/>
    <mergeCell ref="G1185:H1185"/>
    <mergeCell ref="C1177:E1177"/>
    <mergeCell ref="G1178:H1178"/>
    <mergeCell ref="G1179:H1179"/>
    <mergeCell ref="G1180:I1180"/>
    <mergeCell ref="A1181:I1181"/>
    <mergeCell ref="C1173:E1173"/>
    <mergeCell ref="G1174:H1174"/>
    <mergeCell ref="A1175:B1175"/>
    <mergeCell ref="C1175:E1175"/>
    <mergeCell ref="C1176:E1176"/>
    <mergeCell ref="A1203:I1203"/>
    <mergeCell ref="A1204:B1204"/>
    <mergeCell ref="C1204:E1204"/>
    <mergeCell ref="C1205:E1205"/>
    <mergeCell ref="C1206:E1206"/>
    <mergeCell ref="C1198:E1198"/>
    <mergeCell ref="C1199:E1199"/>
    <mergeCell ref="G1200:H1200"/>
    <mergeCell ref="G1201:H1201"/>
    <mergeCell ref="G1202:I1202"/>
    <mergeCell ref="C1194:E1194"/>
    <mergeCell ref="C1195:E1195"/>
    <mergeCell ref="G1196:H1196"/>
    <mergeCell ref="A1197:B1197"/>
    <mergeCell ref="C1197:E1197"/>
    <mergeCell ref="G1190:H1190"/>
    <mergeCell ref="G1191:I1191"/>
    <mergeCell ref="A1192:I1192"/>
    <mergeCell ref="A1193:B1193"/>
    <mergeCell ref="C1193:E1193"/>
    <mergeCell ref="C1220:E1220"/>
    <mergeCell ref="G1221:H1221"/>
    <mergeCell ref="G1222:H1222"/>
    <mergeCell ref="G1223:I1223"/>
    <mergeCell ref="A1224:I1224"/>
    <mergeCell ref="C1216:E1216"/>
    <mergeCell ref="G1217:H1217"/>
    <mergeCell ref="A1218:B1218"/>
    <mergeCell ref="C1218:E1218"/>
    <mergeCell ref="C1219:E1219"/>
    <mergeCell ref="G1211:H1211"/>
    <mergeCell ref="G1212:H1212"/>
    <mergeCell ref="G1213:I1213"/>
    <mergeCell ref="A1214:I1214"/>
    <mergeCell ref="A1215:B1215"/>
    <mergeCell ref="C1215:E1215"/>
    <mergeCell ref="G1207:H1207"/>
    <mergeCell ref="A1208:B1208"/>
    <mergeCell ref="C1208:E1208"/>
    <mergeCell ref="C1209:E1209"/>
    <mergeCell ref="C1210:E1210"/>
    <mergeCell ref="G1238:H1238"/>
    <mergeCell ref="A1239:B1239"/>
    <mergeCell ref="C1239:E1239"/>
    <mergeCell ref="C1240:E1240"/>
    <mergeCell ref="C1241:E1241"/>
    <mergeCell ref="G1234:I1234"/>
    <mergeCell ref="A1235:I1235"/>
    <mergeCell ref="A1236:B1236"/>
    <mergeCell ref="C1236:E1236"/>
    <mergeCell ref="C1237:E1237"/>
    <mergeCell ref="C1229:E1229"/>
    <mergeCell ref="C1230:E1230"/>
    <mergeCell ref="G1231:H1231"/>
    <mergeCell ref="A1232:C1233"/>
    <mergeCell ref="G1232:H1232"/>
    <mergeCell ref="A1225:B1225"/>
    <mergeCell ref="C1225:E1225"/>
    <mergeCell ref="C1226:E1226"/>
    <mergeCell ref="G1227:H1227"/>
    <mergeCell ref="A1228:B1228"/>
    <mergeCell ref="C1228:E1228"/>
    <mergeCell ref="C1254:E1254"/>
    <mergeCell ref="G1255:H1255"/>
    <mergeCell ref="G1256:H1256"/>
    <mergeCell ref="G1257:I1257"/>
    <mergeCell ref="A1258:I1258"/>
    <mergeCell ref="C1250:E1250"/>
    <mergeCell ref="G1251:H1251"/>
    <mergeCell ref="A1252:B1252"/>
    <mergeCell ref="C1252:E1252"/>
    <mergeCell ref="C1253:E1253"/>
    <mergeCell ref="G1246:H1246"/>
    <mergeCell ref="G1247:I1247"/>
    <mergeCell ref="A1248:I1248"/>
    <mergeCell ref="A1249:B1249"/>
    <mergeCell ref="C1249:E1249"/>
    <mergeCell ref="G1242:H1242"/>
    <mergeCell ref="A1243:B1243"/>
    <mergeCell ref="C1243:E1243"/>
    <mergeCell ref="C1244:E1244"/>
    <mergeCell ref="G1245:H1245"/>
    <mergeCell ref="A1272:B1272"/>
    <mergeCell ref="C1272:E1272"/>
    <mergeCell ref="C1273:E1273"/>
    <mergeCell ref="C1274:E1274"/>
    <mergeCell ref="G1275:H1275"/>
    <mergeCell ref="A1268:I1268"/>
    <mergeCell ref="A1269:B1269"/>
    <mergeCell ref="C1269:E1269"/>
    <mergeCell ref="C1270:E1270"/>
    <mergeCell ref="G1271:H1271"/>
    <mergeCell ref="C1263:E1263"/>
    <mergeCell ref="C1264:E1264"/>
    <mergeCell ref="G1265:H1265"/>
    <mergeCell ref="G1266:H1266"/>
    <mergeCell ref="G1267:I1267"/>
    <mergeCell ref="A1259:B1259"/>
    <mergeCell ref="C1259:E1259"/>
    <mergeCell ref="C1260:E1260"/>
    <mergeCell ref="G1261:H1261"/>
    <mergeCell ref="A1262:B1262"/>
    <mergeCell ref="C1262:E1262"/>
    <mergeCell ref="A1291:I1291"/>
    <mergeCell ref="A1292:B1292"/>
    <mergeCell ref="C1292:E1292"/>
    <mergeCell ref="C1293:E1293"/>
    <mergeCell ref="G1294:H1294"/>
    <mergeCell ref="C1286:E1286"/>
    <mergeCell ref="C1287:E1287"/>
    <mergeCell ref="G1288:H1288"/>
    <mergeCell ref="G1289:H1289"/>
    <mergeCell ref="G1290:I1290"/>
    <mergeCell ref="C1281:E1281"/>
    <mergeCell ref="C1282:E1282"/>
    <mergeCell ref="C1283:E1283"/>
    <mergeCell ref="G1284:H1284"/>
    <mergeCell ref="A1285:B1285"/>
    <mergeCell ref="C1285:E1285"/>
    <mergeCell ref="A1276:C1277"/>
    <mergeCell ref="G1276:H1276"/>
    <mergeCell ref="G1278:I1278"/>
    <mergeCell ref="A1279:I1279"/>
    <mergeCell ref="A1280:B1280"/>
    <mergeCell ref="C1280:E1280"/>
    <mergeCell ref="A1308:I1308"/>
    <mergeCell ref="A1309:B1309"/>
    <mergeCell ref="C1309:E1309"/>
    <mergeCell ref="C1310:E1310"/>
    <mergeCell ref="C1311:E1311"/>
    <mergeCell ref="C1303:E1303"/>
    <mergeCell ref="C1304:E1304"/>
    <mergeCell ref="G1305:H1305"/>
    <mergeCell ref="G1306:H1306"/>
    <mergeCell ref="G1307:I1307"/>
    <mergeCell ref="G1299:H1299"/>
    <mergeCell ref="G1300:I1300"/>
    <mergeCell ref="A1301:I1301"/>
    <mergeCell ref="A1302:B1302"/>
    <mergeCell ref="C1302:E1302"/>
    <mergeCell ref="A1295:B1295"/>
    <mergeCell ref="C1295:E1295"/>
    <mergeCell ref="C1296:E1296"/>
    <mergeCell ref="C1297:E1297"/>
    <mergeCell ref="G1298:H1298"/>
    <mergeCell ref="C1325:E1325"/>
    <mergeCell ref="C1326:E1326"/>
    <mergeCell ref="G1327:H1327"/>
    <mergeCell ref="G1328:H1328"/>
    <mergeCell ref="G1329:I1329"/>
    <mergeCell ref="C1321:E1321"/>
    <mergeCell ref="C1322:E1322"/>
    <mergeCell ref="G1323:H1323"/>
    <mergeCell ref="A1324:B1324"/>
    <mergeCell ref="C1324:E1324"/>
    <mergeCell ref="G1316:H1316"/>
    <mergeCell ref="G1317:H1317"/>
    <mergeCell ref="G1318:I1318"/>
    <mergeCell ref="A1319:I1319"/>
    <mergeCell ref="A1320:B1320"/>
    <mergeCell ref="C1320:E1320"/>
    <mergeCell ref="G1312:H1312"/>
    <mergeCell ref="A1313:B1313"/>
    <mergeCell ref="C1313:E1313"/>
    <mergeCell ref="C1314:E1314"/>
    <mergeCell ref="C1315:E1315"/>
    <mergeCell ref="C1342:E1342"/>
    <mergeCell ref="G1343:H1343"/>
    <mergeCell ref="A1344:B1344"/>
    <mergeCell ref="C1344:E1344"/>
    <mergeCell ref="C1345:E1345"/>
    <mergeCell ref="G1338:H1338"/>
    <mergeCell ref="G1339:I1339"/>
    <mergeCell ref="A1340:I1340"/>
    <mergeCell ref="A1341:B1341"/>
    <mergeCell ref="C1341:E1341"/>
    <mergeCell ref="A1334:B1334"/>
    <mergeCell ref="C1334:E1334"/>
    <mergeCell ref="C1335:E1335"/>
    <mergeCell ref="C1336:E1336"/>
    <mergeCell ref="G1337:H1337"/>
    <mergeCell ref="A1330:I1330"/>
    <mergeCell ref="A1331:B1331"/>
    <mergeCell ref="C1331:E1331"/>
    <mergeCell ref="C1332:E1332"/>
    <mergeCell ref="G1333:H1333"/>
    <mergeCell ref="C1359:E1359"/>
    <mergeCell ref="C1360:E1360"/>
    <mergeCell ref="G1361:H1361"/>
    <mergeCell ref="G1362:H1362"/>
    <mergeCell ref="G1363:I1363"/>
    <mergeCell ref="C1355:E1355"/>
    <mergeCell ref="C1356:E1356"/>
    <mergeCell ref="G1357:H1357"/>
    <mergeCell ref="A1358:B1358"/>
    <mergeCell ref="C1358:E1358"/>
    <mergeCell ref="G1350:H1350"/>
    <mergeCell ref="G1351:H1351"/>
    <mergeCell ref="G1352:I1352"/>
    <mergeCell ref="A1353:I1353"/>
    <mergeCell ref="A1354:B1354"/>
    <mergeCell ref="C1354:E1354"/>
    <mergeCell ref="C1346:E1346"/>
    <mergeCell ref="G1347:H1347"/>
    <mergeCell ref="A1348:B1348"/>
    <mergeCell ref="C1348:E1348"/>
    <mergeCell ref="C1349:E1349"/>
    <mergeCell ref="C1377:E1377"/>
    <mergeCell ref="C1378:E1378"/>
    <mergeCell ref="G1379:H1379"/>
    <mergeCell ref="A1380:B1380"/>
    <mergeCell ref="C1380:E1380"/>
    <mergeCell ref="G1372:H1372"/>
    <mergeCell ref="G1373:H1373"/>
    <mergeCell ref="G1374:I1374"/>
    <mergeCell ref="A1375:I1375"/>
    <mergeCell ref="A1376:B1376"/>
    <mergeCell ref="C1376:E1376"/>
    <mergeCell ref="G1368:H1368"/>
    <mergeCell ref="A1369:B1369"/>
    <mergeCell ref="C1369:E1369"/>
    <mergeCell ref="C1370:E1370"/>
    <mergeCell ref="C1371:E1371"/>
    <mergeCell ref="A1364:I1364"/>
    <mergeCell ref="A1365:B1365"/>
    <mergeCell ref="C1365:E1365"/>
    <mergeCell ref="C1366:E1366"/>
    <mergeCell ref="C1367:E1367"/>
    <mergeCell ref="C1393:E1393"/>
    <mergeCell ref="G1394:H1394"/>
    <mergeCell ref="G1395:H1395"/>
    <mergeCell ref="G1396:I1396"/>
    <mergeCell ref="A1397:I1397"/>
    <mergeCell ref="C1389:E1389"/>
    <mergeCell ref="G1390:H1390"/>
    <mergeCell ref="A1391:B1391"/>
    <mergeCell ref="C1391:E1391"/>
    <mergeCell ref="C1392:E1392"/>
    <mergeCell ref="G1385:I1385"/>
    <mergeCell ref="A1386:I1386"/>
    <mergeCell ref="A1387:B1387"/>
    <mergeCell ref="C1387:E1387"/>
    <mergeCell ref="C1388:E1388"/>
    <mergeCell ref="C1381:E1381"/>
    <mergeCell ref="C1382:E1382"/>
    <mergeCell ref="G1383:H1383"/>
    <mergeCell ref="A1384:C1384"/>
    <mergeCell ref="G1384:H1384"/>
    <mergeCell ref="C1410:E1410"/>
    <mergeCell ref="G1411:H1411"/>
    <mergeCell ref="G1412:H1412"/>
    <mergeCell ref="G1413:I1413"/>
    <mergeCell ref="A1414:I1414"/>
    <mergeCell ref="C1406:E1406"/>
    <mergeCell ref="G1407:H1407"/>
    <mergeCell ref="A1408:B1408"/>
    <mergeCell ref="C1408:E1408"/>
    <mergeCell ref="C1409:E1409"/>
    <mergeCell ref="A1402:C1402"/>
    <mergeCell ref="G1402:H1402"/>
    <mergeCell ref="G1403:I1403"/>
    <mergeCell ref="A1404:I1404"/>
    <mergeCell ref="A1405:B1405"/>
    <mergeCell ref="C1405:E1405"/>
    <mergeCell ref="A1398:B1398"/>
    <mergeCell ref="C1398:E1398"/>
    <mergeCell ref="C1399:E1399"/>
    <mergeCell ref="C1400:E1400"/>
    <mergeCell ref="G1401:H1401"/>
    <mergeCell ref="G1428:H1428"/>
    <mergeCell ref="A1429:B1429"/>
    <mergeCell ref="C1429:E1429"/>
    <mergeCell ref="C1430:E1430"/>
    <mergeCell ref="G1431:H1431"/>
    <mergeCell ref="G1424:I1424"/>
    <mergeCell ref="A1425:I1425"/>
    <mergeCell ref="A1426:B1426"/>
    <mergeCell ref="C1426:E1426"/>
    <mergeCell ref="C1427:E1427"/>
    <mergeCell ref="C1419:E1419"/>
    <mergeCell ref="C1420:E1420"/>
    <mergeCell ref="G1421:H1421"/>
    <mergeCell ref="A1422:C1423"/>
    <mergeCell ref="G1422:H1422"/>
    <mergeCell ref="A1415:B1415"/>
    <mergeCell ref="C1415:E1415"/>
    <mergeCell ref="C1416:E1416"/>
    <mergeCell ref="G1417:H1417"/>
    <mergeCell ref="A1418:B1418"/>
    <mergeCell ref="C1418:E1418"/>
    <mergeCell ref="A1445:B1445"/>
    <mergeCell ref="C1445:E1445"/>
    <mergeCell ref="C1446:E1446"/>
    <mergeCell ref="C1447:E1447"/>
    <mergeCell ref="G1448:H1448"/>
    <mergeCell ref="A1441:B1441"/>
    <mergeCell ref="C1441:E1441"/>
    <mergeCell ref="C1442:E1442"/>
    <mergeCell ref="C1443:E1443"/>
    <mergeCell ref="G1444:H1444"/>
    <mergeCell ref="C1436:E1436"/>
    <mergeCell ref="G1437:H1437"/>
    <mergeCell ref="G1438:H1438"/>
    <mergeCell ref="G1439:I1439"/>
    <mergeCell ref="A1440:I1440"/>
    <mergeCell ref="G1432:H1432"/>
    <mergeCell ref="G1433:I1433"/>
    <mergeCell ref="A1434:I1434"/>
    <mergeCell ref="A1435:B1435"/>
    <mergeCell ref="C1435:E1435"/>
    <mergeCell ref="G1462:H1462"/>
    <mergeCell ref="G1463:I1463"/>
    <mergeCell ref="A1464:I1464"/>
    <mergeCell ref="A1465:B1465"/>
    <mergeCell ref="C1465:E1465"/>
    <mergeCell ref="A1458:B1458"/>
    <mergeCell ref="C1458:E1458"/>
    <mergeCell ref="C1459:E1459"/>
    <mergeCell ref="C1460:E1460"/>
    <mergeCell ref="G1461:H1461"/>
    <mergeCell ref="C1453:E1453"/>
    <mergeCell ref="C1454:E1454"/>
    <mergeCell ref="C1455:E1455"/>
    <mergeCell ref="C1456:E1456"/>
    <mergeCell ref="G1457:H1457"/>
    <mergeCell ref="G1449:H1449"/>
    <mergeCell ref="G1450:I1450"/>
    <mergeCell ref="A1451:I1451"/>
    <mergeCell ref="A1452:B1452"/>
    <mergeCell ref="C1452:E1452"/>
    <mergeCell ref="C1479:E1479"/>
    <mergeCell ref="C1480:E1480"/>
    <mergeCell ref="C1481:E1481"/>
    <mergeCell ref="C1482:E1482"/>
    <mergeCell ref="G1483:H1483"/>
    <mergeCell ref="G1475:H1475"/>
    <mergeCell ref="G1476:I1476"/>
    <mergeCell ref="A1477:I1477"/>
    <mergeCell ref="A1478:B1478"/>
    <mergeCell ref="C1478:E1478"/>
    <mergeCell ref="A1471:B1471"/>
    <mergeCell ref="C1471:E1471"/>
    <mergeCell ref="C1472:E1472"/>
    <mergeCell ref="C1473:E1473"/>
    <mergeCell ref="G1474:H1474"/>
    <mergeCell ref="C1466:E1466"/>
    <mergeCell ref="C1467:E1467"/>
    <mergeCell ref="C1468:E1468"/>
    <mergeCell ref="C1469:E1469"/>
    <mergeCell ref="G1470:H1470"/>
    <mergeCell ref="A1497:B1497"/>
    <mergeCell ref="C1497:E1497"/>
    <mergeCell ref="C1498:E1498"/>
    <mergeCell ref="C1499:E1499"/>
    <mergeCell ref="G1500:H1500"/>
    <mergeCell ref="C1492:E1492"/>
    <mergeCell ref="C1493:E1493"/>
    <mergeCell ref="C1494:E1494"/>
    <mergeCell ref="C1495:E1495"/>
    <mergeCell ref="G1496:H1496"/>
    <mergeCell ref="G1488:H1488"/>
    <mergeCell ref="G1489:I1489"/>
    <mergeCell ref="A1490:I1490"/>
    <mergeCell ref="A1491:B1491"/>
    <mergeCell ref="C1491:E1491"/>
    <mergeCell ref="A1484:B1484"/>
    <mergeCell ref="C1484:E1484"/>
    <mergeCell ref="C1485:E1485"/>
    <mergeCell ref="C1486:E1486"/>
    <mergeCell ref="G1487:H1487"/>
    <mergeCell ref="G1514:H1514"/>
    <mergeCell ref="G1515:I1515"/>
    <mergeCell ref="A1516:I1516"/>
    <mergeCell ref="A1517:B1517"/>
    <mergeCell ref="C1517:E1517"/>
    <mergeCell ref="A1510:B1510"/>
    <mergeCell ref="C1510:E1510"/>
    <mergeCell ref="C1511:E1511"/>
    <mergeCell ref="C1512:E1512"/>
    <mergeCell ref="G1513:H1513"/>
    <mergeCell ref="C1505:E1505"/>
    <mergeCell ref="C1506:E1506"/>
    <mergeCell ref="C1507:E1507"/>
    <mergeCell ref="C1508:E1508"/>
    <mergeCell ref="G1509:H1509"/>
    <mergeCell ref="G1501:H1501"/>
    <mergeCell ref="G1502:I1502"/>
    <mergeCell ref="A1503:I1503"/>
    <mergeCell ref="A1504:B1504"/>
    <mergeCell ref="C1504:E1504"/>
    <mergeCell ref="C1531:E1531"/>
    <mergeCell ref="C1532:E1532"/>
    <mergeCell ref="G1533:H1533"/>
    <mergeCell ref="A1534:B1534"/>
    <mergeCell ref="C1534:E1534"/>
    <mergeCell ref="A1527:I1527"/>
    <mergeCell ref="A1528:B1528"/>
    <mergeCell ref="C1528:E1528"/>
    <mergeCell ref="C1529:E1529"/>
    <mergeCell ref="C1530:E1530"/>
    <mergeCell ref="C1522:E1522"/>
    <mergeCell ref="C1523:E1523"/>
    <mergeCell ref="G1524:H1524"/>
    <mergeCell ref="G1525:H1525"/>
    <mergeCell ref="G1526:I1526"/>
    <mergeCell ref="C1518:E1518"/>
    <mergeCell ref="C1519:E1519"/>
    <mergeCell ref="G1520:H1520"/>
    <mergeCell ref="A1521:B1521"/>
    <mergeCell ref="C1521:E1521"/>
    <mergeCell ref="C1548:E1548"/>
    <mergeCell ref="C1549:E1549"/>
    <mergeCell ref="G1550:H1550"/>
    <mergeCell ref="G1551:H1551"/>
    <mergeCell ref="G1552:I1552"/>
    <mergeCell ref="C1544:E1544"/>
    <mergeCell ref="C1545:E1545"/>
    <mergeCell ref="G1546:H1546"/>
    <mergeCell ref="A1547:B1547"/>
    <mergeCell ref="C1547:E1547"/>
    <mergeCell ref="A1540:I1540"/>
    <mergeCell ref="A1541:B1541"/>
    <mergeCell ref="C1541:E1541"/>
    <mergeCell ref="C1542:E1542"/>
    <mergeCell ref="C1543:E1543"/>
    <mergeCell ref="C1535:E1535"/>
    <mergeCell ref="C1536:E1536"/>
    <mergeCell ref="G1537:H1537"/>
    <mergeCell ref="G1538:H1538"/>
    <mergeCell ref="G1539:I1539"/>
    <mergeCell ref="A1566:I1566"/>
    <mergeCell ref="A1567:B1567"/>
    <mergeCell ref="C1567:E1567"/>
    <mergeCell ref="C1568:E1568"/>
    <mergeCell ref="C1569:E1569"/>
    <mergeCell ref="C1561:E1561"/>
    <mergeCell ref="C1562:E1562"/>
    <mergeCell ref="G1563:H1563"/>
    <mergeCell ref="G1564:H1564"/>
    <mergeCell ref="G1565:I1565"/>
    <mergeCell ref="C1557:E1557"/>
    <mergeCell ref="C1558:E1558"/>
    <mergeCell ref="G1559:H1559"/>
    <mergeCell ref="A1560:B1560"/>
    <mergeCell ref="C1560:E1560"/>
    <mergeCell ref="A1553:I1553"/>
    <mergeCell ref="A1554:B1554"/>
    <mergeCell ref="C1554:E1554"/>
    <mergeCell ref="C1555:E1555"/>
    <mergeCell ref="C1556:E1556"/>
    <mergeCell ref="G1583:H1583"/>
    <mergeCell ref="A1584:B1584"/>
    <mergeCell ref="C1584:E1584"/>
    <mergeCell ref="C1585:E1585"/>
    <mergeCell ref="C1586:E1586"/>
    <mergeCell ref="A1579:I1579"/>
    <mergeCell ref="A1580:B1580"/>
    <mergeCell ref="C1580:E1580"/>
    <mergeCell ref="C1581:E1581"/>
    <mergeCell ref="C1582:E1582"/>
    <mergeCell ref="C1574:E1574"/>
    <mergeCell ref="C1575:E1575"/>
    <mergeCell ref="G1576:H1576"/>
    <mergeCell ref="G1577:H1577"/>
    <mergeCell ref="G1578:I1578"/>
    <mergeCell ref="C1570:E1570"/>
    <mergeCell ref="C1571:E1571"/>
    <mergeCell ref="G1572:H1572"/>
    <mergeCell ref="A1573:B1573"/>
    <mergeCell ref="C1573:E1573"/>
    <mergeCell ref="A1601:I1601"/>
    <mergeCell ref="A1602:B1602"/>
    <mergeCell ref="C1602:E1602"/>
    <mergeCell ref="C1603:E1603"/>
    <mergeCell ref="C1604:E1604"/>
    <mergeCell ref="C1596:E1596"/>
    <mergeCell ref="C1597:E1597"/>
    <mergeCell ref="G1598:H1598"/>
    <mergeCell ref="G1599:H1599"/>
    <mergeCell ref="G1600:I1600"/>
    <mergeCell ref="C1592:E1592"/>
    <mergeCell ref="C1593:E1593"/>
    <mergeCell ref="G1594:H1594"/>
    <mergeCell ref="A1595:B1595"/>
    <mergeCell ref="C1595:E1595"/>
    <mergeCell ref="G1587:H1587"/>
    <mergeCell ref="G1588:H1588"/>
    <mergeCell ref="G1589:I1589"/>
    <mergeCell ref="A1590:I1590"/>
    <mergeCell ref="A1591:B1591"/>
    <mergeCell ref="C1591:E1591"/>
    <mergeCell ref="A1619:B1619"/>
    <mergeCell ref="C1619:E1619"/>
    <mergeCell ref="C1620:E1620"/>
    <mergeCell ref="C1621:E1621"/>
    <mergeCell ref="G1622:H1622"/>
    <mergeCell ref="C1614:E1614"/>
    <mergeCell ref="C1615:E1615"/>
    <mergeCell ref="C1616:E1616"/>
    <mergeCell ref="C1617:E1617"/>
    <mergeCell ref="G1618:H1618"/>
    <mergeCell ref="G1609:H1609"/>
    <mergeCell ref="G1610:H1610"/>
    <mergeCell ref="G1611:I1611"/>
    <mergeCell ref="A1612:I1612"/>
    <mergeCell ref="A1613:B1613"/>
    <mergeCell ref="C1613:E1613"/>
    <mergeCell ref="G1605:H1605"/>
    <mergeCell ref="A1606:B1606"/>
    <mergeCell ref="C1606:E1606"/>
    <mergeCell ref="C1607:E1607"/>
    <mergeCell ref="C1608:E1608"/>
    <mergeCell ref="G1636:H1636"/>
    <mergeCell ref="G1637:I1637"/>
    <mergeCell ref="A1638:I1638"/>
    <mergeCell ref="A1639:B1639"/>
    <mergeCell ref="C1639:E1639"/>
    <mergeCell ref="A1632:B1632"/>
    <mergeCell ref="C1632:E1632"/>
    <mergeCell ref="C1633:E1633"/>
    <mergeCell ref="C1634:E1634"/>
    <mergeCell ref="G1635:H1635"/>
    <mergeCell ref="C1627:E1627"/>
    <mergeCell ref="C1628:E1628"/>
    <mergeCell ref="C1629:E1629"/>
    <mergeCell ref="C1630:E1630"/>
    <mergeCell ref="G1631:H1631"/>
    <mergeCell ref="G1623:H1623"/>
    <mergeCell ref="G1624:I1624"/>
    <mergeCell ref="A1625:I1625"/>
    <mergeCell ref="A1626:B1626"/>
    <mergeCell ref="C1626:E1626"/>
    <mergeCell ref="C1653:E1653"/>
    <mergeCell ref="C1654:E1654"/>
    <mergeCell ref="C1655:E1655"/>
    <mergeCell ref="C1656:E1656"/>
    <mergeCell ref="G1657:H1657"/>
    <mergeCell ref="G1649:H1649"/>
    <mergeCell ref="G1650:I1650"/>
    <mergeCell ref="A1651:I1651"/>
    <mergeCell ref="A1652:B1652"/>
    <mergeCell ref="C1652:E1652"/>
    <mergeCell ref="A1645:B1645"/>
    <mergeCell ref="C1645:E1645"/>
    <mergeCell ref="C1646:E1646"/>
    <mergeCell ref="C1647:E1647"/>
    <mergeCell ref="G1648:H1648"/>
    <mergeCell ref="C1640:E1640"/>
    <mergeCell ref="C1641:E1641"/>
    <mergeCell ref="C1642:E1642"/>
    <mergeCell ref="C1643:E1643"/>
    <mergeCell ref="G1644:H1644"/>
    <mergeCell ref="A1671:B1671"/>
    <mergeCell ref="C1671:E1671"/>
    <mergeCell ref="C1672:E1672"/>
    <mergeCell ref="C1673:E1673"/>
    <mergeCell ref="G1674:H1674"/>
    <mergeCell ref="C1666:E1666"/>
    <mergeCell ref="C1667:E1667"/>
    <mergeCell ref="C1668:E1668"/>
    <mergeCell ref="C1669:E1669"/>
    <mergeCell ref="G1670:H1670"/>
    <mergeCell ref="G1662:H1662"/>
    <mergeCell ref="G1663:I1663"/>
    <mergeCell ref="A1664:I1664"/>
    <mergeCell ref="A1665:B1665"/>
    <mergeCell ref="C1665:E1665"/>
    <mergeCell ref="A1658:B1658"/>
    <mergeCell ref="C1658:E1658"/>
    <mergeCell ref="C1659:E1659"/>
    <mergeCell ref="C1660:E1660"/>
    <mergeCell ref="G1661:H1661"/>
    <mergeCell ref="G1688:H1688"/>
    <mergeCell ref="A1689:B1689"/>
    <mergeCell ref="C1689:E1689"/>
    <mergeCell ref="C1690:E1690"/>
    <mergeCell ref="G1691:H1691"/>
    <mergeCell ref="A1684:I1684"/>
    <mergeCell ref="A1685:B1685"/>
    <mergeCell ref="C1685:E1685"/>
    <mergeCell ref="C1686:E1686"/>
    <mergeCell ref="C1687:E1687"/>
    <mergeCell ref="C1679:E1679"/>
    <mergeCell ref="C1680:E1680"/>
    <mergeCell ref="G1681:H1681"/>
    <mergeCell ref="G1682:H1682"/>
    <mergeCell ref="G1683:I1683"/>
    <mergeCell ref="G1675:H1675"/>
    <mergeCell ref="G1676:I1676"/>
    <mergeCell ref="A1677:I1677"/>
    <mergeCell ref="A1678:B1678"/>
    <mergeCell ref="C1678:E1678"/>
    <mergeCell ref="A1705:I1705"/>
    <mergeCell ref="A1706:B1706"/>
    <mergeCell ref="C1706:E1706"/>
    <mergeCell ref="C1707:E1707"/>
    <mergeCell ref="C1708:E1708"/>
    <mergeCell ref="C1700:E1700"/>
    <mergeCell ref="C1701:E1701"/>
    <mergeCell ref="G1702:H1702"/>
    <mergeCell ref="G1703:H1703"/>
    <mergeCell ref="G1704:I1704"/>
    <mergeCell ref="C1696:E1696"/>
    <mergeCell ref="C1697:E1697"/>
    <mergeCell ref="G1698:H1698"/>
    <mergeCell ref="A1699:B1699"/>
    <mergeCell ref="C1699:E1699"/>
    <mergeCell ref="G1692:H1692"/>
    <mergeCell ref="G1693:I1693"/>
    <mergeCell ref="A1694:I1694"/>
    <mergeCell ref="A1695:B1695"/>
    <mergeCell ref="C1695:E1695"/>
    <mergeCell ref="C1722:E1722"/>
    <mergeCell ref="C1723:E1723"/>
    <mergeCell ref="G1724:H1724"/>
    <mergeCell ref="G1725:H1725"/>
    <mergeCell ref="G1726:I1726"/>
    <mergeCell ref="C1718:E1718"/>
    <mergeCell ref="C1719:E1719"/>
    <mergeCell ref="G1720:H1720"/>
    <mergeCell ref="A1721:B1721"/>
    <mergeCell ref="C1721:E1721"/>
    <mergeCell ref="G1713:H1713"/>
    <mergeCell ref="G1714:H1714"/>
    <mergeCell ref="G1715:I1715"/>
    <mergeCell ref="A1716:I1716"/>
    <mergeCell ref="A1717:B1717"/>
    <mergeCell ref="C1717:E1717"/>
    <mergeCell ref="G1709:H1709"/>
    <mergeCell ref="A1710:B1710"/>
    <mergeCell ref="C1710:E1710"/>
    <mergeCell ref="C1711:E1711"/>
    <mergeCell ref="C1712:E1712"/>
    <mergeCell ref="C1740:E1740"/>
    <mergeCell ref="C1741:E1741"/>
    <mergeCell ref="G1742:H1742"/>
    <mergeCell ref="A1743:B1743"/>
    <mergeCell ref="C1743:E1743"/>
    <mergeCell ref="G1735:H1735"/>
    <mergeCell ref="G1736:H1736"/>
    <mergeCell ref="G1737:I1737"/>
    <mergeCell ref="A1738:I1738"/>
    <mergeCell ref="A1739:B1739"/>
    <mergeCell ref="C1739:E1739"/>
    <mergeCell ref="G1731:H1731"/>
    <mergeCell ref="A1732:B1732"/>
    <mergeCell ref="C1732:E1732"/>
    <mergeCell ref="C1733:E1733"/>
    <mergeCell ref="C1734:E1734"/>
    <mergeCell ref="A1727:I1727"/>
    <mergeCell ref="A1728:B1728"/>
    <mergeCell ref="C1728:E1728"/>
    <mergeCell ref="C1729:E1729"/>
    <mergeCell ref="C1730:E1730"/>
    <mergeCell ref="C1757:E1757"/>
    <mergeCell ref="C1758:E1758"/>
    <mergeCell ref="G1759:H1759"/>
    <mergeCell ref="G1760:H1760"/>
    <mergeCell ref="G1761:I1761"/>
    <mergeCell ref="C1753:E1753"/>
    <mergeCell ref="C1754:E1754"/>
    <mergeCell ref="G1755:H1755"/>
    <mergeCell ref="A1756:B1756"/>
    <mergeCell ref="C1756:E1756"/>
    <mergeCell ref="A1749:I1749"/>
    <mergeCell ref="A1750:B1750"/>
    <mergeCell ref="C1750:E1750"/>
    <mergeCell ref="C1751:E1751"/>
    <mergeCell ref="C1752:E1752"/>
    <mergeCell ref="C1744:E1744"/>
    <mergeCell ref="C1745:E1745"/>
    <mergeCell ref="G1746:H1746"/>
    <mergeCell ref="G1747:H1747"/>
    <mergeCell ref="G1748:I1748"/>
    <mergeCell ref="A1775:B1775"/>
    <mergeCell ref="C1775:E1775"/>
    <mergeCell ref="C1776:E1776"/>
    <mergeCell ref="C1777:E1777"/>
    <mergeCell ref="C1778:E1778"/>
    <mergeCell ref="C1770:E1770"/>
    <mergeCell ref="G1771:H1771"/>
    <mergeCell ref="G1772:H1772"/>
    <mergeCell ref="G1773:I1773"/>
    <mergeCell ref="A1774:I1774"/>
    <mergeCell ref="C1766:E1766"/>
    <mergeCell ref="G1767:H1767"/>
    <mergeCell ref="A1768:B1768"/>
    <mergeCell ref="C1768:E1768"/>
    <mergeCell ref="C1769:E1769"/>
    <mergeCell ref="A1762:I1762"/>
    <mergeCell ref="A1763:B1763"/>
    <mergeCell ref="C1763:E1763"/>
    <mergeCell ref="C1764:E1764"/>
    <mergeCell ref="C1765:E1765"/>
    <mergeCell ref="A1793:B1793"/>
    <mergeCell ref="C1793:E1793"/>
    <mergeCell ref="C1794:E1794"/>
    <mergeCell ref="C1795:E1795"/>
    <mergeCell ref="G1796:H1796"/>
    <mergeCell ref="C1788:E1788"/>
    <mergeCell ref="C1789:E1789"/>
    <mergeCell ref="C1790:E1790"/>
    <mergeCell ref="C1791:E1791"/>
    <mergeCell ref="G1792:H1792"/>
    <mergeCell ref="G1783:H1783"/>
    <mergeCell ref="G1784:H1784"/>
    <mergeCell ref="G1785:I1785"/>
    <mergeCell ref="A1786:I1786"/>
    <mergeCell ref="A1787:B1787"/>
    <mergeCell ref="C1787:E1787"/>
    <mergeCell ref="G1779:H1779"/>
    <mergeCell ref="A1780:B1780"/>
    <mergeCell ref="C1780:E1780"/>
    <mergeCell ref="C1781:E1781"/>
    <mergeCell ref="C1782:E1782"/>
    <mergeCell ref="A1810:B1810"/>
    <mergeCell ref="C1810:E1810"/>
    <mergeCell ref="C1811:E1811"/>
    <mergeCell ref="C1812:E1812"/>
    <mergeCell ref="G1813:H1813"/>
    <mergeCell ref="C1805:E1805"/>
    <mergeCell ref="G1806:H1806"/>
    <mergeCell ref="G1807:H1807"/>
    <mergeCell ref="G1808:I1808"/>
    <mergeCell ref="A1809:I1809"/>
    <mergeCell ref="C1801:E1801"/>
    <mergeCell ref="G1802:H1802"/>
    <mergeCell ref="A1803:B1803"/>
    <mergeCell ref="C1803:E1803"/>
    <mergeCell ref="C1804:E1804"/>
    <mergeCell ref="G1797:H1797"/>
    <mergeCell ref="G1798:I1798"/>
    <mergeCell ref="A1799:I1799"/>
    <mergeCell ref="A1800:B1800"/>
    <mergeCell ref="C1800:E1800"/>
    <mergeCell ref="C1827:E1827"/>
    <mergeCell ref="C1828:E1828"/>
    <mergeCell ref="C1829:E1829"/>
    <mergeCell ref="C1830:E1830"/>
    <mergeCell ref="C1831:E1831"/>
    <mergeCell ref="C1822:E1822"/>
    <mergeCell ref="C1823:E1823"/>
    <mergeCell ref="C1824:E1824"/>
    <mergeCell ref="C1825:E1825"/>
    <mergeCell ref="C1826:E1826"/>
    <mergeCell ref="G1818:H1818"/>
    <mergeCell ref="G1819:I1819"/>
    <mergeCell ref="A1820:I1820"/>
    <mergeCell ref="A1821:B1821"/>
    <mergeCell ref="C1821:E1821"/>
    <mergeCell ref="A1814:B1814"/>
    <mergeCell ref="C1814:E1814"/>
    <mergeCell ref="C1815:E1815"/>
    <mergeCell ref="C1816:E1816"/>
    <mergeCell ref="G1817:H1817"/>
    <mergeCell ref="A1845:B1845"/>
    <mergeCell ref="C1845:E1845"/>
    <mergeCell ref="C1846:E1846"/>
    <mergeCell ref="C1847:E1847"/>
    <mergeCell ref="G1848:H1848"/>
    <mergeCell ref="A1841:B1841"/>
    <mergeCell ref="C1841:E1841"/>
    <mergeCell ref="C1842:E1842"/>
    <mergeCell ref="C1843:E1843"/>
    <mergeCell ref="G1844:H1844"/>
    <mergeCell ref="C1836:E1836"/>
    <mergeCell ref="G1837:H1837"/>
    <mergeCell ref="G1838:H1838"/>
    <mergeCell ref="G1839:I1839"/>
    <mergeCell ref="A1840:I1840"/>
    <mergeCell ref="C1832:E1832"/>
    <mergeCell ref="G1833:H1833"/>
    <mergeCell ref="A1834:B1834"/>
    <mergeCell ref="C1834:E1834"/>
    <mergeCell ref="C1835:E1835"/>
    <mergeCell ref="C1861:E1861"/>
    <mergeCell ref="G1862:H1862"/>
    <mergeCell ref="A1863:B1863"/>
    <mergeCell ref="C1863:E1863"/>
    <mergeCell ref="C1864:E1864"/>
    <mergeCell ref="C1857:E1857"/>
    <mergeCell ref="G1858:H1858"/>
    <mergeCell ref="A1859:B1859"/>
    <mergeCell ref="C1859:E1859"/>
    <mergeCell ref="C1860:E1860"/>
    <mergeCell ref="C1853:E1853"/>
    <mergeCell ref="C1854:E1854"/>
    <mergeCell ref="G1855:H1855"/>
    <mergeCell ref="A1856:B1856"/>
    <mergeCell ref="C1856:E1856"/>
    <mergeCell ref="G1849:H1849"/>
    <mergeCell ref="G1850:I1850"/>
    <mergeCell ref="A1851:I1851"/>
    <mergeCell ref="A1852:B1852"/>
    <mergeCell ref="C1852:E1852"/>
    <mergeCell ref="A1879:I1879"/>
    <mergeCell ref="A1880:B1880"/>
    <mergeCell ref="C1880:E1880"/>
    <mergeCell ref="C1881:E1881"/>
    <mergeCell ref="C1882:E1882"/>
    <mergeCell ref="C1874:E1874"/>
    <mergeCell ref="C1875:E1875"/>
    <mergeCell ref="G1876:H1876"/>
    <mergeCell ref="G1877:H1877"/>
    <mergeCell ref="G1878:I1878"/>
    <mergeCell ref="C1870:E1870"/>
    <mergeCell ref="C1871:E1871"/>
    <mergeCell ref="G1872:H1872"/>
    <mergeCell ref="A1873:B1873"/>
    <mergeCell ref="C1873:E1873"/>
    <mergeCell ref="G1865:H1865"/>
    <mergeCell ref="G1866:H1866"/>
    <mergeCell ref="G1867:I1867"/>
    <mergeCell ref="A1868:I1868"/>
    <mergeCell ref="A1869:B1869"/>
    <mergeCell ref="C1869:E1869"/>
    <mergeCell ref="C1896:E1896"/>
    <mergeCell ref="C1897:E1897"/>
    <mergeCell ref="G1898:H1898"/>
    <mergeCell ref="G1899:H1899"/>
    <mergeCell ref="G1900:I1900"/>
    <mergeCell ref="C1892:E1892"/>
    <mergeCell ref="C1893:E1893"/>
    <mergeCell ref="G1894:H1894"/>
    <mergeCell ref="A1895:B1895"/>
    <mergeCell ref="C1895:E1895"/>
    <mergeCell ref="G1887:H1887"/>
    <mergeCell ref="G1888:H1888"/>
    <mergeCell ref="G1889:I1889"/>
    <mergeCell ref="A1890:I1890"/>
    <mergeCell ref="A1891:B1891"/>
    <mergeCell ref="C1891:E1891"/>
    <mergeCell ref="G1883:H1883"/>
    <mergeCell ref="A1884:B1884"/>
    <mergeCell ref="C1884:E1884"/>
    <mergeCell ref="C1885:E1885"/>
    <mergeCell ref="C1886:E1886"/>
    <mergeCell ref="A1914:B1914"/>
    <mergeCell ref="C1914:E1914"/>
    <mergeCell ref="C1915:E1915"/>
    <mergeCell ref="C1916:E1916"/>
    <mergeCell ref="C1917:E1917"/>
    <mergeCell ref="C1909:E1909"/>
    <mergeCell ref="G1910:H1910"/>
    <mergeCell ref="G1911:H1911"/>
    <mergeCell ref="G1912:I1912"/>
    <mergeCell ref="A1913:I1913"/>
    <mergeCell ref="C1905:E1905"/>
    <mergeCell ref="G1906:H1906"/>
    <mergeCell ref="A1907:B1907"/>
    <mergeCell ref="C1907:E1907"/>
    <mergeCell ref="C1908:E1908"/>
    <mergeCell ref="A1901:I1901"/>
    <mergeCell ref="A1902:B1902"/>
    <mergeCell ref="C1902:E1902"/>
    <mergeCell ref="C1903:E1903"/>
    <mergeCell ref="C1904:E1904"/>
    <mergeCell ref="G1931:H1931"/>
    <mergeCell ref="A1932:B1932"/>
    <mergeCell ref="C1932:E1932"/>
    <mergeCell ref="C1933:E1933"/>
    <mergeCell ref="C1934:E1934"/>
    <mergeCell ref="A1927:B1927"/>
    <mergeCell ref="C1927:E1927"/>
    <mergeCell ref="C1928:E1928"/>
    <mergeCell ref="C1929:E1929"/>
    <mergeCell ref="C1930:E1930"/>
    <mergeCell ref="C1922:E1922"/>
    <mergeCell ref="G1923:H1923"/>
    <mergeCell ref="G1924:H1924"/>
    <mergeCell ref="G1925:I1925"/>
    <mergeCell ref="A1926:I1926"/>
    <mergeCell ref="C1918:E1918"/>
    <mergeCell ref="G1919:H1919"/>
    <mergeCell ref="A1920:B1920"/>
    <mergeCell ref="C1920:E1920"/>
    <mergeCell ref="C1921:E1921"/>
    <mergeCell ref="A1950:I1950"/>
    <mergeCell ref="A1951:B1951"/>
    <mergeCell ref="C1951:E1951"/>
    <mergeCell ref="C1952:E1952"/>
    <mergeCell ref="C1953:E1953"/>
    <mergeCell ref="C1945:E1945"/>
    <mergeCell ref="C1946:E1946"/>
    <mergeCell ref="G1947:H1947"/>
    <mergeCell ref="G1948:H1948"/>
    <mergeCell ref="G1949:I1949"/>
    <mergeCell ref="C1940:E1940"/>
    <mergeCell ref="C1941:E1941"/>
    <mergeCell ref="C1942:E1942"/>
    <mergeCell ref="G1943:H1943"/>
    <mergeCell ref="A1944:B1944"/>
    <mergeCell ref="C1944:E1944"/>
    <mergeCell ref="G1935:H1935"/>
    <mergeCell ref="G1936:H1936"/>
    <mergeCell ref="G1937:I1937"/>
    <mergeCell ref="A1938:I1938"/>
    <mergeCell ref="A1939:B1939"/>
    <mergeCell ref="C1939:E1939"/>
    <mergeCell ref="C1967:E1967"/>
    <mergeCell ref="G1968:H1968"/>
    <mergeCell ref="A1969:B1969"/>
    <mergeCell ref="C1969:E1969"/>
    <mergeCell ref="C1970:E1970"/>
    <mergeCell ref="A1963:I1963"/>
    <mergeCell ref="A1964:B1964"/>
    <mergeCell ref="C1964:E1964"/>
    <mergeCell ref="C1965:E1965"/>
    <mergeCell ref="C1966:E1966"/>
    <mergeCell ref="C1958:E1958"/>
    <mergeCell ref="C1959:E1959"/>
    <mergeCell ref="G1960:H1960"/>
    <mergeCell ref="G1961:H1961"/>
    <mergeCell ref="G1962:I1962"/>
    <mergeCell ref="C1954:E1954"/>
    <mergeCell ref="C1955:E1955"/>
    <mergeCell ref="G1956:H1956"/>
    <mergeCell ref="A1957:B1957"/>
    <mergeCell ref="C1957:E1957"/>
    <mergeCell ref="C1984:E1984"/>
    <mergeCell ref="G1985:H1985"/>
    <mergeCell ref="G1986:H1986"/>
    <mergeCell ref="G1987:I1987"/>
    <mergeCell ref="A1988:I1988"/>
    <mergeCell ref="C1980:E1980"/>
    <mergeCell ref="G1981:H1981"/>
    <mergeCell ref="A1982:B1982"/>
    <mergeCell ref="C1982:E1982"/>
    <mergeCell ref="C1983:E1983"/>
    <mergeCell ref="A1976:B1976"/>
    <mergeCell ref="C1976:E1976"/>
    <mergeCell ref="C1977:E1977"/>
    <mergeCell ref="C1978:E1978"/>
    <mergeCell ref="C1979:E1979"/>
    <mergeCell ref="C1971:E1971"/>
    <mergeCell ref="G1972:H1972"/>
    <mergeCell ref="G1973:H1973"/>
    <mergeCell ref="G1974:I1974"/>
    <mergeCell ref="A1975:I1975"/>
    <mergeCell ref="A2002:B2002"/>
    <mergeCell ref="C2002:E2002"/>
    <mergeCell ref="C2003:E2003"/>
    <mergeCell ref="C2004:E2004"/>
    <mergeCell ref="G2005:H2005"/>
    <mergeCell ref="C1997:E1997"/>
    <mergeCell ref="G1998:H1998"/>
    <mergeCell ref="G1999:H1999"/>
    <mergeCell ref="G2000:I2000"/>
    <mergeCell ref="A2001:I2001"/>
    <mergeCell ref="C1993:E1993"/>
    <mergeCell ref="G1994:H1994"/>
    <mergeCell ref="A1995:B1995"/>
    <mergeCell ref="C1995:E1995"/>
    <mergeCell ref="C1996:E1996"/>
    <mergeCell ref="A1989:B1989"/>
    <mergeCell ref="C1989:E1989"/>
    <mergeCell ref="C1990:E1990"/>
    <mergeCell ref="C1991:E1991"/>
    <mergeCell ref="C1992:E1992"/>
    <mergeCell ref="C2018:E2018"/>
    <mergeCell ref="G2019:H2019"/>
    <mergeCell ref="G2020:H2020"/>
    <mergeCell ref="G2021:I2021"/>
    <mergeCell ref="A2022:I2022"/>
    <mergeCell ref="C2014:E2014"/>
    <mergeCell ref="C2015:E2015"/>
    <mergeCell ref="G2016:H2016"/>
    <mergeCell ref="A2017:B2017"/>
    <mergeCell ref="C2017:E2017"/>
    <mergeCell ref="G2010:H2010"/>
    <mergeCell ref="G2011:I2011"/>
    <mergeCell ref="A2012:I2012"/>
    <mergeCell ref="A2013:B2013"/>
    <mergeCell ref="C2013:E2013"/>
    <mergeCell ref="A2006:B2006"/>
    <mergeCell ref="C2006:E2006"/>
    <mergeCell ref="C2007:E2007"/>
    <mergeCell ref="C2008:E2008"/>
    <mergeCell ref="G2009:H2009"/>
    <mergeCell ref="C2035:E2035"/>
    <mergeCell ref="G2036:H2036"/>
    <mergeCell ref="A2037:B2037"/>
    <mergeCell ref="C2037:E2037"/>
    <mergeCell ref="C2038:E2038"/>
    <mergeCell ref="G2031:I2031"/>
    <mergeCell ref="A2032:I2032"/>
    <mergeCell ref="A2033:B2033"/>
    <mergeCell ref="C2033:E2033"/>
    <mergeCell ref="C2034:E2034"/>
    <mergeCell ref="A2027:B2027"/>
    <mergeCell ref="C2027:E2027"/>
    <mergeCell ref="C2028:E2028"/>
    <mergeCell ref="G2029:H2029"/>
    <mergeCell ref="G2030:H2030"/>
    <mergeCell ref="A2023:B2023"/>
    <mergeCell ref="C2023:E2023"/>
    <mergeCell ref="C2024:E2024"/>
    <mergeCell ref="C2025:E2025"/>
    <mergeCell ref="G2026:H2026"/>
    <mergeCell ref="A2053:I2053"/>
    <mergeCell ref="A2054:B2054"/>
    <mergeCell ref="C2054:E2054"/>
    <mergeCell ref="C2055:E2055"/>
    <mergeCell ref="C2056:E2056"/>
    <mergeCell ref="C2048:E2048"/>
    <mergeCell ref="C2049:E2049"/>
    <mergeCell ref="G2050:H2050"/>
    <mergeCell ref="G2051:H2051"/>
    <mergeCell ref="G2052:I2052"/>
    <mergeCell ref="C2044:E2044"/>
    <mergeCell ref="C2045:E2045"/>
    <mergeCell ref="G2046:H2046"/>
    <mergeCell ref="A2047:B2047"/>
    <mergeCell ref="C2047:E2047"/>
    <mergeCell ref="G2039:H2039"/>
    <mergeCell ref="G2040:H2040"/>
    <mergeCell ref="G2041:I2041"/>
    <mergeCell ref="A2042:I2042"/>
    <mergeCell ref="A2043:B2043"/>
    <mergeCell ref="C2043:E2043"/>
    <mergeCell ref="A2070:I2070"/>
    <mergeCell ref="A2071:B2071"/>
    <mergeCell ref="C2071:E2071"/>
    <mergeCell ref="C2072:E2072"/>
    <mergeCell ref="C2073:E2073"/>
    <mergeCell ref="C2065:E2065"/>
    <mergeCell ref="C2066:E2066"/>
    <mergeCell ref="G2067:H2067"/>
    <mergeCell ref="G2068:H2068"/>
    <mergeCell ref="G2069:I2069"/>
    <mergeCell ref="G2061:H2061"/>
    <mergeCell ref="G2062:I2062"/>
    <mergeCell ref="A2063:I2063"/>
    <mergeCell ref="A2064:B2064"/>
    <mergeCell ref="C2064:E2064"/>
    <mergeCell ref="G2057:H2057"/>
    <mergeCell ref="A2058:B2058"/>
    <mergeCell ref="C2058:E2058"/>
    <mergeCell ref="C2059:E2059"/>
    <mergeCell ref="G2060:H2060"/>
    <mergeCell ref="C2086:E2086"/>
    <mergeCell ref="C2087:E2087"/>
    <mergeCell ref="G2088:H2088"/>
    <mergeCell ref="G2089:H2089"/>
    <mergeCell ref="G2090:I2090"/>
    <mergeCell ref="C2082:E2082"/>
    <mergeCell ref="C2083:E2083"/>
    <mergeCell ref="G2084:H2084"/>
    <mergeCell ref="A2085:B2085"/>
    <mergeCell ref="C2085:E2085"/>
    <mergeCell ref="G2078:H2078"/>
    <mergeCell ref="G2079:I2079"/>
    <mergeCell ref="A2080:I2080"/>
    <mergeCell ref="A2081:B2081"/>
    <mergeCell ref="C2081:E2081"/>
    <mergeCell ref="G2074:H2074"/>
    <mergeCell ref="A2075:B2075"/>
    <mergeCell ref="C2075:E2075"/>
    <mergeCell ref="C2076:E2076"/>
    <mergeCell ref="G2077:H2077"/>
    <mergeCell ref="C2104:E2104"/>
    <mergeCell ref="C2105:E2105"/>
    <mergeCell ref="G2106:H2106"/>
    <mergeCell ref="A2107:B2107"/>
    <mergeCell ref="C2107:E2107"/>
    <mergeCell ref="G2099:H2099"/>
    <mergeCell ref="G2100:H2100"/>
    <mergeCell ref="G2101:I2101"/>
    <mergeCell ref="A2102:I2102"/>
    <mergeCell ref="A2103:B2103"/>
    <mergeCell ref="C2103:E2103"/>
    <mergeCell ref="G2095:H2095"/>
    <mergeCell ref="A2096:B2096"/>
    <mergeCell ref="C2096:E2096"/>
    <mergeCell ref="C2097:E2097"/>
    <mergeCell ref="C2098:E2098"/>
    <mergeCell ref="A2091:I2091"/>
    <mergeCell ref="A2092:B2092"/>
    <mergeCell ref="C2092:E2092"/>
    <mergeCell ref="C2093:E2093"/>
    <mergeCell ref="C2094:E2094"/>
    <mergeCell ref="C2122:E2122"/>
    <mergeCell ref="C2123:E2123"/>
    <mergeCell ref="G2124:H2124"/>
    <mergeCell ref="A2125:B2125"/>
    <mergeCell ref="C2125:E2125"/>
    <mergeCell ref="G2117:H2117"/>
    <mergeCell ref="G2118:H2118"/>
    <mergeCell ref="G2119:I2119"/>
    <mergeCell ref="A2120:I2120"/>
    <mergeCell ref="A2121:B2121"/>
    <mergeCell ref="C2121:E2121"/>
    <mergeCell ref="A2113:I2113"/>
    <mergeCell ref="A2114:B2114"/>
    <mergeCell ref="C2114:E2114"/>
    <mergeCell ref="C2115:E2115"/>
    <mergeCell ref="C2116:E2116"/>
    <mergeCell ref="C2108:E2108"/>
    <mergeCell ref="C2109:E2109"/>
    <mergeCell ref="G2110:H2110"/>
    <mergeCell ref="G2111:H2111"/>
    <mergeCell ref="G2112:I2112"/>
    <mergeCell ref="C2139:E2139"/>
    <mergeCell ref="C2140:E2140"/>
    <mergeCell ref="C2141:E2141"/>
    <mergeCell ref="C2142:E2142"/>
    <mergeCell ref="G2143:H2143"/>
    <mergeCell ref="C2135:E2135"/>
    <mergeCell ref="G2136:H2136"/>
    <mergeCell ref="A2137:B2137"/>
    <mergeCell ref="C2137:E2137"/>
    <mergeCell ref="C2138:E2138"/>
    <mergeCell ref="C2131:E2131"/>
    <mergeCell ref="G2132:H2132"/>
    <mergeCell ref="A2133:B2133"/>
    <mergeCell ref="C2133:E2133"/>
    <mergeCell ref="C2134:E2134"/>
    <mergeCell ref="C2126:E2126"/>
    <mergeCell ref="C2127:E2127"/>
    <mergeCell ref="C2128:E2128"/>
    <mergeCell ref="C2129:E2129"/>
    <mergeCell ref="C2130:E2130"/>
    <mergeCell ref="G2157:H2157"/>
    <mergeCell ref="G2158:I2158"/>
    <mergeCell ref="A2159:I2159"/>
    <mergeCell ref="A2160:B2160"/>
    <mergeCell ref="C2160:E2160"/>
    <mergeCell ref="A2153:B2153"/>
    <mergeCell ref="C2153:E2153"/>
    <mergeCell ref="C2154:E2154"/>
    <mergeCell ref="C2155:E2155"/>
    <mergeCell ref="G2156:H2156"/>
    <mergeCell ref="C2148:E2148"/>
    <mergeCell ref="C2149:E2149"/>
    <mergeCell ref="C2150:E2150"/>
    <mergeCell ref="C2151:E2151"/>
    <mergeCell ref="G2152:H2152"/>
    <mergeCell ref="G2144:H2144"/>
    <mergeCell ref="G2145:I2145"/>
    <mergeCell ref="A2146:I2146"/>
    <mergeCell ref="A2147:B2147"/>
    <mergeCell ref="C2147:E2147"/>
    <mergeCell ref="C2174:E2174"/>
    <mergeCell ref="G2175:H2175"/>
    <mergeCell ref="A2176:C2176"/>
    <mergeCell ref="G2176:H2176"/>
    <mergeCell ref="G2177:I2177"/>
    <mergeCell ref="C2170:E2170"/>
    <mergeCell ref="G2171:H2171"/>
    <mergeCell ref="A2172:B2172"/>
    <mergeCell ref="C2172:E2172"/>
    <mergeCell ref="C2173:E2173"/>
    <mergeCell ref="A2166:I2166"/>
    <mergeCell ref="A2167:B2167"/>
    <mergeCell ref="C2167:E2167"/>
    <mergeCell ref="C2168:E2168"/>
    <mergeCell ref="C2169:E2169"/>
    <mergeCell ref="C2161:E2161"/>
    <mergeCell ref="C2162:E2162"/>
    <mergeCell ref="G2163:H2163"/>
    <mergeCell ref="G2164:H2164"/>
    <mergeCell ref="G2165:I2165"/>
    <mergeCell ref="C2191:E2191"/>
    <mergeCell ref="C2192:E2192"/>
    <mergeCell ref="G2193:H2193"/>
    <mergeCell ref="A2194:B2194"/>
    <mergeCell ref="C2194:E2194"/>
    <mergeCell ref="G2186:H2186"/>
    <mergeCell ref="G2187:H2187"/>
    <mergeCell ref="G2188:I2188"/>
    <mergeCell ref="A2189:I2189"/>
    <mergeCell ref="A2190:B2190"/>
    <mergeCell ref="C2190:E2190"/>
    <mergeCell ref="G2182:H2182"/>
    <mergeCell ref="A2183:B2183"/>
    <mergeCell ref="C2183:E2183"/>
    <mergeCell ref="C2184:E2184"/>
    <mergeCell ref="C2185:E2185"/>
    <mergeCell ref="A2178:I2178"/>
    <mergeCell ref="A2179:B2179"/>
    <mergeCell ref="C2179:E2179"/>
    <mergeCell ref="C2180:E2180"/>
    <mergeCell ref="C2181:E2181"/>
    <mergeCell ref="G2208:H2208"/>
    <mergeCell ref="A2209:C2210"/>
    <mergeCell ref="G2209:H2209"/>
    <mergeCell ref="G2211:I2211"/>
    <mergeCell ref="A2212:I2212"/>
    <mergeCell ref="G2204:H2204"/>
    <mergeCell ref="A2205:B2205"/>
    <mergeCell ref="C2205:E2205"/>
    <mergeCell ref="C2206:E2206"/>
    <mergeCell ref="C2207:E2207"/>
    <mergeCell ref="A2200:I2200"/>
    <mergeCell ref="A2201:B2201"/>
    <mergeCell ref="C2201:E2201"/>
    <mergeCell ref="C2202:E2202"/>
    <mergeCell ref="C2203:E2203"/>
    <mergeCell ref="C2195:E2195"/>
    <mergeCell ref="C2196:E2196"/>
    <mergeCell ref="G2197:H2197"/>
    <mergeCell ref="G2198:H2198"/>
    <mergeCell ref="G2199:I2199"/>
    <mergeCell ref="A2226:B2226"/>
    <mergeCell ref="C2226:E2226"/>
    <mergeCell ref="C2227:E2227"/>
    <mergeCell ref="C2228:E2228"/>
    <mergeCell ref="G2229:H2229"/>
    <mergeCell ref="A2222:B2222"/>
    <mergeCell ref="C2222:E2222"/>
    <mergeCell ref="C2223:E2223"/>
    <mergeCell ref="C2224:E2224"/>
    <mergeCell ref="G2225:H2225"/>
    <mergeCell ref="C2217:E2217"/>
    <mergeCell ref="G2218:H2218"/>
    <mergeCell ref="G2219:H2219"/>
    <mergeCell ref="G2220:I2220"/>
    <mergeCell ref="A2221:I2221"/>
    <mergeCell ref="A2213:B2213"/>
    <mergeCell ref="C2213:E2213"/>
    <mergeCell ref="C2214:E2214"/>
    <mergeCell ref="G2215:H2215"/>
    <mergeCell ref="A2216:B2216"/>
    <mergeCell ref="C2216:E2216"/>
    <mergeCell ref="A2243:I2243"/>
    <mergeCell ref="A2244:B2244"/>
    <mergeCell ref="C2244:E2244"/>
    <mergeCell ref="C2245:E2245"/>
    <mergeCell ref="G2246:H2246"/>
    <mergeCell ref="C2238:E2238"/>
    <mergeCell ref="C2239:E2239"/>
    <mergeCell ref="G2240:H2240"/>
    <mergeCell ref="G2241:H2241"/>
    <mergeCell ref="G2242:I2242"/>
    <mergeCell ref="C2234:E2234"/>
    <mergeCell ref="C2235:E2235"/>
    <mergeCell ref="G2236:H2236"/>
    <mergeCell ref="A2237:B2237"/>
    <mergeCell ref="C2237:E2237"/>
    <mergeCell ref="G2230:H2230"/>
    <mergeCell ref="G2231:I2231"/>
    <mergeCell ref="A2232:I2232"/>
    <mergeCell ref="A2233:B2233"/>
    <mergeCell ref="C2233:E2233"/>
    <mergeCell ref="C2259:E2259"/>
    <mergeCell ref="C2260:E2260"/>
    <mergeCell ref="G2261:H2261"/>
    <mergeCell ref="G2262:H2262"/>
    <mergeCell ref="G2263:I2263"/>
    <mergeCell ref="C2255:E2255"/>
    <mergeCell ref="C2256:E2256"/>
    <mergeCell ref="G2257:H2257"/>
    <mergeCell ref="A2258:B2258"/>
    <mergeCell ref="C2258:E2258"/>
    <mergeCell ref="G2251:H2251"/>
    <mergeCell ref="G2252:I2252"/>
    <mergeCell ref="A2253:I2253"/>
    <mergeCell ref="A2254:B2254"/>
    <mergeCell ref="C2254:E2254"/>
    <mergeCell ref="A2247:B2247"/>
    <mergeCell ref="C2247:E2247"/>
    <mergeCell ref="C2248:E2248"/>
    <mergeCell ref="C2249:E2249"/>
    <mergeCell ref="G2250:H2250"/>
    <mergeCell ref="C2277:E2277"/>
    <mergeCell ref="C2278:E2278"/>
    <mergeCell ref="G2279:H2279"/>
    <mergeCell ref="A2280:B2280"/>
    <mergeCell ref="C2280:E2280"/>
    <mergeCell ref="G2272:H2272"/>
    <mergeCell ref="G2273:H2273"/>
    <mergeCell ref="G2274:I2274"/>
    <mergeCell ref="A2275:I2275"/>
    <mergeCell ref="A2276:B2276"/>
    <mergeCell ref="C2276:E2276"/>
    <mergeCell ref="G2268:H2268"/>
    <mergeCell ref="A2269:B2269"/>
    <mergeCell ref="C2269:E2269"/>
    <mergeCell ref="C2270:E2270"/>
    <mergeCell ref="C2271:E2271"/>
    <mergeCell ref="A2264:I2264"/>
    <mergeCell ref="A2265:B2265"/>
    <mergeCell ref="C2265:E2265"/>
    <mergeCell ref="C2266:E2266"/>
    <mergeCell ref="C2267:E2267"/>
    <mergeCell ref="C2294:E2294"/>
    <mergeCell ref="G2295:H2295"/>
    <mergeCell ref="A2296:B2296"/>
    <mergeCell ref="C2296:E2296"/>
    <mergeCell ref="C2297:E2297"/>
    <mergeCell ref="G2290:H2290"/>
    <mergeCell ref="G2291:I2291"/>
    <mergeCell ref="A2292:I2292"/>
    <mergeCell ref="A2293:B2293"/>
    <mergeCell ref="C2293:E2293"/>
    <mergeCell ref="A2286:I2286"/>
    <mergeCell ref="A2287:B2287"/>
    <mergeCell ref="C2287:E2287"/>
    <mergeCell ref="C2288:E2288"/>
    <mergeCell ref="G2289:H2289"/>
    <mergeCell ref="C2281:E2281"/>
    <mergeCell ref="C2282:E2282"/>
    <mergeCell ref="G2283:H2283"/>
    <mergeCell ref="G2284:H2284"/>
    <mergeCell ref="G2285:I2285"/>
    <mergeCell ref="G2312:I2312"/>
    <mergeCell ref="A2313:I2313"/>
    <mergeCell ref="A2314:B2314"/>
    <mergeCell ref="C2314:E2314"/>
    <mergeCell ref="C2315:E2315"/>
    <mergeCell ref="C2307:E2307"/>
    <mergeCell ref="C2308:E2308"/>
    <mergeCell ref="G2309:H2309"/>
    <mergeCell ref="A2310:C2311"/>
    <mergeCell ref="G2310:H2310"/>
    <mergeCell ref="A2303:B2303"/>
    <mergeCell ref="C2303:E2303"/>
    <mergeCell ref="C2304:E2304"/>
    <mergeCell ref="G2305:H2305"/>
    <mergeCell ref="A2306:B2306"/>
    <mergeCell ref="C2306:E2306"/>
    <mergeCell ref="C2298:E2298"/>
    <mergeCell ref="G2299:H2299"/>
    <mergeCell ref="G2300:H2300"/>
    <mergeCell ref="G2301:I2301"/>
    <mergeCell ref="A2302:I2302"/>
    <mergeCell ref="G2329:I2329"/>
    <mergeCell ref="A2330:I2330"/>
    <mergeCell ref="A2331:B2331"/>
    <mergeCell ref="C2331:E2331"/>
    <mergeCell ref="C2332:E2332"/>
    <mergeCell ref="A2325:B2325"/>
    <mergeCell ref="C2325:E2325"/>
    <mergeCell ref="C2326:E2326"/>
    <mergeCell ref="G2327:H2327"/>
    <mergeCell ref="G2328:H2328"/>
    <mergeCell ref="G2320:H2320"/>
    <mergeCell ref="A2321:C2322"/>
    <mergeCell ref="G2321:H2321"/>
    <mergeCell ref="G2323:I2323"/>
    <mergeCell ref="A2324:I2324"/>
    <mergeCell ref="G2316:H2316"/>
    <mergeCell ref="A2317:B2317"/>
    <mergeCell ref="C2317:E2317"/>
    <mergeCell ref="C2318:E2318"/>
    <mergeCell ref="C2319:E2319"/>
    <mergeCell ref="C2346:E2346"/>
    <mergeCell ref="G2347:H2347"/>
    <mergeCell ref="G2348:H2348"/>
    <mergeCell ref="G2349:I2349"/>
    <mergeCell ref="A2350:I2350"/>
    <mergeCell ref="C2342:E2342"/>
    <mergeCell ref="C2343:E2343"/>
    <mergeCell ref="G2344:H2344"/>
    <mergeCell ref="A2345:B2345"/>
    <mergeCell ref="C2345:E2345"/>
    <mergeCell ref="G2337:H2337"/>
    <mergeCell ref="G2338:H2338"/>
    <mergeCell ref="G2339:I2339"/>
    <mergeCell ref="A2340:I2340"/>
    <mergeCell ref="A2341:B2341"/>
    <mergeCell ref="C2341:E2341"/>
    <mergeCell ref="G2333:H2333"/>
    <mergeCell ref="A2334:B2334"/>
    <mergeCell ref="C2334:E2334"/>
    <mergeCell ref="C2335:E2335"/>
    <mergeCell ref="C2336:E2336"/>
    <mergeCell ref="C2363:E2363"/>
    <mergeCell ref="G2364:H2364"/>
    <mergeCell ref="A2365:B2365"/>
    <mergeCell ref="C2365:E2365"/>
    <mergeCell ref="C2366:E2366"/>
    <mergeCell ref="G2359:I2359"/>
    <mergeCell ref="A2360:I2360"/>
    <mergeCell ref="A2361:B2361"/>
    <mergeCell ref="C2361:E2361"/>
    <mergeCell ref="C2362:E2362"/>
    <mergeCell ref="A2355:B2355"/>
    <mergeCell ref="C2355:E2355"/>
    <mergeCell ref="C2356:E2356"/>
    <mergeCell ref="G2357:H2357"/>
    <mergeCell ref="G2358:H2358"/>
    <mergeCell ref="A2351:B2351"/>
    <mergeCell ref="C2351:E2351"/>
    <mergeCell ref="C2352:E2352"/>
    <mergeCell ref="C2353:E2353"/>
    <mergeCell ref="G2354:H2354"/>
    <mergeCell ref="A2382:I2382"/>
    <mergeCell ref="A2383:B2383"/>
    <mergeCell ref="C2383:E2383"/>
    <mergeCell ref="C2384:E2384"/>
    <mergeCell ref="C2385:E2385"/>
    <mergeCell ref="C2377:E2377"/>
    <mergeCell ref="C2378:E2378"/>
    <mergeCell ref="G2379:H2379"/>
    <mergeCell ref="G2380:H2380"/>
    <mergeCell ref="G2381:I2381"/>
    <mergeCell ref="C2372:E2372"/>
    <mergeCell ref="C2373:E2373"/>
    <mergeCell ref="C2374:E2374"/>
    <mergeCell ref="G2375:H2375"/>
    <mergeCell ref="A2376:B2376"/>
    <mergeCell ref="C2376:E2376"/>
    <mergeCell ref="G2367:H2367"/>
    <mergeCell ref="G2368:H2368"/>
    <mergeCell ref="G2369:I2369"/>
    <mergeCell ref="A2370:I2370"/>
    <mergeCell ref="A2371:B2371"/>
    <mergeCell ref="C2371:E2371"/>
    <mergeCell ref="C2398:E2398"/>
    <mergeCell ref="G2399:H2399"/>
    <mergeCell ref="A2400:B2400"/>
    <mergeCell ref="C2400:E2400"/>
    <mergeCell ref="C2401:E2401"/>
    <mergeCell ref="C2394:E2394"/>
    <mergeCell ref="G2395:H2395"/>
    <mergeCell ref="A2396:B2396"/>
    <mergeCell ref="C2396:E2396"/>
    <mergeCell ref="C2397:E2397"/>
    <mergeCell ref="G2390:H2390"/>
    <mergeCell ref="G2391:I2391"/>
    <mergeCell ref="A2392:I2392"/>
    <mergeCell ref="A2393:B2393"/>
    <mergeCell ref="C2393:E2393"/>
    <mergeCell ref="G2386:H2386"/>
    <mergeCell ref="A2387:B2387"/>
    <mergeCell ref="C2387:E2387"/>
    <mergeCell ref="C2388:E2388"/>
    <mergeCell ref="G2389:H2389"/>
    <mergeCell ref="A2416:B2416"/>
    <mergeCell ref="C2416:E2416"/>
    <mergeCell ref="C2417:E2417"/>
    <mergeCell ref="C2418:E2418"/>
    <mergeCell ref="G2419:H2419"/>
    <mergeCell ref="C2411:E2411"/>
    <mergeCell ref="G2412:H2412"/>
    <mergeCell ref="G2413:H2413"/>
    <mergeCell ref="G2414:I2414"/>
    <mergeCell ref="A2415:I2415"/>
    <mergeCell ref="C2407:E2407"/>
    <mergeCell ref="G2408:H2408"/>
    <mergeCell ref="A2409:B2409"/>
    <mergeCell ref="C2409:E2409"/>
    <mergeCell ref="C2410:E2410"/>
    <mergeCell ref="G2402:H2402"/>
    <mergeCell ref="G2403:H2403"/>
    <mergeCell ref="G2404:I2404"/>
    <mergeCell ref="A2405:I2405"/>
    <mergeCell ref="A2406:B2406"/>
    <mergeCell ref="C2406:E2406"/>
    <mergeCell ref="C2432:E2432"/>
    <mergeCell ref="G2433:H2433"/>
    <mergeCell ref="G2434:H2434"/>
    <mergeCell ref="G2435:I2435"/>
    <mergeCell ref="A2436:I2436"/>
    <mergeCell ref="C2428:E2428"/>
    <mergeCell ref="G2429:H2429"/>
    <mergeCell ref="A2430:B2430"/>
    <mergeCell ref="C2430:E2430"/>
    <mergeCell ref="C2431:E2431"/>
    <mergeCell ref="G2424:H2424"/>
    <mergeCell ref="G2425:I2425"/>
    <mergeCell ref="A2426:I2426"/>
    <mergeCell ref="A2427:B2427"/>
    <mergeCell ref="C2427:E2427"/>
    <mergeCell ref="A2420:B2420"/>
    <mergeCell ref="C2420:E2420"/>
    <mergeCell ref="C2421:E2421"/>
    <mergeCell ref="C2422:E2422"/>
    <mergeCell ref="G2423:H2423"/>
    <mergeCell ref="C2449:E2449"/>
    <mergeCell ref="C2450:E2450"/>
    <mergeCell ref="C2451:E2451"/>
    <mergeCell ref="G2452:H2452"/>
    <mergeCell ref="A2453:B2453"/>
    <mergeCell ref="C2453:E2453"/>
    <mergeCell ref="G2445:H2445"/>
    <mergeCell ref="G2446:I2446"/>
    <mergeCell ref="A2447:I2447"/>
    <mergeCell ref="A2448:B2448"/>
    <mergeCell ref="C2448:E2448"/>
    <mergeCell ref="A2441:B2441"/>
    <mergeCell ref="C2441:E2441"/>
    <mergeCell ref="C2442:E2442"/>
    <mergeCell ref="C2443:E2443"/>
    <mergeCell ref="G2444:H2444"/>
    <mergeCell ref="A2437:B2437"/>
    <mergeCell ref="C2437:E2437"/>
    <mergeCell ref="C2438:E2438"/>
    <mergeCell ref="C2439:E2439"/>
    <mergeCell ref="G2440:H2440"/>
    <mergeCell ref="C2467:E2467"/>
    <mergeCell ref="G2468:H2468"/>
    <mergeCell ref="A2469:B2469"/>
    <mergeCell ref="C2469:E2469"/>
    <mergeCell ref="C2470:E2470"/>
    <mergeCell ref="G2463:I2463"/>
    <mergeCell ref="A2464:I2464"/>
    <mergeCell ref="A2465:B2465"/>
    <mergeCell ref="C2465:E2465"/>
    <mergeCell ref="C2466:E2466"/>
    <mergeCell ref="C2458:E2458"/>
    <mergeCell ref="C2459:E2459"/>
    <mergeCell ref="C2460:E2460"/>
    <mergeCell ref="G2461:H2461"/>
    <mergeCell ref="G2462:H2462"/>
    <mergeCell ref="C2454:E2454"/>
    <mergeCell ref="C2455:E2455"/>
    <mergeCell ref="G2456:H2456"/>
    <mergeCell ref="A2457:B2457"/>
    <mergeCell ref="C2457:E2457"/>
    <mergeCell ref="G2484:H2484"/>
    <mergeCell ref="G2485:H2485"/>
    <mergeCell ref="G2486:I2486"/>
    <mergeCell ref="A2487:I2487"/>
    <mergeCell ref="A2488:B2488"/>
    <mergeCell ref="C2488:E2488"/>
    <mergeCell ref="A2480:I2480"/>
    <mergeCell ref="A2481:B2481"/>
    <mergeCell ref="C2481:E2481"/>
    <mergeCell ref="C2482:E2482"/>
    <mergeCell ref="C2483:E2483"/>
    <mergeCell ref="C2475:E2475"/>
    <mergeCell ref="C2476:E2476"/>
    <mergeCell ref="G2477:H2477"/>
    <mergeCell ref="G2478:H2478"/>
    <mergeCell ref="G2479:I2479"/>
    <mergeCell ref="C2471:E2471"/>
    <mergeCell ref="G2472:H2472"/>
    <mergeCell ref="A2473:B2473"/>
    <mergeCell ref="C2473:E2473"/>
    <mergeCell ref="C2474:E2474"/>
    <mergeCell ref="C2502:E2502"/>
    <mergeCell ref="G2503:H2503"/>
    <mergeCell ref="G2504:H2504"/>
    <mergeCell ref="G2505:I2505"/>
    <mergeCell ref="A2506:I2506"/>
    <mergeCell ref="C2498:E2498"/>
    <mergeCell ref="G2499:H2499"/>
    <mergeCell ref="A2500:B2500"/>
    <mergeCell ref="C2500:E2500"/>
    <mergeCell ref="C2501:E2501"/>
    <mergeCell ref="G2494:I2494"/>
    <mergeCell ref="A2495:I2495"/>
    <mergeCell ref="A2496:B2496"/>
    <mergeCell ref="C2496:E2496"/>
    <mergeCell ref="C2497:E2497"/>
    <mergeCell ref="C2489:E2489"/>
    <mergeCell ref="C2490:E2490"/>
    <mergeCell ref="G2491:H2491"/>
    <mergeCell ref="A2492:C2493"/>
    <mergeCell ref="G2492:H2492"/>
    <mergeCell ref="C2520:E2520"/>
    <mergeCell ref="G2521:H2521"/>
    <mergeCell ref="A2522:B2522"/>
    <mergeCell ref="C2522:E2522"/>
    <mergeCell ref="C2523:E2523"/>
    <mergeCell ref="A2516:I2516"/>
    <mergeCell ref="A2517:B2517"/>
    <mergeCell ref="C2517:E2517"/>
    <mergeCell ref="C2518:E2518"/>
    <mergeCell ref="C2519:E2519"/>
    <mergeCell ref="C2511:E2511"/>
    <mergeCell ref="C2512:E2512"/>
    <mergeCell ref="G2513:H2513"/>
    <mergeCell ref="G2514:H2514"/>
    <mergeCell ref="G2515:I2515"/>
    <mergeCell ref="A2507:B2507"/>
    <mergeCell ref="C2507:E2507"/>
    <mergeCell ref="C2508:E2508"/>
    <mergeCell ref="G2509:H2509"/>
    <mergeCell ref="A2510:B2510"/>
    <mergeCell ref="C2510:E2510"/>
    <mergeCell ref="C2537:E2537"/>
    <mergeCell ref="C2538:E2538"/>
    <mergeCell ref="C2539:E2539"/>
    <mergeCell ref="C2540:E2540"/>
    <mergeCell ref="G2541:H2541"/>
    <mergeCell ref="C2533:E2533"/>
    <mergeCell ref="G2534:H2534"/>
    <mergeCell ref="A2535:B2535"/>
    <mergeCell ref="C2535:E2535"/>
    <mergeCell ref="C2536:E2536"/>
    <mergeCell ref="A2529:B2529"/>
    <mergeCell ref="C2529:E2529"/>
    <mergeCell ref="C2530:E2530"/>
    <mergeCell ref="C2531:E2531"/>
    <mergeCell ref="C2532:E2532"/>
    <mergeCell ref="C2524:E2524"/>
    <mergeCell ref="G2525:H2525"/>
    <mergeCell ref="G2526:H2526"/>
    <mergeCell ref="G2527:I2527"/>
    <mergeCell ref="A2528:I2528"/>
    <mergeCell ref="C2554:E2554"/>
    <mergeCell ref="C2555:E2555"/>
    <mergeCell ref="G2556:H2556"/>
    <mergeCell ref="G2557:H2557"/>
    <mergeCell ref="G2558:I2558"/>
    <mergeCell ref="C2550:E2550"/>
    <mergeCell ref="C2551:E2551"/>
    <mergeCell ref="G2552:H2552"/>
    <mergeCell ref="A2553:B2553"/>
    <mergeCell ref="C2553:E2553"/>
    <mergeCell ref="G2546:H2546"/>
    <mergeCell ref="G2547:I2547"/>
    <mergeCell ref="A2548:I2548"/>
    <mergeCell ref="A2549:B2549"/>
    <mergeCell ref="C2549:E2549"/>
    <mergeCell ref="A2542:B2542"/>
    <mergeCell ref="C2542:E2542"/>
    <mergeCell ref="C2543:E2543"/>
    <mergeCell ref="C2544:E2544"/>
    <mergeCell ref="G2545:H2545"/>
    <mergeCell ref="C2571:E2571"/>
    <mergeCell ref="G2572:H2572"/>
    <mergeCell ref="A2573:B2573"/>
    <mergeCell ref="C2573:E2573"/>
    <mergeCell ref="C2574:E2574"/>
    <mergeCell ref="G2567:H2567"/>
    <mergeCell ref="G2568:I2568"/>
    <mergeCell ref="A2569:I2569"/>
    <mergeCell ref="A2570:B2570"/>
    <mergeCell ref="C2570:E2570"/>
    <mergeCell ref="A2563:B2563"/>
    <mergeCell ref="C2563:E2563"/>
    <mergeCell ref="C2564:E2564"/>
    <mergeCell ref="C2565:E2565"/>
    <mergeCell ref="G2566:H2566"/>
    <mergeCell ref="A2559:I2559"/>
    <mergeCell ref="A2560:B2560"/>
    <mergeCell ref="C2560:E2560"/>
    <mergeCell ref="C2561:E2561"/>
    <mergeCell ref="G2562:H2562"/>
    <mergeCell ref="C2588:E2588"/>
    <mergeCell ref="C2589:E2589"/>
    <mergeCell ref="G2590:H2590"/>
    <mergeCell ref="G2591:H2591"/>
    <mergeCell ref="G2592:I2592"/>
    <mergeCell ref="C2584:E2584"/>
    <mergeCell ref="C2585:E2585"/>
    <mergeCell ref="G2586:H2586"/>
    <mergeCell ref="A2587:B2587"/>
    <mergeCell ref="C2587:E2587"/>
    <mergeCell ref="A2580:B2580"/>
    <mergeCell ref="C2580:E2580"/>
    <mergeCell ref="C2581:E2581"/>
    <mergeCell ref="C2582:E2582"/>
    <mergeCell ref="C2583:E2583"/>
    <mergeCell ref="C2575:E2575"/>
    <mergeCell ref="G2576:H2576"/>
    <mergeCell ref="G2577:H2577"/>
    <mergeCell ref="G2578:I2578"/>
    <mergeCell ref="A2579:I2579"/>
    <mergeCell ref="C2605:E2605"/>
    <mergeCell ref="C2606:E2606"/>
    <mergeCell ref="G2607:H2607"/>
    <mergeCell ref="A2608:B2608"/>
    <mergeCell ref="C2608:E2608"/>
    <mergeCell ref="G2601:H2601"/>
    <mergeCell ref="G2602:I2602"/>
    <mergeCell ref="A2603:I2603"/>
    <mergeCell ref="A2604:B2604"/>
    <mergeCell ref="C2604:E2604"/>
    <mergeCell ref="G2597:H2597"/>
    <mergeCell ref="A2598:B2598"/>
    <mergeCell ref="C2598:E2598"/>
    <mergeCell ref="C2599:E2599"/>
    <mergeCell ref="G2600:H2600"/>
    <mergeCell ref="A2593:I2593"/>
    <mergeCell ref="A2594:B2594"/>
    <mergeCell ref="C2594:E2594"/>
    <mergeCell ref="C2595:E2595"/>
    <mergeCell ref="C2596:E2596"/>
    <mergeCell ref="G2622:H2622"/>
    <mergeCell ref="G2623:I2623"/>
    <mergeCell ref="A2624:I2624"/>
    <mergeCell ref="A2625:B2625"/>
    <mergeCell ref="C2625:E2625"/>
    <mergeCell ref="A2618:B2618"/>
    <mergeCell ref="C2618:E2618"/>
    <mergeCell ref="C2619:E2619"/>
    <mergeCell ref="C2620:E2620"/>
    <mergeCell ref="G2621:H2621"/>
    <mergeCell ref="A2614:B2614"/>
    <mergeCell ref="C2614:E2614"/>
    <mergeCell ref="C2615:E2615"/>
    <mergeCell ref="C2616:E2616"/>
    <mergeCell ref="G2617:H2617"/>
    <mergeCell ref="C2609:E2609"/>
    <mergeCell ref="G2610:H2610"/>
    <mergeCell ref="G2611:H2611"/>
    <mergeCell ref="G2612:I2612"/>
    <mergeCell ref="A2613:I2613"/>
    <mergeCell ref="C2639:E2639"/>
    <mergeCell ref="G2640:H2640"/>
    <mergeCell ref="G2641:H2641"/>
    <mergeCell ref="G2642:I2642"/>
    <mergeCell ref="A2643:I2643"/>
    <mergeCell ref="C2635:E2635"/>
    <mergeCell ref="C2636:E2636"/>
    <mergeCell ref="G2637:H2637"/>
    <mergeCell ref="A2638:B2638"/>
    <mergeCell ref="C2638:E2638"/>
    <mergeCell ref="G2630:H2630"/>
    <mergeCell ref="G2631:H2631"/>
    <mergeCell ref="G2632:I2632"/>
    <mergeCell ref="A2633:I2633"/>
    <mergeCell ref="A2634:B2634"/>
    <mergeCell ref="C2634:E2634"/>
    <mergeCell ref="C2626:E2626"/>
    <mergeCell ref="G2627:H2627"/>
    <mergeCell ref="A2628:B2628"/>
    <mergeCell ref="C2628:E2628"/>
    <mergeCell ref="C2629:E2629"/>
    <mergeCell ref="G2656:H2656"/>
    <mergeCell ref="G2657:H2657"/>
    <mergeCell ref="G2658:I2658"/>
    <mergeCell ref="A2659:I2659"/>
    <mergeCell ref="A2660:B2660"/>
    <mergeCell ref="C2660:E2660"/>
    <mergeCell ref="G2652:I2652"/>
    <mergeCell ref="A2653:I2653"/>
    <mergeCell ref="A2654:B2654"/>
    <mergeCell ref="C2654:E2654"/>
    <mergeCell ref="C2655:E2655"/>
    <mergeCell ref="A2648:B2648"/>
    <mergeCell ref="C2648:E2648"/>
    <mergeCell ref="C2649:E2649"/>
    <mergeCell ref="G2650:H2650"/>
    <mergeCell ref="G2651:H2651"/>
    <mergeCell ref="A2644:B2644"/>
    <mergeCell ref="C2644:E2644"/>
    <mergeCell ref="C2645:E2645"/>
    <mergeCell ref="C2646:E2646"/>
    <mergeCell ref="G2647:H2647"/>
    <mergeCell ref="A2674:B2674"/>
    <mergeCell ref="C2674:E2674"/>
    <mergeCell ref="C2675:E2675"/>
    <mergeCell ref="C2676:E2676"/>
    <mergeCell ref="G2677:H2677"/>
    <mergeCell ref="A2670:I2670"/>
    <mergeCell ref="A2671:B2671"/>
    <mergeCell ref="C2671:E2671"/>
    <mergeCell ref="C2672:E2672"/>
    <mergeCell ref="G2673:H2673"/>
    <mergeCell ref="C2665:E2665"/>
    <mergeCell ref="G2666:H2666"/>
    <mergeCell ref="A2667:C2668"/>
    <mergeCell ref="G2667:H2667"/>
    <mergeCell ref="G2669:I2669"/>
    <mergeCell ref="C2661:E2661"/>
    <mergeCell ref="G2662:H2662"/>
    <mergeCell ref="A2663:B2663"/>
    <mergeCell ref="C2663:E2663"/>
    <mergeCell ref="C2664:E2664"/>
    <mergeCell ref="A2691:B2691"/>
    <mergeCell ref="C2691:E2691"/>
    <mergeCell ref="C2692:E2692"/>
    <mergeCell ref="G2693:H2693"/>
    <mergeCell ref="G2694:H2694"/>
    <mergeCell ref="C2686:E2686"/>
    <mergeCell ref="G2687:H2687"/>
    <mergeCell ref="G2688:H2688"/>
    <mergeCell ref="G2689:I2689"/>
    <mergeCell ref="A2690:I2690"/>
    <mergeCell ref="C2682:E2682"/>
    <mergeCell ref="G2683:H2683"/>
    <mergeCell ref="A2684:B2684"/>
    <mergeCell ref="C2684:E2684"/>
    <mergeCell ref="C2685:E2685"/>
    <mergeCell ref="G2678:H2678"/>
    <mergeCell ref="G2679:I2679"/>
    <mergeCell ref="A2680:I2680"/>
    <mergeCell ref="A2681:B2681"/>
    <mergeCell ref="C2681:E2681"/>
    <mergeCell ref="G2708:H2708"/>
    <mergeCell ref="G2709:H2709"/>
    <mergeCell ref="G2710:I2710"/>
    <mergeCell ref="A2711:I2711"/>
    <mergeCell ref="A2712:B2712"/>
    <mergeCell ref="C2712:E2712"/>
    <mergeCell ref="A2704:I2704"/>
    <mergeCell ref="A2705:B2705"/>
    <mergeCell ref="C2705:E2705"/>
    <mergeCell ref="C2706:E2706"/>
    <mergeCell ref="C2707:E2707"/>
    <mergeCell ref="C2699:E2699"/>
    <mergeCell ref="G2700:H2700"/>
    <mergeCell ref="A2701:C2702"/>
    <mergeCell ref="G2701:H2701"/>
    <mergeCell ref="G2703:I2703"/>
    <mergeCell ref="G2695:I2695"/>
    <mergeCell ref="A2696:I2696"/>
    <mergeCell ref="A2697:B2697"/>
    <mergeCell ref="C2697:E2697"/>
    <mergeCell ref="C2698:E2698"/>
    <mergeCell ref="A2726:C2727"/>
    <mergeCell ref="G2726:H2726"/>
    <mergeCell ref="G2728:I2728"/>
    <mergeCell ref="A2729:I2729"/>
    <mergeCell ref="A2730:B2730"/>
    <mergeCell ref="C2730:E2730"/>
    <mergeCell ref="A2722:B2722"/>
    <mergeCell ref="C2722:E2722"/>
    <mergeCell ref="C2723:E2723"/>
    <mergeCell ref="C2724:E2724"/>
    <mergeCell ref="G2725:H2725"/>
    <mergeCell ref="G2717:H2717"/>
    <mergeCell ref="A2718:C2719"/>
    <mergeCell ref="G2718:H2718"/>
    <mergeCell ref="G2720:I2720"/>
    <mergeCell ref="A2721:I2721"/>
    <mergeCell ref="C2713:E2713"/>
    <mergeCell ref="G2714:H2714"/>
    <mergeCell ref="A2715:B2715"/>
    <mergeCell ref="C2715:E2715"/>
    <mergeCell ref="C2716:E2716"/>
    <mergeCell ref="A2744:B2744"/>
    <mergeCell ref="C2744:E2744"/>
    <mergeCell ref="C2745:E2745"/>
    <mergeCell ref="G2746:H2746"/>
    <mergeCell ref="A2747:B2747"/>
    <mergeCell ref="C2747:E2747"/>
    <mergeCell ref="C2739:E2739"/>
    <mergeCell ref="G2740:H2740"/>
    <mergeCell ref="G2741:H2741"/>
    <mergeCell ref="G2742:I2742"/>
    <mergeCell ref="A2743:I2743"/>
    <mergeCell ref="C2735:E2735"/>
    <mergeCell ref="C2736:E2736"/>
    <mergeCell ref="G2737:H2737"/>
    <mergeCell ref="A2738:B2738"/>
    <mergeCell ref="C2738:E2738"/>
    <mergeCell ref="C2731:E2731"/>
    <mergeCell ref="C2732:E2732"/>
    <mergeCell ref="G2733:H2733"/>
    <mergeCell ref="A2734:B2734"/>
    <mergeCell ref="C2734:E2734"/>
    <mergeCell ref="C2761:E2761"/>
    <mergeCell ref="G2762:H2762"/>
    <mergeCell ref="G2763:H2763"/>
    <mergeCell ref="G2764:I2764"/>
    <mergeCell ref="A2765:I2765"/>
    <mergeCell ref="C2757:E2757"/>
    <mergeCell ref="G2758:H2758"/>
    <mergeCell ref="A2759:B2759"/>
    <mergeCell ref="C2759:E2759"/>
    <mergeCell ref="C2760:E2760"/>
    <mergeCell ref="A2753:I2753"/>
    <mergeCell ref="A2754:B2754"/>
    <mergeCell ref="C2754:E2754"/>
    <mergeCell ref="C2755:E2755"/>
    <mergeCell ref="C2756:E2756"/>
    <mergeCell ref="C2748:E2748"/>
    <mergeCell ref="C2749:E2749"/>
    <mergeCell ref="G2750:H2750"/>
    <mergeCell ref="G2751:H2751"/>
    <mergeCell ref="G2752:I2752"/>
    <mergeCell ref="C2774:E2774"/>
    <mergeCell ref="C2775:E2775"/>
    <mergeCell ref="C2776:E2776"/>
    <mergeCell ref="G2777:H2777"/>
    <mergeCell ref="A2778:C2778"/>
    <mergeCell ref="G2778:H2778"/>
    <mergeCell ref="A2770:B2770"/>
    <mergeCell ref="C2770:E2770"/>
    <mergeCell ref="C2771:E2771"/>
    <mergeCell ref="G2772:H2772"/>
    <mergeCell ref="A2773:B2773"/>
    <mergeCell ref="C2773:E2773"/>
    <mergeCell ref="A2766:B2766"/>
    <mergeCell ref="C2766:E2766"/>
    <mergeCell ref="C2767:E2767"/>
    <mergeCell ref="C2768:E2768"/>
    <mergeCell ref="G2769:H2769"/>
    <mergeCell ref="G2791:H2791"/>
    <mergeCell ref="G2792:H2792"/>
    <mergeCell ref="G2793:I2793"/>
    <mergeCell ref="A2794:I2794"/>
    <mergeCell ref="A2795:B2795"/>
    <mergeCell ref="C2795:E2795"/>
    <mergeCell ref="C2787:E2787"/>
    <mergeCell ref="G2788:H2788"/>
    <mergeCell ref="A2789:B2789"/>
    <mergeCell ref="C2789:E2789"/>
    <mergeCell ref="C2790:E2790"/>
    <mergeCell ref="C2783:E2783"/>
    <mergeCell ref="G2784:H2784"/>
    <mergeCell ref="A2785:B2785"/>
    <mergeCell ref="C2785:E2785"/>
    <mergeCell ref="C2786:E2786"/>
    <mergeCell ref="G2779:I2779"/>
    <mergeCell ref="A2780:I2780"/>
    <mergeCell ref="A2781:B2781"/>
    <mergeCell ref="C2781:E2781"/>
    <mergeCell ref="C2782:E2782"/>
    <mergeCell ref="G2809:H2809"/>
    <mergeCell ref="A2810:C2811"/>
    <mergeCell ref="G2810:H2810"/>
    <mergeCell ref="G2812:I2812"/>
    <mergeCell ref="A2813:I2813"/>
    <mergeCell ref="A2805:B2805"/>
    <mergeCell ref="C2805:E2805"/>
    <mergeCell ref="C2806:E2806"/>
    <mergeCell ref="C2807:E2807"/>
    <mergeCell ref="C2808:E2808"/>
    <mergeCell ref="A2801:B2801"/>
    <mergeCell ref="C2801:E2801"/>
    <mergeCell ref="C2802:E2802"/>
    <mergeCell ref="C2803:E2803"/>
    <mergeCell ref="G2804:H2804"/>
    <mergeCell ref="C2796:E2796"/>
    <mergeCell ref="C2797:E2797"/>
    <mergeCell ref="C2798:E2798"/>
    <mergeCell ref="C2799:E2799"/>
    <mergeCell ref="G2800:H2800"/>
    <mergeCell ref="A2826:B2826"/>
    <mergeCell ref="C2826:E2826"/>
    <mergeCell ref="C2827:E2827"/>
    <mergeCell ref="C2828:E2828"/>
    <mergeCell ref="C2829:E2829"/>
    <mergeCell ref="G2822:H2822"/>
    <mergeCell ref="A2823:C2823"/>
    <mergeCell ref="G2823:H2823"/>
    <mergeCell ref="G2824:I2824"/>
    <mergeCell ref="A2825:I2825"/>
    <mergeCell ref="G2818:H2818"/>
    <mergeCell ref="A2819:B2819"/>
    <mergeCell ref="C2819:E2819"/>
    <mergeCell ref="C2820:E2820"/>
    <mergeCell ref="C2821:E2821"/>
    <mergeCell ref="A2814:B2814"/>
    <mergeCell ref="C2814:E2814"/>
    <mergeCell ref="C2815:E2815"/>
    <mergeCell ref="C2816:E2816"/>
    <mergeCell ref="C2817:E2817"/>
    <mergeCell ref="G2845:I2845"/>
    <mergeCell ref="A2846:I2846"/>
    <mergeCell ref="A2847:B2847"/>
    <mergeCell ref="C2847:E2847"/>
    <mergeCell ref="C2848:E2848"/>
    <mergeCell ref="C2840:E2840"/>
    <mergeCell ref="C2841:E2841"/>
    <mergeCell ref="C2842:E2842"/>
    <mergeCell ref="G2843:H2843"/>
    <mergeCell ref="G2844:H2844"/>
    <mergeCell ref="C2835:E2835"/>
    <mergeCell ref="C2836:E2836"/>
    <mergeCell ref="C2837:E2837"/>
    <mergeCell ref="G2838:H2838"/>
    <mergeCell ref="A2839:B2839"/>
    <mergeCell ref="C2839:E2839"/>
    <mergeCell ref="C2830:E2830"/>
    <mergeCell ref="C2831:E2831"/>
    <mergeCell ref="C2832:E2832"/>
    <mergeCell ref="G2833:H2833"/>
    <mergeCell ref="A2834:B2834"/>
    <mergeCell ref="C2834:E2834"/>
    <mergeCell ref="C2861:E2861"/>
    <mergeCell ref="C2862:E2862"/>
    <mergeCell ref="G2863:H2863"/>
    <mergeCell ref="A2864:B2864"/>
    <mergeCell ref="C2864:E2864"/>
    <mergeCell ref="G2857:H2857"/>
    <mergeCell ref="G2858:I2858"/>
    <mergeCell ref="A2859:I2859"/>
    <mergeCell ref="A2860:B2860"/>
    <mergeCell ref="C2860:E2860"/>
    <mergeCell ref="G2853:H2853"/>
    <mergeCell ref="A2854:B2854"/>
    <mergeCell ref="C2854:E2854"/>
    <mergeCell ref="C2855:E2855"/>
    <mergeCell ref="G2856:H2856"/>
    <mergeCell ref="G2849:H2849"/>
    <mergeCell ref="A2850:B2850"/>
    <mergeCell ref="C2850:E2850"/>
    <mergeCell ref="C2851:E2851"/>
    <mergeCell ref="C2852:E2852"/>
    <mergeCell ref="G2878:H2878"/>
    <mergeCell ref="A2879:B2879"/>
    <mergeCell ref="C2879:E2879"/>
    <mergeCell ref="C2880:E2880"/>
    <mergeCell ref="C2881:E2881"/>
    <mergeCell ref="A2874:I2874"/>
    <mergeCell ref="A2875:B2875"/>
    <mergeCell ref="C2875:E2875"/>
    <mergeCell ref="C2876:E2876"/>
    <mergeCell ref="C2877:E2877"/>
    <mergeCell ref="C2869:E2869"/>
    <mergeCell ref="C2870:E2870"/>
    <mergeCell ref="G2871:H2871"/>
    <mergeCell ref="G2872:H2872"/>
    <mergeCell ref="G2873:I2873"/>
    <mergeCell ref="C2865:E2865"/>
    <mergeCell ref="C2866:E2866"/>
    <mergeCell ref="G2867:H2867"/>
    <mergeCell ref="A2868:B2868"/>
    <mergeCell ref="C2868:E2868"/>
    <mergeCell ref="A2895:B2895"/>
    <mergeCell ref="C2895:E2895"/>
    <mergeCell ref="C2896:E2896"/>
    <mergeCell ref="G2897:H2897"/>
    <mergeCell ref="A2898:B2898"/>
    <mergeCell ref="C2898:E2898"/>
    <mergeCell ref="A2891:B2891"/>
    <mergeCell ref="C2891:E2891"/>
    <mergeCell ref="C2892:E2892"/>
    <mergeCell ref="C2893:E2893"/>
    <mergeCell ref="G2894:H2894"/>
    <mergeCell ref="C2886:E2886"/>
    <mergeCell ref="G2887:H2887"/>
    <mergeCell ref="G2888:H2888"/>
    <mergeCell ref="G2889:I2889"/>
    <mergeCell ref="A2890:I2890"/>
    <mergeCell ref="C2882:E2882"/>
    <mergeCell ref="G2883:H2883"/>
    <mergeCell ref="A2884:B2884"/>
    <mergeCell ref="C2884:E2884"/>
    <mergeCell ref="C2885:E2885"/>
    <mergeCell ref="C2912:E2912"/>
    <mergeCell ref="C2913:E2913"/>
    <mergeCell ref="G2914:H2914"/>
    <mergeCell ref="G2915:H2915"/>
    <mergeCell ref="G2916:I2916"/>
    <mergeCell ref="A2908:B2908"/>
    <mergeCell ref="C2908:E2908"/>
    <mergeCell ref="C2909:E2909"/>
    <mergeCell ref="G2910:H2910"/>
    <mergeCell ref="A2911:B2911"/>
    <mergeCell ref="C2911:E2911"/>
    <mergeCell ref="C2903:E2903"/>
    <mergeCell ref="G2904:H2904"/>
    <mergeCell ref="G2905:H2905"/>
    <mergeCell ref="G2906:I2906"/>
    <mergeCell ref="A2907:I2907"/>
    <mergeCell ref="C2899:E2899"/>
    <mergeCell ref="C2900:E2900"/>
    <mergeCell ref="G2901:H2901"/>
    <mergeCell ref="A2902:B2902"/>
    <mergeCell ref="C2902:E2902"/>
    <mergeCell ref="C2929:E2929"/>
    <mergeCell ref="G2930:H2930"/>
    <mergeCell ref="A2931:B2931"/>
    <mergeCell ref="C2931:E2931"/>
    <mergeCell ref="C2932:E2932"/>
    <mergeCell ref="G2925:H2925"/>
    <mergeCell ref="G2926:I2926"/>
    <mergeCell ref="A2927:I2927"/>
    <mergeCell ref="A2928:B2928"/>
    <mergeCell ref="C2928:E2928"/>
    <mergeCell ref="A2921:B2921"/>
    <mergeCell ref="C2921:E2921"/>
    <mergeCell ref="C2922:E2922"/>
    <mergeCell ref="C2923:E2923"/>
    <mergeCell ref="G2924:H2924"/>
    <mergeCell ref="A2917:I2917"/>
    <mergeCell ref="A2918:B2918"/>
    <mergeCell ref="C2918:E2918"/>
    <mergeCell ref="C2919:E2919"/>
    <mergeCell ref="G2920:H2920"/>
    <mergeCell ref="A2947:I2947"/>
    <mergeCell ref="A2948:B2948"/>
    <mergeCell ref="C2948:E2948"/>
    <mergeCell ref="C2949:E2949"/>
    <mergeCell ref="G2950:H2950"/>
    <mergeCell ref="C2942:E2942"/>
    <mergeCell ref="C2943:E2943"/>
    <mergeCell ref="G2944:H2944"/>
    <mergeCell ref="G2945:H2945"/>
    <mergeCell ref="G2946:I2946"/>
    <mergeCell ref="A2938:B2938"/>
    <mergeCell ref="C2938:E2938"/>
    <mergeCell ref="C2939:E2939"/>
    <mergeCell ref="G2940:H2940"/>
    <mergeCell ref="A2941:B2941"/>
    <mergeCell ref="C2941:E2941"/>
    <mergeCell ref="C2933:E2933"/>
    <mergeCell ref="G2934:H2934"/>
    <mergeCell ref="G2935:H2935"/>
    <mergeCell ref="G2936:I2936"/>
    <mergeCell ref="A2937:I2937"/>
    <mergeCell ref="C2963:E2963"/>
    <mergeCell ref="G2964:H2964"/>
    <mergeCell ref="G2965:H2965"/>
    <mergeCell ref="G2966:I2966"/>
    <mergeCell ref="A2967:I2967"/>
    <mergeCell ref="C2959:E2959"/>
    <mergeCell ref="G2960:H2960"/>
    <mergeCell ref="A2961:B2961"/>
    <mergeCell ref="C2961:E2961"/>
    <mergeCell ref="C2962:E2962"/>
    <mergeCell ref="G2955:H2955"/>
    <mergeCell ref="G2956:I2956"/>
    <mergeCell ref="A2957:I2957"/>
    <mergeCell ref="A2958:B2958"/>
    <mergeCell ref="C2958:E2958"/>
    <mergeCell ref="A2951:B2951"/>
    <mergeCell ref="C2951:E2951"/>
    <mergeCell ref="C2952:E2952"/>
    <mergeCell ref="C2953:E2953"/>
    <mergeCell ref="G2954:H2954"/>
    <mergeCell ref="A2981:B2981"/>
    <mergeCell ref="C2981:E2981"/>
    <mergeCell ref="C2982:E2982"/>
    <mergeCell ref="C2983:E2983"/>
    <mergeCell ref="G2984:H2984"/>
    <mergeCell ref="A2977:I2977"/>
    <mergeCell ref="A2978:B2978"/>
    <mergeCell ref="C2978:E2978"/>
    <mergeCell ref="C2979:E2979"/>
    <mergeCell ref="G2980:H2980"/>
    <mergeCell ref="C2972:E2972"/>
    <mergeCell ref="C2973:E2973"/>
    <mergeCell ref="G2974:H2974"/>
    <mergeCell ref="G2975:H2975"/>
    <mergeCell ref="G2976:I2976"/>
    <mergeCell ref="A2968:B2968"/>
    <mergeCell ref="C2968:E2968"/>
    <mergeCell ref="C2969:E2969"/>
    <mergeCell ref="G2970:H2970"/>
    <mergeCell ref="A2971:B2971"/>
    <mergeCell ref="C2971:E2971"/>
    <mergeCell ref="A2998:B2998"/>
    <mergeCell ref="C2998:E2998"/>
    <mergeCell ref="C2999:E2999"/>
    <mergeCell ref="C3000:E3000"/>
    <mergeCell ref="G3001:H3001"/>
    <mergeCell ref="C2993:E2993"/>
    <mergeCell ref="G2994:H2994"/>
    <mergeCell ref="G2995:H2995"/>
    <mergeCell ref="G2996:I2996"/>
    <mergeCell ref="A2997:I2997"/>
    <mergeCell ref="C2989:E2989"/>
    <mergeCell ref="G2990:H2990"/>
    <mergeCell ref="A2991:B2991"/>
    <mergeCell ref="C2991:E2991"/>
    <mergeCell ref="C2992:E2992"/>
    <mergeCell ref="G2985:H2985"/>
    <mergeCell ref="G2986:I2986"/>
    <mergeCell ref="A2987:I2987"/>
    <mergeCell ref="A2988:B2988"/>
    <mergeCell ref="C2988:E2988"/>
    <mergeCell ref="A3015:I3015"/>
    <mergeCell ref="A3016:B3016"/>
    <mergeCell ref="C3016:E3016"/>
    <mergeCell ref="C3017:E3017"/>
    <mergeCell ref="G3018:H3018"/>
    <mergeCell ref="C3010:E3010"/>
    <mergeCell ref="G3011:H3011"/>
    <mergeCell ref="A3012:C3013"/>
    <mergeCell ref="G3012:H3012"/>
    <mergeCell ref="G3014:I3014"/>
    <mergeCell ref="C3006:E3006"/>
    <mergeCell ref="G3007:H3007"/>
    <mergeCell ref="A3008:B3008"/>
    <mergeCell ref="C3008:E3008"/>
    <mergeCell ref="C3009:E3009"/>
    <mergeCell ref="G3002:H3002"/>
    <mergeCell ref="G3003:I3003"/>
    <mergeCell ref="A3004:I3004"/>
    <mergeCell ref="A3005:B3005"/>
    <mergeCell ref="C3005:E3005"/>
    <mergeCell ref="C3031:E3031"/>
    <mergeCell ref="G3032:H3032"/>
    <mergeCell ref="G3033:H3033"/>
    <mergeCell ref="G3034:I3034"/>
    <mergeCell ref="A3035:I3035"/>
    <mergeCell ref="C3027:E3027"/>
    <mergeCell ref="G3028:H3028"/>
    <mergeCell ref="A3029:B3029"/>
    <mergeCell ref="C3029:E3029"/>
    <mergeCell ref="C3030:E3030"/>
    <mergeCell ref="G3023:H3023"/>
    <mergeCell ref="G3024:I3024"/>
    <mergeCell ref="A3025:I3025"/>
    <mergeCell ref="A3026:B3026"/>
    <mergeCell ref="C3026:E3026"/>
    <mergeCell ref="A3019:B3019"/>
    <mergeCell ref="C3019:E3019"/>
    <mergeCell ref="C3020:E3020"/>
    <mergeCell ref="C3021:E3021"/>
    <mergeCell ref="G3022:H3022"/>
    <mergeCell ref="A3048:B3048"/>
    <mergeCell ref="C3048:E3048"/>
    <mergeCell ref="C3049:E3049"/>
    <mergeCell ref="C3050:E3050"/>
    <mergeCell ref="C3051:E3051"/>
    <mergeCell ref="G3044:H3044"/>
    <mergeCell ref="A3045:C3045"/>
    <mergeCell ref="G3045:H3045"/>
    <mergeCell ref="G3046:I3046"/>
    <mergeCell ref="A3047:I3047"/>
    <mergeCell ref="G3040:I3040"/>
    <mergeCell ref="A3041:I3041"/>
    <mergeCell ref="A3042:B3042"/>
    <mergeCell ref="C3042:E3042"/>
    <mergeCell ref="C3043:E3043"/>
    <mergeCell ref="A3036:B3036"/>
    <mergeCell ref="C3036:E3036"/>
    <mergeCell ref="C3037:E3037"/>
    <mergeCell ref="G3038:H3038"/>
    <mergeCell ref="G3039:H3039"/>
    <mergeCell ref="C3065:E3065"/>
    <mergeCell ref="G3066:H3066"/>
    <mergeCell ref="G3067:H3067"/>
    <mergeCell ref="G3068:I3068"/>
    <mergeCell ref="A3069:I3069"/>
    <mergeCell ref="C3061:E3061"/>
    <mergeCell ref="C3062:E3062"/>
    <mergeCell ref="G3063:H3063"/>
    <mergeCell ref="A3064:B3064"/>
    <mergeCell ref="C3064:E3064"/>
    <mergeCell ref="G3056:H3056"/>
    <mergeCell ref="G3057:H3057"/>
    <mergeCell ref="G3058:I3058"/>
    <mergeCell ref="A3059:I3059"/>
    <mergeCell ref="A3060:B3060"/>
    <mergeCell ref="C3060:E3060"/>
    <mergeCell ref="G3052:H3052"/>
    <mergeCell ref="A3053:B3053"/>
    <mergeCell ref="C3053:E3053"/>
    <mergeCell ref="C3054:E3054"/>
    <mergeCell ref="C3055:E3055"/>
    <mergeCell ref="A3083:B3083"/>
    <mergeCell ref="C3083:E3083"/>
    <mergeCell ref="C3084:E3084"/>
    <mergeCell ref="G3085:H3085"/>
    <mergeCell ref="A3086:B3086"/>
    <mergeCell ref="C3086:E3086"/>
    <mergeCell ref="C3078:E3078"/>
    <mergeCell ref="G3079:H3079"/>
    <mergeCell ref="G3080:H3080"/>
    <mergeCell ref="G3081:I3081"/>
    <mergeCell ref="A3082:I3082"/>
    <mergeCell ref="C3074:E3074"/>
    <mergeCell ref="C3075:E3075"/>
    <mergeCell ref="G3076:H3076"/>
    <mergeCell ref="A3077:B3077"/>
    <mergeCell ref="C3077:E3077"/>
    <mergeCell ref="A3070:B3070"/>
    <mergeCell ref="C3070:E3070"/>
    <mergeCell ref="C3071:E3071"/>
    <mergeCell ref="G3072:H3072"/>
    <mergeCell ref="A3073:B3073"/>
    <mergeCell ref="C3073:E3073"/>
    <mergeCell ref="G3100:H3100"/>
    <mergeCell ref="G3101:I3101"/>
    <mergeCell ref="A3102:I3102"/>
    <mergeCell ref="A3103:B3103"/>
    <mergeCell ref="C3103:E3103"/>
    <mergeCell ref="A3096:B3096"/>
    <mergeCell ref="C3096:E3096"/>
    <mergeCell ref="C3097:E3097"/>
    <mergeCell ref="C3098:E3098"/>
    <mergeCell ref="G3099:H3099"/>
    <mergeCell ref="A3092:I3092"/>
    <mergeCell ref="A3093:B3093"/>
    <mergeCell ref="C3093:E3093"/>
    <mergeCell ref="C3094:E3094"/>
    <mergeCell ref="G3095:H3095"/>
    <mergeCell ref="C3087:E3087"/>
    <mergeCell ref="C3088:E3088"/>
    <mergeCell ref="G3089:H3089"/>
    <mergeCell ref="G3090:H3090"/>
    <mergeCell ref="G3091:I3091"/>
    <mergeCell ref="G3117:I3117"/>
    <mergeCell ref="A3118:I3118"/>
    <mergeCell ref="A3119:B3119"/>
    <mergeCell ref="C3119:E3119"/>
    <mergeCell ref="C3120:E3120"/>
    <mergeCell ref="C3112:E3112"/>
    <mergeCell ref="C3113:E3113"/>
    <mergeCell ref="C3114:E3114"/>
    <mergeCell ref="G3115:H3115"/>
    <mergeCell ref="G3116:H3116"/>
    <mergeCell ref="C3108:E3108"/>
    <mergeCell ref="C3109:E3109"/>
    <mergeCell ref="G3110:H3110"/>
    <mergeCell ref="A3111:B3111"/>
    <mergeCell ref="C3111:E3111"/>
    <mergeCell ref="C3104:E3104"/>
    <mergeCell ref="C3105:E3105"/>
    <mergeCell ref="G3106:H3106"/>
    <mergeCell ref="A3107:B3107"/>
    <mergeCell ref="C3107:E3107"/>
    <mergeCell ref="G3134:I3134"/>
    <mergeCell ref="A3135:I3135"/>
    <mergeCell ref="A3136:B3136"/>
    <mergeCell ref="C3136:E3136"/>
    <mergeCell ref="C3137:E3137"/>
    <mergeCell ref="C3129:E3129"/>
    <mergeCell ref="C3130:E3130"/>
    <mergeCell ref="C3131:E3131"/>
    <mergeCell ref="G3132:H3132"/>
    <mergeCell ref="G3133:H3133"/>
    <mergeCell ref="C3125:E3125"/>
    <mergeCell ref="C3126:E3126"/>
    <mergeCell ref="G3127:H3127"/>
    <mergeCell ref="A3128:B3128"/>
    <mergeCell ref="C3128:E3128"/>
    <mergeCell ref="C3121:E3121"/>
    <mergeCell ref="C3122:E3122"/>
    <mergeCell ref="G3123:H3123"/>
    <mergeCell ref="A3124:B3124"/>
    <mergeCell ref="C3124:E3124"/>
    <mergeCell ref="C3151:E3151"/>
    <mergeCell ref="C3152:E3152"/>
    <mergeCell ref="G3153:H3153"/>
    <mergeCell ref="G3154:H3154"/>
    <mergeCell ref="G3155:I3155"/>
    <mergeCell ref="G3146:H3146"/>
    <mergeCell ref="G3147:H3147"/>
    <mergeCell ref="G3148:I3148"/>
    <mergeCell ref="A3149:I3149"/>
    <mergeCell ref="A3150:B3150"/>
    <mergeCell ref="C3150:E3150"/>
    <mergeCell ref="C3142:E3142"/>
    <mergeCell ref="G3143:H3143"/>
    <mergeCell ref="A3144:B3144"/>
    <mergeCell ref="C3144:E3144"/>
    <mergeCell ref="C3145:E3145"/>
    <mergeCell ref="C3138:E3138"/>
    <mergeCell ref="G3139:H3139"/>
    <mergeCell ref="A3140:B3140"/>
    <mergeCell ref="C3140:E3140"/>
    <mergeCell ref="C3141:E3141"/>
    <mergeCell ref="G3169:H3169"/>
    <mergeCell ref="A3170:B3170"/>
    <mergeCell ref="C3170:E3170"/>
    <mergeCell ref="C3171:E3171"/>
    <mergeCell ref="G3172:H3172"/>
    <mergeCell ref="G3165:I3165"/>
    <mergeCell ref="A3166:I3166"/>
    <mergeCell ref="A3167:B3167"/>
    <mergeCell ref="C3167:E3167"/>
    <mergeCell ref="C3168:E3168"/>
    <mergeCell ref="A3160:B3160"/>
    <mergeCell ref="C3160:E3160"/>
    <mergeCell ref="C3161:E3161"/>
    <mergeCell ref="G3162:H3162"/>
    <mergeCell ref="A3163:C3164"/>
    <mergeCell ref="G3163:H3163"/>
    <mergeCell ref="A3156:I3156"/>
    <mergeCell ref="A3157:B3157"/>
    <mergeCell ref="C3157:E3157"/>
    <mergeCell ref="C3158:E3158"/>
    <mergeCell ref="G3159:H3159"/>
    <mergeCell ref="G3184:I3184"/>
    <mergeCell ref="A3185:I3185"/>
    <mergeCell ref="A3186:B3186"/>
    <mergeCell ref="C3186:E3186"/>
    <mergeCell ref="C3187:E3187"/>
    <mergeCell ref="C3178:E3178"/>
    <mergeCell ref="C3179:E3179"/>
    <mergeCell ref="C3180:E3180"/>
    <mergeCell ref="G3181:H3181"/>
    <mergeCell ref="A3182:C3183"/>
    <mergeCell ref="G3182:H3182"/>
    <mergeCell ref="A3173:C3174"/>
    <mergeCell ref="G3173:H3173"/>
    <mergeCell ref="G3175:I3175"/>
    <mergeCell ref="A3176:I3176"/>
    <mergeCell ref="A3177:B3177"/>
    <mergeCell ref="C3177:E3177"/>
    <mergeCell ref="A3201:B3201"/>
    <mergeCell ref="C3201:E3201"/>
    <mergeCell ref="C3202:E3202"/>
    <mergeCell ref="G3203:H3203"/>
    <mergeCell ref="G3204:H3204"/>
    <mergeCell ref="A3197:B3197"/>
    <mergeCell ref="C3197:E3197"/>
    <mergeCell ref="C3198:E3198"/>
    <mergeCell ref="C3199:E3199"/>
    <mergeCell ref="G3200:H3200"/>
    <mergeCell ref="A3193:I3193"/>
    <mergeCell ref="A3194:B3194"/>
    <mergeCell ref="C3194:E3194"/>
    <mergeCell ref="C3195:E3195"/>
    <mergeCell ref="G3196:H3196"/>
    <mergeCell ref="C3188:E3188"/>
    <mergeCell ref="G3189:H3189"/>
    <mergeCell ref="A3190:C3191"/>
    <mergeCell ref="G3190:H3190"/>
    <mergeCell ref="G3192:I3192"/>
  </mergeCells>
  <pageMargins left="0.51181102362204722" right="0.51181102362204722" top="0.51181102362204722" bottom="0.51181102362204722" header="0" footer="0"/>
  <pageSetup paperSize="9" scale="80" orientation="portrait" r:id="rId1"/>
  <headerFooter>
    <oddFooter>&amp;L&amp;9&amp;A&amp;R&amp;9Página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2423"/>
  <sheetViews>
    <sheetView view="pageBreakPreview" zoomScale="130" zoomScaleNormal="100" zoomScaleSheetLayoutView="130" workbookViewId="0">
      <selection activeCell="I3" sqref="I3"/>
    </sheetView>
  </sheetViews>
  <sheetFormatPr defaultRowHeight="14.25"/>
  <cols>
    <col min="1" max="1" width="10.25" customWidth="1"/>
    <col min="2" max="2" width="45.875" customWidth="1"/>
    <col min="3" max="3" width="3" customWidth="1"/>
    <col min="4" max="4" width="12.375" customWidth="1"/>
    <col min="5" max="5" width="6.125" customWidth="1"/>
    <col min="6" max="8" width="12.375" customWidth="1"/>
  </cols>
  <sheetData>
    <row r="1" spans="1:8" ht="131.1" customHeight="1">
      <c r="A1" s="72"/>
      <c r="B1" s="72"/>
      <c r="C1" s="72"/>
      <c r="D1" s="72"/>
      <c r="E1" s="72"/>
      <c r="F1" s="72"/>
      <c r="G1" s="72"/>
      <c r="H1" s="72"/>
    </row>
    <row r="2" spans="1:8" ht="9.9499999999999993" customHeight="1">
      <c r="A2" s="8"/>
      <c r="B2" s="8"/>
      <c r="C2" s="8"/>
      <c r="D2" s="8"/>
      <c r="E2" s="8"/>
      <c r="F2" s="83"/>
      <c r="G2" s="83"/>
      <c r="H2" s="83"/>
    </row>
    <row r="3" spans="1:8" ht="20.100000000000001" customHeight="1">
      <c r="A3" s="81" t="s">
        <v>2237</v>
      </c>
      <c r="B3" s="81"/>
      <c r="C3" s="81"/>
      <c r="D3" s="81"/>
      <c r="E3" s="81"/>
      <c r="F3" s="81"/>
      <c r="G3" s="81"/>
      <c r="H3" s="81"/>
    </row>
    <row r="4" spans="1:8" ht="15" customHeight="1">
      <c r="A4" s="76" t="s">
        <v>1120</v>
      </c>
      <c r="B4" s="76"/>
      <c r="C4" s="77" t="s">
        <v>3</v>
      </c>
      <c r="D4" s="77"/>
      <c r="E4" s="12" t="s">
        <v>4</v>
      </c>
      <c r="F4" s="12" t="s">
        <v>1121</v>
      </c>
      <c r="G4" s="12" t="s">
        <v>1122</v>
      </c>
      <c r="H4" s="12" t="s">
        <v>1123</v>
      </c>
    </row>
    <row r="5" spans="1:8" ht="21" customHeight="1">
      <c r="A5" s="13" t="s">
        <v>2238</v>
      </c>
      <c r="B5" s="14" t="s">
        <v>2239</v>
      </c>
      <c r="C5" s="78" t="s">
        <v>15</v>
      </c>
      <c r="D5" s="78"/>
      <c r="E5" s="13" t="s">
        <v>1221</v>
      </c>
      <c r="F5" s="15">
        <v>1</v>
      </c>
      <c r="G5" s="16">
        <v>4.5199999999999996</v>
      </c>
      <c r="H5" s="16">
        <f t="shared" ref="H5:H10" si="0">TRUNC(TRUNC(F5,8)*G5,2)</f>
        <v>4.5199999999999996</v>
      </c>
    </row>
    <row r="6" spans="1:8" ht="21" customHeight="1">
      <c r="A6" s="13" t="s">
        <v>2240</v>
      </c>
      <c r="B6" s="14" t="s">
        <v>2241</v>
      </c>
      <c r="C6" s="78" t="s">
        <v>15</v>
      </c>
      <c r="D6" s="78"/>
      <c r="E6" s="13" t="s">
        <v>1221</v>
      </c>
      <c r="F6" s="15">
        <v>1</v>
      </c>
      <c r="G6" s="16">
        <v>1.31</v>
      </c>
      <c r="H6" s="16">
        <f t="shared" si="0"/>
        <v>1.31</v>
      </c>
    </row>
    <row r="7" spans="1:8" ht="21" customHeight="1">
      <c r="A7" s="13" t="s">
        <v>2242</v>
      </c>
      <c r="B7" s="14" t="s">
        <v>2243</v>
      </c>
      <c r="C7" s="78" t="s">
        <v>15</v>
      </c>
      <c r="D7" s="78"/>
      <c r="E7" s="13" t="s">
        <v>1221</v>
      </c>
      <c r="F7" s="15">
        <v>1</v>
      </c>
      <c r="G7" s="16">
        <v>1.43</v>
      </c>
      <c r="H7" s="16">
        <f t="shared" si="0"/>
        <v>1.43</v>
      </c>
    </row>
    <row r="8" spans="1:8" ht="21" customHeight="1">
      <c r="A8" s="13" t="s">
        <v>2244</v>
      </c>
      <c r="B8" s="14" t="s">
        <v>2245</v>
      </c>
      <c r="C8" s="78" t="s">
        <v>15</v>
      </c>
      <c r="D8" s="78"/>
      <c r="E8" s="13" t="s">
        <v>1221</v>
      </c>
      <c r="F8" s="15">
        <v>1</v>
      </c>
      <c r="G8" s="16">
        <v>0.78</v>
      </c>
      <c r="H8" s="16">
        <f t="shared" si="0"/>
        <v>0.78</v>
      </c>
    </row>
    <row r="9" spans="1:8" ht="21" customHeight="1">
      <c r="A9" s="13" t="s">
        <v>2246</v>
      </c>
      <c r="B9" s="14" t="s">
        <v>2247</v>
      </c>
      <c r="C9" s="78" t="s">
        <v>15</v>
      </c>
      <c r="D9" s="78"/>
      <c r="E9" s="13" t="s">
        <v>1221</v>
      </c>
      <c r="F9" s="15">
        <v>1</v>
      </c>
      <c r="G9" s="16">
        <v>0.08</v>
      </c>
      <c r="H9" s="16">
        <f t="shared" si="0"/>
        <v>0.08</v>
      </c>
    </row>
    <row r="10" spans="1:8" ht="21" customHeight="1">
      <c r="A10" s="13" t="s">
        <v>2248</v>
      </c>
      <c r="B10" s="14" t="s">
        <v>2249</v>
      </c>
      <c r="C10" s="78" t="s">
        <v>15</v>
      </c>
      <c r="D10" s="78"/>
      <c r="E10" s="13" t="s">
        <v>1221</v>
      </c>
      <c r="F10" s="15">
        <v>1</v>
      </c>
      <c r="G10" s="16">
        <v>0.85</v>
      </c>
      <c r="H10" s="16">
        <f t="shared" si="0"/>
        <v>0.85</v>
      </c>
    </row>
    <row r="11" spans="1:8" ht="15" customHeight="1">
      <c r="A11" s="8"/>
      <c r="B11" s="8"/>
      <c r="C11" s="8"/>
      <c r="D11" s="8"/>
      <c r="E11" s="8"/>
      <c r="F11" s="79" t="s">
        <v>1132</v>
      </c>
      <c r="G11" s="79"/>
      <c r="H11" s="17">
        <f>SUM(H5:H10)</f>
        <v>8.9699999999999989</v>
      </c>
    </row>
    <row r="12" spans="1:8" ht="15" customHeight="1">
      <c r="A12" s="76" t="s">
        <v>1133</v>
      </c>
      <c r="B12" s="76"/>
      <c r="C12" s="77" t="s">
        <v>3</v>
      </c>
      <c r="D12" s="77"/>
      <c r="E12" s="12" t="s">
        <v>4</v>
      </c>
      <c r="F12" s="12" t="s">
        <v>1121</v>
      </c>
      <c r="G12" s="12" t="s">
        <v>1122</v>
      </c>
      <c r="H12" s="12" t="s">
        <v>1123</v>
      </c>
    </row>
    <row r="13" spans="1:8" ht="15" customHeight="1">
      <c r="A13" s="13" t="s">
        <v>2250</v>
      </c>
      <c r="B13" s="14" t="s">
        <v>2251</v>
      </c>
      <c r="C13" s="78" t="s">
        <v>15</v>
      </c>
      <c r="D13" s="78"/>
      <c r="E13" s="13" t="s">
        <v>1221</v>
      </c>
      <c r="F13" s="15">
        <v>1</v>
      </c>
      <c r="G13" s="16">
        <v>14.27</v>
      </c>
      <c r="H13" s="16">
        <f>TRUNC(TRUNC(F13,8)*G13,2)</f>
        <v>14.27</v>
      </c>
    </row>
    <row r="14" spans="1:8" ht="15" customHeight="1">
      <c r="A14" s="8"/>
      <c r="B14" s="8"/>
      <c r="C14" s="8"/>
      <c r="D14" s="8"/>
      <c r="E14" s="8"/>
      <c r="F14" s="79" t="s">
        <v>1136</v>
      </c>
      <c r="G14" s="79"/>
      <c r="H14" s="17">
        <f>SUM(H13:H13)</f>
        <v>14.27</v>
      </c>
    </row>
    <row r="15" spans="1:8" ht="15" customHeight="1">
      <c r="A15" s="76" t="s">
        <v>1137</v>
      </c>
      <c r="B15" s="76"/>
      <c r="C15" s="77" t="s">
        <v>3</v>
      </c>
      <c r="D15" s="77"/>
      <c r="E15" s="12" t="s">
        <v>4</v>
      </c>
      <c r="F15" s="12" t="s">
        <v>1121</v>
      </c>
      <c r="G15" s="12" t="s">
        <v>1122</v>
      </c>
      <c r="H15" s="12" t="s">
        <v>1123</v>
      </c>
    </row>
    <row r="16" spans="1:8" ht="21" customHeight="1">
      <c r="A16" s="13" t="s">
        <v>2252</v>
      </c>
      <c r="B16" s="14" t="s">
        <v>2253</v>
      </c>
      <c r="C16" s="78" t="s">
        <v>15</v>
      </c>
      <c r="D16" s="78"/>
      <c r="E16" s="13" t="s">
        <v>1221</v>
      </c>
      <c r="F16" s="15">
        <v>1</v>
      </c>
      <c r="G16" s="16">
        <v>0.16</v>
      </c>
      <c r="H16" s="16">
        <f>TRUNC(TRUNC(F16,8)*G16,2)</f>
        <v>0.16</v>
      </c>
    </row>
    <row r="17" spans="1:8" ht="15" customHeight="1">
      <c r="A17" s="8"/>
      <c r="B17" s="8"/>
      <c r="C17" s="8"/>
      <c r="D17" s="8"/>
      <c r="E17" s="8"/>
      <c r="F17" s="79" t="s">
        <v>1140</v>
      </c>
      <c r="G17" s="79"/>
      <c r="H17" s="17">
        <f>SUM(H16:H16)</f>
        <v>0.16</v>
      </c>
    </row>
    <row r="18" spans="1:8" ht="15" customHeight="1">
      <c r="A18" s="8"/>
      <c r="B18" s="8"/>
      <c r="C18" s="8"/>
      <c r="D18" s="8"/>
      <c r="E18" s="8"/>
      <c r="F18" s="80" t="s">
        <v>1141</v>
      </c>
      <c r="G18" s="80"/>
      <c r="H18" s="4">
        <f>ROUND(SUM(H11,H14,H17),2)</f>
        <v>23.4</v>
      </c>
    </row>
    <row r="19" spans="1:8" ht="9.9499999999999993" customHeight="1">
      <c r="A19" s="8"/>
      <c r="B19" s="8"/>
      <c r="C19" s="8"/>
      <c r="D19" s="8"/>
      <c r="E19" s="8"/>
      <c r="F19" s="83"/>
      <c r="G19" s="83"/>
      <c r="H19" s="83"/>
    </row>
    <row r="20" spans="1:8" ht="20.100000000000001" customHeight="1">
      <c r="A20" s="81" t="s">
        <v>2254</v>
      </c>
      <c r="B20" s="81"/>
      <c r="C20" s="81"/>
      <c r="D20" s="81"/>
      <c r="E20" s="81"/>
      <c r="F20" s="81"/>
      <c r="G20" s="81"/>
      <c r="H20" s="81"/>
    </row>
    <row r="21" spans="1:8" ht="15" customHeight="1">
      <c r="A21" s="76" t="s">
        <v>1120</v>
      </c>
      <c r="B21" s="76"/>
      <c r="C21" s="77" t="s">
        <v>3</v>
      </c>
      <c r="D21" s="77"/>
      <c r="E21" s="12" t="s">
        <v>4</v>
      </c>
      <c r="F21" s="12" t="s">
        <v>1121</v>
      </c>
      <c r="G21" s="12" t="s">
        <v>1122</v>
      </c>
      <c r="H21" s="12" t="s">
        <v>1123</v>
      </c>
    </row>
    <row r="22" spans="1:8" ht="21" customHeight="1">
      <c r="A22" s="13" t="s">
        <v>2238</v>
      </c>
      <c r="B22" s="14" t="s">
        <v>2239</v>
      </c>
      <c r="C22" s="78" t="s">
        <v>15</v>
      </c>
      <c r="D22" s="78"/>
      <c r="E22" s="13" t="s">
        <v>1221</v>
      </c>
      <c r="F22" s="15">
        <v>1</v>
      </c>
      <c r="G22" s="16">
        <v>4.5199999999999996</v>
      </c>
      <c r="H22" s="16">
        <f t="shared" ref="H22:H27" si="1">TRUNC(TRUNC(F22,8)*G22,2)</f>
        <v>4.5199999999999996</v>
      </c>
    </row>
    <row r="23" spans="1:8" ht="21" customHeight="1">
      <c r="A23" s="13" t="s">
        <v>2255</v>
      </c>
      <c r="B23" s="14" t="s">
        <v>2256</v>
      </c>
      <c r="C23" s="78" t="s">
        <v>15</v>
      </c>
      <c r="D23" s="78"/>
      <c r="E23" s="13" t="s">
        <v>1221</v>
      </c>
      <c r="F23" s="15">
        <v>1</v>
      </c>
      <c r="G23" s="16">
        <v>1.43</v>
      </c>
      <c r="H23" s="16">
        <f t="shared" si="1"/>
        <v>1.43</v>
      </c>
    </row>
    <row r="24" spans="1:8" ht="21" customHeight="1">
      <c r="A24" s="13" t="s">
        <v>2242</v>
      </c>
      <c r="B24" s="14" t="s">
        <v>2243</v>
      </c>
      <c r="C24" s="78" t="s">
        <v>15</v>
      </c>
      <c r="D24" s="78"/>
      <c r="E24" s="13" t="s">
        <v>1221</v>
      </c>
      <c r="F24" s="15">
        <v>1</v>
      </c>
      <c r="G24" s="16">
        <v>1.43</v>
      </c>
      <c r="H24" s="16">
        <f t="shared" si="1"/>
        <v>1.43</v>
      </c>
    </row>
    <row r="25" spans="1:8" ht="29.1" customHeight="1">
      <c r="A25" s="13" t="s">
        <v>2257</v>
      </c>
      <c r="B25" s="14" t="s">
        <v>2258</v>
      </c>
      <c r="C25" s="78" t="s">
        <v>15</v>
      </c>
      <c r="D25" s="78"/>
      <c r="E25" s="13" t="s">
        <v>1221</v>
      </c>
      <c r="F25" s="15">
        <v>1</v>
      </c>
      <c r="G25" s="16">
        <v>0.44</v>
      </c>
      <c r="H25" s="16">
        <f t="shared" si="1"/>
        <v>0.44</v>
      </c>
    </row>
    <row r="26" spans="1:8" ht="21" customHeight="1">
      <c r="A26" s="13" t="s">
        <v>2246</v>
      </c>
      <c r="B26" s="14" t="s">
        <v>2247</v>
      </c>
      <c r="C26" s="78" t="s">
        <v>15</v>
      </c>
      <c r="D26" s="78"/>
      <c r="E26" s="13" t="s">
        <v>1221</v>
      </c>
      <c r="F26" s="15">
        <v>1</v>
      </c>
      <c r="G26" s="16">
        <v>0.08</v>
      </c>
      <c r="H26" s="16">
        <f t="shared" si="1"/>
        <v>0.08</v>
      </c>
    </row>
    <row r="27" spans="1:8" ht="21" customHeight="1">
      <c r="A27" s="13" t="s">
        <v>2248</v>
      </c>
      <c r="B27" s="14" t="s">
        <v>2249</v>
      </c>
      <c r="C27" s="78" t="s">
        <v>15</v>
      </c>
      <c r="D27" s="78"/>
      <c r="E27" s="13" t="s">
        <v>1221</v>
      </c>
      <c r="F27" s="15">
        <v>1</v>
      </c>
      <c r="G27" s="16">
        <v>0.85</v>
      </c>
      <c r="H27" s="16">
        <f t="shared" si="1"/>
        <v>0.85</v>
      </c>
    </row>
    <row r="28" spans="1:8" ht="15" customHeight="1">
      <c r="A28" s="8"/>
      <c r="B28" s="8"/>
      <c r="C28" s="8"/>
      <c r="D28" s="8"/>
      <c r="E28" s="8"/>
      <c r="F28" s="79" t="s">
        <v>1132</v>
      </c>
      <c r="G28" s="79"/>
      <c r="H28" s="17">
        <f>SUM(H22:H27)</f>
        <v>8.75</v>
      </c>
    </row>
    <row r="29" spans="1:8" ht="15" customHeight="1">
      <c r="A29" s="76" t="s">
        <v>1133</v>
      </c>
      <c r="B29" s="76"/>
      <c r="C29" s="77" t="s">
        <v>3</v>
      </c>
      <c r="D29" s="77"/>
      <c r="E29" s="12" t="s">
        <v>4</v>
      </c>
      <c r="F29" s="12" t="s">
        <v>1121</v>
      </c>
      <c r="G29" s="12" t="s">
        <v>1122</v>
      </c>
      <c r="H29" s="12" t="s">
        <v>1123</v>
      </c>
    </row>
    <row r="30" spans="1:8" ht="15" customHeight="1">
      <c r="A30" s="13" t="s">
        <v>2259</v>
      </c>
      <c r="B30" s="14" t="s">
        <v>2260</v>
      </c>
      <c r="C30" s="78" t="s">
        <v>15</v>
      </c>
      <c r="D30" s="78"/>
      <c r="E30" s="13" t="s">
        <v>1221</v>
      </c>
      <c r="F30" s="15">
        <v>1</v>
      </c>
      <c r="G30" s="16">
        <v>14.27</v>
      </c>
      <c r="H30" s="16">
        <f>TRUNC(TRUNC(F30,8)*G30,2)</f>
        <v>14.27</v>
      </c>
    </row>
    <row r="31" spans="1:8" ht="15" customHeight="1">
      <c r="A31" s="8"/>
      <c r="B31" s="8"/>
      <c r="C31" s="8"/>
      <c r="D31" s="8"/>
      <c r="E31" s="8"/>
      <c r="F31" s="79" t="s">
        <v>1136</v>
      </c>
      <c r="G31" s="79"/>
      <c r="H31" s="17">
        <f>SUM(H30:H30)</f>
        <v>14.27</v>
      </c>
    </row>
    <row r="32" spans="1:8" ht="15" customHeight="1">
      <c r="A32" s="76" t="s">
        <v>1137</v>
      </c>
      <c r="B32" s="76"/>
      <c r="C32" s="77" t="s">
        <v>3</v>
      </c>
      <c r="D32" s="77"/>
      <c r="E32" s="12" t="s">
        <v>4</v>
      </c>
      <c r="F32" s="12" t="s">
        <v>1121</v>
      </c>
      <c r="G32" s="12" t="s">
        <v>1122</v>
      </c>
      <c r="H32" s="12" t="s">
        <v>1123</v>
      </c>
    </row>
    <row r="33" spans="1:8" ht="21" customHeight="1">
      <c r="A33" s="13" t="s">
        <v>2261</v>
      </c>
      <c r="B33" s="14" t="s">
        <v>2262</v>
      </c>
      <c r="C33" s="78" t="s">
        <v>15</v>
      </c>
      <c r="D33" s="78"/>
      <c r="E33" s="13" t="s">
        <v>1221</v>
      </c>
      <c r="F33" s="15">
        <v>1</v>
      </c>
      <c r="G33" s="16">
        <v>0.21</v>
      </c>
      <c r="H33" s="16">
        <f>TRUNC(TRUNC(F33,8)*G33,2)</f>
        <v>0.21</v>
      </c>
    </row>
    <row r="34" spans="1:8" ht="15" customHeight="1">
      <c r="A34" s="8"/>
      <c r="B34" s="8"/>
      <c r="C34" s="8"/>
      <c r="D34" s="8"/>
      <c r="E34" s="8"/>
      <c r="F34" s="79" t="s">
        <v>1140</v>
      </c>
      <c r="G34" s="79"/>
      <c r="H34" s="17">
        <f>SUM(H33:H33)</f>
        <v>0.21</v>
      </c>
    </row>
    <row r="35" spans="1:8" ht="15" customHeight="1">
      <c r="A35" s="8"/>
      <c r="B35" s="8"/>
      <c r="C35" s="8"/>
      <c r="D35" s="8"/>
      <c r="E35" s="8"/>
      <c r="F35" s="80" t="s">
        <v>1141</v>
      </c>
      <c r="G35" s="80"/>
      <c r="H35" s="4">
        <f>ROUND(SUM(H28,H31,H34),2)</f>
        <v>23.23</v>
      </c>
    </row>
    <row r="36" spans="1:8" ht="9.9499999999999993" customHeight="1">
      <c r="A36" s="8"/>
      <c r="B36" s="8"/>
      <c r="C36" s="8"/>
      <c r="D36" s="8"/>
      <c r="E36" s="8"/>
      <c r="F36" s="83"/>
      <c r="G36" s="83"/>
      <c r="H36" s="83"/>
    </row>
    <row r="37" spans="1:8" ht="20.100000000000001" customHeight="1">
      <c r="A37" s="81" t="s">
        <v>2263</v>
      </c>
      <c r="B37" s="81"/>
      <c r="C37" s="81"/>
      <c r="D37" s="81"/>
      <c r="E37" s="81"/>
      <c r="F37" s="81"/>
      <c r="G37" s="81"/>
      <c r="H37" s="81"/>
    </row>
    <row r="38" spans="1:8" ht="15" customHeight="1">
      <c r="A38" s="76" t="s">
        <v>1120</v>
      </c>
      <c r="B38" s="76"/>
      <c r="C38" s="77" t="s">
        <v>3</v>
      </c>
      <c r="D38" s="77"/>
      <c r="E38" s="12" t="s">
        <v>4</v>
      </c>
      <c r="F38" s="12" t="s">
        <v>1121</v>
      </c>
      <c r="G38" s="12" t="s">
        <v>1122</v>
      </c>
      <c r="H38" s="12" t="s">
        <v>1123</v>
      </c>
    </row>
    <row r="39" spans="1:8" ht="21" customHeight="1">
      <c r="A39" s="13" t="s">
        <v>2238</v>
      </c>
      <c r="B39" s="14" t="s">
        <v>2239</v>
      </c>
      <c r="C39" s="78" t="s">
        <v>15</v>
      </c>
      <c r="D39" s="78"/>
      <c r="E39" s="13" t="s">
        <v>1221</v>
      </c>
      <c r="F39" s="15">
        <v>1</v>
      </c>
      <c r="G39" s="16">
        <v>4.5199999999999996</v>
      </c>
      <c r="H39" s="16">
        <f t="shared" ref="H39:H44" si="2">TRUNC(TRUNC(F39,8)*G39,2)</f>
        <v>4.5199999999999996</v>
      </c>
    </row>
    <row r="40" spans="1:8" ht="21" customHeight="1">
      <c r="A40" s="13" t="s">
        <v>2264</v>
      </c>
      <c r="B40" s="14" t="s">
        <v>2265</v>
      </c>
      <c r="C40" s="78" t="s">
        <v>15</v>
      </c>
      <c r="D40" s="78"/>
      <c r="E40" s="13" t="s">
        <v>1221</v>
      </c>
      <c r="F40" s="15">
        <v>1</v>
      </c>
      <c r="G40" s="16">
        <v>1.39</v>
      </c>
      <c r="H40" s="16">
        <f t="shared" si="2"/>
        <v>1.39</v>
      </c>
    </row>
    <row r="41" spans="1:8" ht="21" customHeight="1">
      <c r="A41" s="13" t="s">
        <v>2242</v>
      </c>
      <c r="B41" s="14" t="s">
        <v>2243</v>
      </c>
      <c r="C41" s="78" t="s">
        <v>15</v>
      </c>
      <c r="D41" s="78"/>
      <c r="E41" s="13" t="s">
        <v>1221</v>
      </c>
      <c r="F41" s="15">
        <v>1</v>
      </c>
      <c r="G41" s="16">
        <v>1.43</v>
      </c>
      <c r="H41" s="16">
        <f t="shared" si="2"/>
        <v>1.43</v>
      </c>
    </row>
    <row r="42" spans="1:8" ht="21" customHeight="1">
      <c r="A42" s="13" t="s">
        <v>2266</v>
      </c>
      <c r="B42" s="14" t="s">
        <v>2267</v>
      </c>
      <c r="C42" s="78" t="s">
        <v>15</v>
      </c>
      <c r="D42" s="78"/>
      <c r="E42" s="13" t="s">
        <v>1221</v>
      </c>
      <c r="F42" s="15">
        <v>1</v>
      </c>
      <c r="G42" s="16">
        <v>0.61</v>
      </c>
      <c r="H42" s="16">
        <f t="shared" si="2"/>
        <v>0.61</v>
      </c>
    </row>
    <row r="43" spans="1:8" ht="21" customHeight="1">
      <c r="A43" s="13" t="s">
        <v>2246</v>
      </c>
      <c r="B43" s="14" t="s">
        <v>2247</v>
      </c>
      <c r="C43" s="78" t="s">
        <v>15</v>
      </c>
      <c r="D43" s="78"/>
      <c r="E43" s="13" t="s">
        <v>1221</v>
      </c>
      <c r="F43" s="15">
        <v>1</v>
      </c>
      <c r="G43" s="16">
        <v>0.08</v>
      </c>
      <c r="H43" s="16">
        <f t="shared" si="2"/>
        <v>0.08</v>
      </c>
    </row>
    <row r="44" spans="1:8" ht="21" customHeight="1">
      <c r="A44" s="13" t="s">
        <v>2248</v>
      </c>
      <c r="B44" s="14" t="s">
        <v>2249</v>
      </c>
      <c r="C44" s="78" t="s">
        <v>15</v>
      </c>
      <c r="D44" s="78"/>
      <c r="E44" s="13" t="s">
        <v>1221</v>
      </c>
      <c r="F44" s="15">
        <v>1</v>
      </c>
      <c r="G44" s="16">
        <v>0.85</v>
      </c>
      <c r="H44" s="16">
        <f t="shared" si="2"/>
        <v>0.85</v>
      </c>
    </row>
    <row r="45" spans="1:8" ht="15" customHeight="1">
      <c r="A45" s="8"/>
      <c r="B45" s="8"/>
      <c r="C45" s="8"/>
      <c r="D45" s="8"/>
      <c r="E45" s="8"/>
      <c r="F45" s="79" t="s">
        <v>1132</v>
      </c>
      <c r="G45" s="79"/>
      <c r="H45" s="17">
        <f>SUM(H39:H44)</f>
        <v>8.879999999999999</v>
      </c>
    </row>
    <row r="46" spans="1:8" ht="15" customHeight="1">
      <c r="A46" s="76" t="s">
        <v>1133</v>
      </c>
      <c r="B46" s="76"/>
      <c r="C46" s="77" t="s">
        <v>3</v>
      </c>
      <c r="D46" s="77"/>
      <c r="E46" s="12" t="s">
        <v>4</v>
      </c>
      <c r="F46" s="12" t="s">
        <v>1121</v>
      </c>
      <c r="G46" s="12" t="s">
        <v>1122</v>
      </c>
      <c r="H46" s="12" t="s">
        <v>1123</v>
      </c>
    </row>
    <row r="47" spans="1:8" ht="15" customHeight="1">
      <c r="A47" s="13" t="s">
        <v>2268</v>
      </c>
      <c r="B47" s="14" t="s">
        <v>2269</v>
      </c>
      <c r="C47" s="78" t="s">
        <v>15</v>
      </c>
      <c r="D47" s="78"/>
      <c r="E47" s="13" t="s">
        <v>1221</v>
      </c>
      <c r="F47" s="15">
        <v>1</v>
      </c>
      <c r="G47" s="16">
        <v>15.02</v>
      </c>
      <c r="H47" s="16">
        <f>TRUNC(TRUNC(F47,8)*G47,2)</f>
        <v>15.02</v>
      </c>
    </row>
    <row r="48" spans="1:8" ht="15" customHeight="1">
      <c r="A48" s="8"/>
      <c r="B48" s="8"/>
      <c r="C48" s="8"/>
      <c r="D48" s="8"/>
      <c r="E48" s="8"/>
      <c r="F48" s="79" t="s">
        <v>1136</v>
      </c>
      <c r="G48" s="79"/>
      <c r="H48" s="17">
        <f>SUM(H47:H47)</f>
        <v>15.02</v>
      </c>
    </row>
    <row r="49" spans="1:8" ht="15" customHeight="1">
      <c r="A49" s="76" t="s">
        <v>1137</v>
      </c>
      <c r="B49" s="76"/>
      <c r="C49" s="77" t="s">
        <v>3</v>
      </c>
      <c r="D49" s="77"/>
      <c r="E49" s="12" t="s">
        <v>4</v>
      </c>
      <c r="F49" s="12" t="s">
        <v>1121</v>
      </c>
      <c r="G49" s="12" t="s">
        <v>1122</v>
      </c>
      <c r="H49" s="12" t="s">
        <v>1123</v>
      </c>
    </row>
    <row r="50" spans="1:8" ht="21" customHeight="1">
      <c r="A50" s="13" t="s">
        <v>2270</v>
      </c>
      <c r="B50" s="14" t="s">
        <v>2271</v>
      </c>
      <c r="C50" s="78" t="s">
        <v>15</v>
      </c>
      <c r="D50" s="78"/>
      <c r="E50" s="13" t="s">
        <v>1221</v>
      </c>
      <c r="F50" s="15">
        <v>1</v>
      </c>
      <c r="G50" s="16">
        <v>0.17</v>
      </c>
      <c r="H50" s="16">
        <f>TRUNC(TRUNC(F50,8)*G50,2)</f>
        <v>0.17</v>
      </c>
    </row>
    <row r="51" spans="1:8" ht="15" customHeight="1">
      <c r="A51" s="8"/>
      <c r="B51" s="8"/>
      <c r="C51" s="8"/>
      <c r="D51" s="8"/>
      <c r="E51" s="8"/>
      <c r="F51" s="79" t="s">
        <v>1140</v>
      </c>
      <c r="G51" s="79"/>
      <c r="H51" s="17">
        <f>SUM(H50:H50)</f>
        <v>0.17</v>
      </c>
    </row>
    <row r="52" spans="1:8" ht="15" customHeight="1">
      <c r="A52" s="8"/>
      <c r="B52" s="8"/>
      <c r="C52" s="8"/>
      <c r="D52" s="8"/>
      <c r="E52" s="8"/>
      <c r="F52" s="80" t="s">
        <v>1141</v>
      </c>
      <c r="G52" s="80"/>
      <c r="H52" s="4">
        <f>ROUND(SUM(H45,H48,H51),2)</f>
        <v>24.07</v>
      </c>
    </row>
    <row r="53" spans="1:8" ht="9.9499999999999993" customHeight="1">
      <c r="A53" s="8"/>
      <c r="B53" s="8"/>
      <c r="C53" s="8"/>
      <c r="D53" s="8"/>
      <c r="E53" s="8"/>
      <c r="F53" s="83"/>
      <c r="G53" s="83"/>
      <c r="H53" s="83"/>
    </row>
    <row r="54" spans="1:8" ht="20.100000000000001" customHeight="1">
      <c r="A54" s="81" t="s">
        <v>2272</v>
      </c>
      <c r="B54" s="81"/>
      <c r="C54" s="81"/>
      <c r="D54" s="81"/>
      <c r="E54" s="81"/>
      <c r="F54" s="81"/>
      <c r="G54" s="81"/>
      <c r="H54" s="81"/>
    </row>
    <row r="55" spans="1:8" ht="15" customHeight="1">
      <c r="A55" s="76" t="s">
        <v>1211</v>
      </c>
      <c r="B55" s="76"/>
      <c r="C55" s="77" t="s">
        <v>3</v>
      </c>
      <c r="D55" s="77"/>
      <c r="E55" s="12" t="s">
        <v>4</v>
      </c>
      <c r="F55" s="12" t="s">
        <v>1121</v>
      </c>
      <c r="G55" s="12" t="s">
        <v>1122</v>
      </c>
      <c r="H55" s="12" t="s">
        <v>1123</v>
      </c>
    </row>
    <row r="56" spans="1:8" ht="29.1" customHeight="1">
      <c r="A56" s="13" t="s">
        <v>2273</v>
      </c>
      <c r="B56" s="14" t="s">
        <v>2274</v>
      </c>
      <c r="C56" s="78" t="s">
        <v>15</v>
      </c>
      <c r="D56" s="78"/>
      <c r="E56" s="13" t="s">
        <v>1214</v>
      </c>
      <c r="F56" s="15">
        <v>3.62</v>
      </c>
      <c r="G56" s="16">
        <v>1.17</v>
      </c>
      <c r="H56" s="16">
        <f>TRUNC(TRUNC(F56,8)*G56,2)</f>
        <v>4.2300000000000004</v>
      </c>
    </row>
    <row r="57" spans="1:8" ht="29.1" customHeight="1">
      <c r="A57" s="13" t="s">
        <v>2275</v>
      </c>
      <c r="B57" s="14" t="s">
        <v>2276</v>
      </c>
      <c r="C57" s="78" t="s">
        <v>15</v>
      </c>
      <c r="D57" s="78"/>
      <c r="E57" s="13" t="s">
        <v>1184</v>
      </c>
      <c r="F57" s="15">
        <v>1.1000000000000001</v>
      </c>
      <c r="G57" s="16">
        <v>5.62</v>
      </c>
      <c r="H57" s="16">
        <f>TRUNC(TRUNC(F57,8)*G57,2)</f>
        <v>6.18</v>
      </c>
    </row>
    <row r="58" spans="1:8" ht="18" customHeight="1">
      <c r="A58" s="8"/>
      <c r="B58" s="8"/>
      <c r="C58" s="8"/>
      <c r="D58" s="8"/>
      <c r="E58" s="8"/>
      <c r="F58" s="79" t="s">
        <v>1217</v>
      </c>
      <c r="G58" s="79"/>
      <c r="H58" s="17">
        <f>SUM(H56:H57)</f>
        <v>10.41</v>
      </c>
    </row>
    <row r="59" spans="1:8" ht="15" customHeight="1">
      <c r="A59" s="76" t="s">
        <v>1234</v>
      </c>
      <c r="B59" s="76"/>
      <c r="C59" s="77" t="s">
        <v>3</v>
      </c>
      <c r="D59" s="77"/>
      <c r="E59" s="12" t="s">
        <v>4</v>
      </c>
      <c r="F59" s="12" t="s">
        <v>1121</v>
      </c>
      <c r="G59" s="12" t="s">
        <v>1122</v>
      </c>
      <c r="H59" s="12" t="s">
        <v>1123</v>
      </c>
    </row>
    <row r="60" spans="1:8" ht="15" customHeight="1">
      <c r="A60" s="13" t="s">
        <v>2277</v>
      </c>
      <c r="B60" s="14" t="s">
        <v>2278</v>
      </c>
      <c r="C60" s="78" t="s">
        <v>15</v>
      </c>
      <c r="D60" s="78"/>
      <c r="E60" s="13" t="s">
        <v>176</v>
      </c>
      <c r="F60" s="23">
        <v>1981.23</v>
      </c>
      <c r="G60" s="16">
        <v>2.92</v>
      </c>
      <c r="H60" s="16">
        <f>TRUNC(TRUNC(F60,8)*G60,2)</f>
        <v>5785.19</v>
      </c>
    </row>
    <row r="61" spans="1:8" ht="15" customHeight="1">
      <c r="A61" s="8"/>
      <c r="B61" s="8"/>
      <c r="C61" s="8"/>
      <c r="D61" s="8"/>
      <c r="E61" s="8"/>
      <c r="F61" s="79" t="s">
        <v>1249</v>
      </c>
      <c r="G61" s="79"/>
      <c r="H61" s="17">
        <f>SUM(H60:H60)</f>
        <v>5785.19</v>
      </c>
    </row>
    <row r="62" spans="1:8" ht="15" customHeight="1">
      <c r="A62" s="76" t="s">
        <v>1218</v>
      </c>
      <c r="B62" s="76"/>
      <c r="C62" s="77" t="s">
        <v>3</v>
      </c>
      <c r="D62" s="77"/>
      <c r="E62" s="12" t="s">
        <v>4</v>
      </c>
      <c r="F62" s="12" t="s">
        <v>1121</v>
      </c>
      <c r="G62" s="12" t="s">
        <v>1122</v>
      </c>
      <c r="H62" s="12" t="s">
        <v>1123</v>
      </c>
    </row>
    <row r="63" spans="1:8" ht="21" customHeight="1">
      <c r="A63" s="13" t="s">
        <v>1321</v>
      </c>
      <c r="B63" s="14" t="s">
        <v>1322</v>
      </c>
      <c r="C63" s="78" t="s">
        <v>15</v>
      </c>
      <c r="D63" s="78"/>
      <c r="E63" s="13" t="s">
        <v>1221</v>
      </c>
      <c r="F63" s="15">
        <v>4.72</v>
      </c>
      <c r="G63" s="16">
        <v>37.4</v>
      </c>
      <c r="H63" s="16">
        <f>TRUNC(TRUNC(F63,8)*G63,2)</f>
        <v>176.52</v>
      </c>
    </row>
    <row r="64" spans="1:8" ht="18" customHeight="1">
      <c r="A64" s="8"/>
      <c r="B64" s="8"/>
      <c r="C64" s="8"/>
      <c r="D64" s="8"/>
      <c r="E64" s="8"/>
      <c r="F64" s="79" t="s">
        <v>1224</v>
      </c>
      <c r="G64" s="79"/>
      <c r="H64" s="17">
        <f>SUM(H63:H63)</f>
        <v>176.52</v>
      </c>
    </row>
    <row r="65" spans="1:8" ht="15" customHeight="1">
      <c r="A65" s="8"/>
      <c r="B65" s="8"/>
      <c r="C65" s="8"/>
      <c r="D65" s="8"/>
      <c r="E65" s="8"/>
      <c r="F65" s="80" t="s">
        <v>1141</v>
      </c>
      <c r="G65" s="80"/>
      <c r="H65" s="4">
        <f>ROUND(SUM(H58,H61,H64),2)</f>
        <v>5972.12</v>
      </c>
    </row>
    <row r="66" spans="1:8" ht="9.9499999999999993" customHeight="1">
      <c r="A66" s="8"/>
      <c r="B66" s="8"/>
      <c r="C66" s="8"/>
      <c r="D66" s="8"/>
      <c r="E66" s="8"/>
      <c r="F66" s="83"/>
      <c r="G66" s="83"/>
      <c r="H66" s="83"/>
    </row>
    <row r="67" spans="1:8" ht="20.100000000000001" customHeight="1">
      <c r="A67" s="81" t="s">
        <v>2279</v>
      </c>
      <c r="B67" s="81"/>
      <c r="C67" s="81"/>
      <c r="D67" s="81"/>
      <c r="E67" s="81"/>
      <c r="F67" s="81"/>
      <c r="G67" s="81"/>
      <c r="H67" s="81"/>
    </row>
    <row r="68" spans="1:8" ht="15" customHeight="1">
      <c r="A68" s="76" t="s">
        <v>1234</v>
      </c>
      <c r="B68" s="76"/>
      <c r="C68" s="77" t="s">
        <v>3</v>
      </c>
      <c r="D68" s="77"/>
      <c r="E68" s="12" t="s">
        <v>4</v>
      </c>
      <c r="F68" s="12" t="s">
        <v>1121</v>
      </c>
      <c r="G68" s="12" t="s">
        <v>1122</v>
      </c>
      <c r="H68" s="12" t="s">
        <v>1123</v>
      </c>
    </row>
    <row r="69" spans="1:8" ht="21" customHeight="1">
      <c r="A69" s="13" t="s">
        <v>1294</v>
      </c>
      <c r="B69" s="14" t="s">
        <v>1295</v>
      </c>
      <c r="C69" s="78" t="s">
        <v>15</v>
      </c>
      <c r="D69" s="78"/>
      <c r="E69" s="13" t="s">
        <v>82</v>
      </c>
      <c r="F69" s="15">
        <v>1.1299999999999999</v>
      </c>
      <c r="G69" s="16">
        <v>139.88999999999999</v>
      </c>
      <c r="H69" s="16">
        <f>TRUNC(TRUNC(F69,8)*G69,2)</f>
        <v>158.07</v>
      </c>
    </row>
    <row r="70" spans="1:8" ht="15" customHeight="1">
      <c r="A70" s="13" t="s">
        <v>2280</v>
      </c>
      <c r="B70" s="14" t="s">
        <v>2281</v>
      </c>
      <c r="C70" s="78" t="s">
        <v>15</v>
      </c>
      <c r="D70" s="78"/>
      <c r="E70" s="13" t="s">
        <v>176</v>
      </c>
      <c r="F70" s="15">
        <v>75.47</v>
      </c>
      <c r="G70" s="16">
        <v>1.66</v>
      </c>
      <c r="H70" s="16">
        <f>TRUNC(TRUNC(F70,8)*G70,2)</f>
        <v>125.28</v>
      </c>
    </row>
    <row r="71" spans="1:8" ht="15" customHeight="1">
      <c r="A71" s="13" t="s">
        <v>1317</v>
      </c>
      <c r="B71" s="14" t="s">
        <v>1318</v>
      </c>
      <c r="C71" s="78" t="s">
        <v>15</v>
      </c>
      <c r="D71" s="78"/>
      <c r="E71" s="13" t="s">
        <v>176</v>
      </c>
      <c r="F71" s="15">
        <v>339.62</v>
      </c>
      <c r="G71" s="16">
        <v>0.84</v>
      </c>
      <c r="H71" s="16">
        <f>TRUNC(TRUNC(F71,8)*G71,2)</f>
        <v>285.27999999999997</v>
      </c>
    </row>
    <row r="72" spans="1:8" ht="15" customHeight="1">
      <c r="A72" s="8"/>
      <c r="B72" s="8"/>
      <c r="C72" s="8"/>
      <c r="D72" s="8"/>
      <c r="E72" s="8"/>
      <c r="F72" s="79" t="s">
        <v>1249</v>
      </c>
      <c r="G72" s="79"/>
      <c r="H72" s="17">
        <f>SUM(H69:H71)</f>
        <v>568.63</v>
      </c>
    </row>
    <row r="73" spans="1:8" ht="15" customHeight="1">
      <c r="A73" s="76" t="s">
        <v>1218</v>
      </c>
      <c r="B73" s="76"/>
      <c r="C73" s="77" t="s">
        <v>3</v>
      </c>
      <c r="D73" s="77"/>
      <c r="E73" s="12" t="s">
        <v>4</v>
      </c>
      <c r="F73" s="12" t="s">
        <v>1121</v>
      </c>
      <c r="G73" s="12" t="s">
        <v>1122</v>
      </c>
      <c r="H73" s="12" t="s">
        <v>1123</v>
      </c>
    </row>
    <row r="74" spans="1:8" ht="15" customHeight="1">
      <c r="A74" s="13" t="s">
        <v>1267</v>
      </c>
      <c r="B74" s="14" t="s">
        <v>1268</v>
      </c>
      <c r="C74" s="78" t="s">
        <v>15</v>
      </c>
      <c r="D74" s="78"/>
      <c r="E74" s="13" t="s">
        <v>1221</v>
      </c>
      <c r="F74" s="15">
        <v>8.7799999999999994</v>
      </c>
      <c r="G74" s="16">
        <v>22.72</v>
      </c>
      <c r="H74" s="16">
        <f>TRUNC(TRUNC(F74,8)*G74,2)</f>
        <v>199.48</v>
      </c>
    </row>
    <row r="75" spans="1:8" ht="18" customHeight="1">
      <c r="A75" s="8"/>
      <c r="B75" s="8"/>
      <c r="C75" s="8"/>
      <c r="D75" s="8"/>
      <c r="E75" s="8"/>
      <c r="F75" s="79" t="s">
        <v>1224</v>
      </c>
      <c r="G75" s="79"/>
      <c r="H75" s="17">
        <f>SUM(H74:H74)</f>
        <v>199.48</v>
      </c>
    </row>
    <row r="76" spans="1:8" ht="15" customHeight="1">
      <c r="A76" s="8"/>
      <c r="B76" s="8"/>
      <c r="C76" s="8"/>
      <c r="D76" s="8"/>
      <c r="E76" s="8"/>
      <c r="F76" s="80" t="s">
        <v>1141</v>
      </c>
      <c r="G76" s="80"/>
      <c r="H76" s="4">
        <f>ROUND(SUM(H72,H75),2)</f>
        <v>768.11</v>
      </c>
    </row>
    <row r="77" spans="1:8" ht="9.9499999999999993" customHeight="1">
      <c r="A77" s="8"/>
      <c r="B77" s="8"/>
      <c r="C77" s="8"/>
      <c r="D77" s="8"/>
      <c r="E77" s="8"/>
      <c r="F77" s="83"/>
      <c r="G77" s="83"/>
      <c r="H77" s="83"/>
    </row>
    <row r="78" spans="1:8" ht="20.100000000000001" customHeight="1">
      <c r="A78" s="81" t="s">
        <v>2282</v>
      </c>
      <c r="B78" s="81"/>
      <c r="C78" s="81"/>
      <c r="D78" s="81"/>
      <c r="E78" s="81"/>
      <c r="F78" s="81"/>
      <c r="G78" s="81"/>
      <c r="H78" s="81"/>
    </row>
    <row r="79" spans="1:8" ht="15" customHeight="1">
      <c r="A79" s="76" t="s">
        <v>1234</v>
      </c>
      <c r="B79" s="76"/>
      <c r="C79" s="77" t="s">
        <v>3</v>
      </c>
      <c r="D79" s="77"/>
      <c r="E79" s="12" t="s">
        <v>4</v>
      </c>
      <c r="F79" s="12" t="s">
        <v>1121</v>
      </c>
      <c r="G79" s="12" t="s">
        <v>1122</v>
      </c>
      <c r="H79" s="12" t="s">
        <v>1123</v>
      </c>
    </row>
    <row r="80" spans="1:8" ht="21" customHeight="1">
      <c r="A80" s="13" t="s">
        <v>1294</v>
      </c>
      <c r="B80" s="14" t="s">
        <v>1295</v>
      </c>
      <c r="C80" s="78" t="s">
        <v>15</v>
      </c>
      <c r="D80" s="78"/>
      <c r="E80" s="13" t="s">
        <v>82</v>
      </c>
      <c r="F80" s="15">
        <v>1.1599999999999999</v>
      </c>
      <c r="G80" s="16">
        <v>139.88999999999999</v>
      </c>
      <c r="H80" s="16">
        <f>TRUNC(TRUNC(F80,8)*G80,2)</f>
        <v>162.27000000000001</v>
      </c>
    </row>
    <row r="81" spans="1:8" ht="15" customHeight="1">
      <c r="A81" s="13" t="s">
        <v>2280</v>
      </c>
      <c r="B81" s="14" t="s">
        <v>2281</v>
      </c>
      <c r="C81" s="78" t="s">
        <v>15</v>
      </c>
      <c r="D81" s="78"/>
      <c r="E81" s="13" t="s">
        <v>176</v>
      </c>
      <c r="F81" s="15">
        <v>116.4</v>
      </c>
      <c r="G81" s="16">
        <v>1.66</v>
      </c>
      <c r="H81" s="16">
        <f>TRUNC(TRUNC(F81,8)*G81,2)</f>
        <v>193.22</v>
      </c>
    </row>
    <row r="82" spans="1:8" ht="15" customHeight="1">
      <c r="A82" s="13" t="s">
        <v>1317</v>
      </c>
      <c r="B82" s="14" t="s">
        <v>1318</v>
      </c>
      <c r="C82" s="78" t="s">
        <v>15</v>
      </c>
      <c r="D82" s="78"/>
      <c r="E82" s="13" t="s">
        <v>176</v>
      </c>
      <c r="F82" s="15">
        <v>261.89</v>
      </c>
      <c r="G82" s="16">
        <v>0.84</v>
      </c>
      <c r="H82" s="16">
        <f>TRUNC(TRUNC(F82,8)*G82,2)</f>
        <v>219.98</v>
      </c>
    </row>
    <row r="83" spans="1:8" ht="15" customHeight="1">
      <c r="A83" s="8"/>
      <c r="B83" s="8"/>
      <c r="C83" s="8"/>
      <c r="D83" s="8"/>
      <c r="E83" s="8"/>
      <c r="F83" s="79" t="s">
        <v>1249</v>
      </c>
      <c r="G83" s="79"/>
      <c r="H83" s="17">
        <f>SUM(H80:H82)</f>
        <v>575.47</v>
      </c>
    </row>
    <row r="84" spans="1:8" ht="15" customHeight="1">
      <c r="A84" s="76" t="s">
        <v>1218</v>
      </c>
      <c r="B84" s="76"/>
      <c r="C84" s="77" t="s">
        <v>3</v>
      </c>
      <c r="D84" s="77"/>
      <c r="E84" s="12" t="s">
        <v>4</v>
      </c>
      <c r="F84" s="12" t="s">
        <v>1121</v>
      </c>
      <c r="G84" s="12" t="s">
        <v>1122</v>
      </c>
      <c r="H84" s="12" t="s">
        <v>1123</v>
      </c>
    </row>
    <row r="85" spans="1:8" ht="15" customHeight="1">
      <c r="A85" s="13" t="s">
        <v>1267</v>
      </c>
      <c r="B85" s="14" t="s">
        <v>1268</v>
      </c>
      <c r="C85" s="78" t="s">
        <v>15</v>
      </c>
      <c r="D85" s="78"/>
      <c r="E85" s="13" t="s">
        <v>1221</v>
      </c>
      <c r="F85" s="15">
        <v>11.23</v>
      </c>
      <c r="G85" s="16">
        <v>22.72</v>
      </c>
      <c r="H85" s="16">
        <f>TRUNC(TRUNC(F85,8)*G85,2)</f>
        <v>255.14</v>
      </c>
    </row>
    <row r="86" spans="1:8" ht="18" customHeight="1">
      <c r="A86" s="8"/>
      <c r="B86" s="8"/>
      <c r="C86" s="8"/>
      <c r="D86" s="8"/>
      <c r="E86" s="8"/>
      <c r="F86" s="79" t="s">
        <v>1224</v>
      </c>
      <c r="G86" s="79"/>
      <c r="H86" s="17">
        <f>SUM(H85:H85)</f>
        <v>255.14</v>
      </c>
    </row>
    <row r="87" spans="1:8" ht="15" customHeight="1">
      <c r="A87" s="8"/>
      <c r="B87" s="8"/>
      <c r="C87" s="8"/>
      <c r="D87" s="8"/>
      <c r="E87" s="8"/>
      <c r="F87" s="80" t="s">
        <v>1141</v>
      </c>
      <c r="G87" s="80"/>
      <c r="H87" s="4">
        <f>ROUND(SUM(H83,H86),2)</f>
        <v>830.61</v>
      </c>
    </row>
    <row r="88" spans="1:8" ht="9.9499999999999993" customHeight="1">
      <c r="A88" s="8"/>
      <c r="B88" s="8"/>
      <c r="C88" s="8"/>
      <c r="D88" s="8"/>
      <c r="E88" s="8"/>
      <c r="F88" s="83"/>
      <c r="G88" s="83"/>
      <c r="H88" s="83"/>
    </row>
    <row r="89" spans="1:8" ht="20.100000000000001" customHeight="1">
      <c r="A89" s="81" t="s">
        <v>2283</v>
      </c>
      <c r="B89" s="81"/>
      <c r="C89" s="81"/>
      <c r="D89" s="81"/>
      <c r="E89" s="81"/>
      <c r="F89" s="81"/>
      <c r="G89" s="81"/>
      <c r="H89" s="81"/>
    </row>
    <row r="90" spans="1:8" ht="15" customHeight="1">
      <c r="A90" s="76" t="s">
        <v>1234</v>
      </c>
      <c r="B90" s="76"/>
      <c r="C90" s="77" t="s">
        <v>3</v>
      </c>
      <c r="D90" s="77"/>
      <c r="E90" s="12" t="s">
        <v>4</v>
      </c>
      <c r="F90" s="12" t="s">
        <v>1121</v>
      </c>
      <c r="G90" s="12" t="s">
        <v>1122</v>
      </c>
      <c r="H90" s="12" t="s">
        <v>1123</v>
      </c>
    </row>
    <row r="91" spans="1:8" ht="21" customHeight="1">
      <c r="A91" s="13" t="s">
        <v>1294</v>
      </c>
      <c r="B91" s="14" t="s">
        <v>1295</v>
      </c>
      <c r="C91" s="78" t="s">
        <v>15</v>
      </c>
      <c r="D91" s="78"/>
      <c r="E91" s="13" t="s">
        <v>82</v>
      </c>
      <c r="F91" s="15">
        <v>1.1399999999999999</v>
      </c>
      <c r="G91" s="16">
        <v>139.88999999999999</v>
      </c>
      <c r="H91" s="16">
        <f>TRUNC(TRUNC(F91,8)*G91,2)</f>
        <v>159.47</v>
      </c>
    </row>
    <row r="92" spans="1:8" ht="15" customHeight="1">
      <c r="A92" s="13" t="s">
        <v>2280</v>
      </c>
      <c r="B92" s="14" t="s">
        <v>2281</v>
      </c>
      <c r="C92" s="78" t="s">
        <v>15</v>
      </c>
      <c r="D92" s="78"/>
      <c r="E92" s="13" t="s">
        <v>176</v>
      </c>
      <c r="F92" s="15">
        <v>171.13</v>
      </c>
      <c r="G92" s="16">
        <v>1.66</v>
      </c>
      <c r="H92" s="16">
        <f>TRUNC(TRUNC(F92,8)*G92,2)</f>
        <v>284.07</v>
      </c>
    </row>
    <row r="93" spans="1:8" ht="15" customHeight="1">
      <c r="A93" s="13" t="s">
        <v>1317</v>
      </c>
      <c r="B93" s="14" t="s">
        <v>1318</v>
      </c>
      <c r="C93" s="78" t="s">
        <v>15</v>
      </c>
      <c r="D93" s="78"/>
      <c r="E93" s="13" t="s">
        <v>176</v>
      </c>
      <c r="F93" s="15">
        <v>192.52</v>
      </c>
      <c r="G93" s="16">
        <v>0.84</v>
      </c>
      <c r="H93" s="16">
        <f>TRUNC(TRUNC(F93,8)*G93,2)</f>
        <v>161.71</v>
      </c>
    </row>
    <row r="94" spans="1:8" ht="15" customHeight="1">
      <c r="A94" s="8"/>
      <c r="B94" s="8"/>
      <c r="C94" s="8"/>
      <c r="D94" s="8"/>
      <c r="E94" s="8"/>
      <c r="F94" s="79" t="s">
        <v>1249</v>
      </c>
      <c r="G94" s="79"/>
      <c r="H94" s="17">
        <f>SUM(H91:H93)</f>
        <v>605.25</v>
      </c>
    </row>
    <row r="95" spans="1:8" ht="15" customHeight="1">
      <c r="A95" s="76" t="s">
        <v>1218</v>
      </c>
      <c r="B95" s="76"/>
      <c r="C95" s="77" t="s">
        <v>3</v>
      </c>
      <c r="D95" s="77"/>
      <c r="E95" s="12" t="s">
        <v>4</v>
      </c>
      <c r="F95" s="12" t="s">
        <v>1121</v>
      </c>
      <c r="G95" s="12" t="s">
        <v>1122</v>
      </c>
      <c r="H95" s="12" t="s">
        <v>1123</v>
      </c>
    </row>
    <row r="96" spans="1:8" ht="15" customHeight="1">
      <c r="A96" s="13" t="s">
        <v>1267</v>
      </c>
      <c r="B96" s="14" t="s">
        <v>1268</v>
      </c>
      <c r="C96" s="78" t="s">
        <v>15</v>
      </c>
      <c r="D96" s="78"/>
      <c r="E96" s="13" t="s">
        <v>1221</v>
      </c>
      <c r="F96" s="15">
        <v>11.1</v>
      </c>
      <c r="G96" s="16">
        <v>22.72</v>
      </c>
      <c r="H96" s="16">
        <f>TRUNC(TRUNC(F96,8)*G96,2)</f>
        <v>252.19</v>
      </c>
    </row>
    <row r="97" spans="1:8" ht="18" customHeight="1">
      <c r="A97" s="8"/>
      <c r="B97" s="8"/>
      <c r="C97" s="8"/>
      <c r="D97" s="8"/>
      <c r="E97" s="8"/>
      <c r="F97" s="79" t="s">
        <v>1224</v>
      </c>
      <c r="G97" s="79"/>
      <c r="H97" s="17">
        <f>SUM(H96:H96)</f>
        <v>252.19</v>
      </c>
    </row>
    <row r="98" spans="1:8" ht="15" customHeight="1">
      <c r="A98" s="8"/>
      <c r="B98" s="8"/>
      <c r="C98" s="8"/>
      <c r="D98" s="8"/>
      <c r="E98" s="8"/>
      <c r="F98" s="80" t="s">
        <v>1141</v>
      </c>
      <c r="G98" s="80"/>
      <c r="H98" s="4">
        <f>ROUND(SUM(H94,H97),2)</f>
        <v>857.44</v>
      </c>
    </row>
    <row r="99" spans="1:8" ht="9.9499999999999993" customHeight="1">
      <c r="A99" s="8"/>
      <c r="B99" s="8"/>
      <c r="C99" s="8"/>
      <c r="D99" s="8"/>
      <c r="E99" s="8"/>
      <c r="F99" s="83"/>
      <c r="G99" s="83"/>
      <c r="H99" s="83"/>
    </row>
    <row r="100" spans="1:8" ht="20.100000000000001" customHeight="1">
      <c r="A100" s="81" t="s">
        <v>2284</v>
      </c>
      <c r="B100" s="81"/>
      <c r="C100" s="81"/>
      <c r="D100" s="81"/>
      <c r="E100" s="81"/>
      <c r="F100" s="81"/>
      <c r="G100" s="81"/>
      <c r="H100" s="81"/>
    </row>
    <row r="101" spans="1:8" ht="15" customHeight="1">
      <c r="A101" s="76" t="s">
        <v>1211</v>
      </c>
      <c r="B101" s="76"/>
      <c r="C101" s="77" t="s">
        <v>3</v>
      </c>
      <c r="D101" s="77"/>
      <c r="E101" s="12" t="s">
        <v>4</v>
      </c>
      <c r="F101" s="12" t="s">
        <v>1121</v>
      </c>
      <c r="G101" s="12" t="s">
        <v>1122</v>
      </c>
      <c r="H101" s="12" t="s">
        <v>1123</v>
      </c>
    </row>
    <row r="102" spans="1:8" ht="38.1" customHeight="1">
      <c r="A102" s="13" t="s">
        <v>2285</v>
      </c>
      <c r="B102" s="14" t="s">
        <v>2286</v>
      </c>
      <c r="C102" s="78" t="s">
        <v>15</v>
      </c>
      <c r="D102" s="78"/>
      <c r="E102" s="13" t="s">
        <v>1214</v>
      </c>
      <c r="F102" s="15">
        <v>3.45</v>
      </c>
      <c r="G102" s="16">
        <v>0.43</v>
      </c>
      <c r="H102" s="16">
        <f>TRUNC(TRUNC(F102,8)*G102,2)</f>
        <v>1.48</v>
      </c>
    </row>
    <row r="103" spans="1:8" ht="38.1" customHeight="1">
      <c r="A103" s="13" t="s">
        <v>2287</v>
      </c>
      <c r="B103" s="14" t="s">
        <v>2288</v>
      </c>
      <c r="C103" s="78" t="s">
        <v>15</v>
      </c>
      <c r="D103" s="78"/>
      <c r="E103" s="13" t="s">
        <v>1184</v>
      </c>
      <c r="F103" s="15">
        <v>1.05</v>
      </c>
      <c r="G103" s="16">
        <v>2.1800000000000002</v>
      </c>
      <c r="H103" s="16">
        <f>TRUNC(TRUNC(F103,8)*G103,2)</f>
        <v>2.2799999999999998</v>
      </c>
    </row>
    <row r="104" spans="1:8" ht="18" customHeight="1">
      <c r="A104" s="8"/>
      <c r="B104" s="8"/>
      <c r="C104" s="8"/>
      <c r="D104" s="8"/>
      <c r="E104" s="8"/>
      <c r="F104" s="79" t="s">
        <v>1217</v>
      </c>
      <c r="G104" s="79"/>
      <c r="H104" s="17">
        <f>SUM(H102:H103)</f>
        <v>3.76</v>
      </c>
    </row>
    <row r="105" spans="1:8" ht="15" customHeight="1">
      <c r="A105" s="76" t="s">
        <v>1234</v>
      </c>
      <c r="B105" s="76"/>
      <c r="C105" s="77" t="s">
        <v>3</v>
      </c>
      <c r="D105" s="77"/>
      <c r="E105" s="12" t="s">
        <v>4</v>
      </c>
      <c r="F105" s="12" t="s">
        <v>1121</v>
      </c>
      <c r="G105" s="12" t="s">
        <v>1122</v>
      </c>
      <c r="H105" s="12" t="s">
        <v>1123</v>
      </c>
    </row>
    <row r="106" spans="1:8" ht="21" customHeight="1">
      <c r="A106" s="13" t="s">
        <v>1294</v>
      </c>
      <c r="B106" s="14" t="s">
        <v>1295</v>
      </c>
      <c r="C106" s="78" t="s">
        <v>15</v>
      </c>
      <c r="D106" s="78"/>
      <c r="E106" s="13" t="s">
        <v>82</v>
      </c>
      <c r="F106" s="15">
        <v>1.1599999999999999</v>
      </c>
      <c r="G106" s="16">
        <v>139.88999999999999</v>
      </c>
      <c r="H106" s="16">
        <f>TRUNC(TRUNC(F106,8)*G106,2)</f>
        <v>162.27000000000001</v>
      </c>
    </row>
    <row r="107" spans="1:8" ht="15" customHeight="1">
      <c r="A107" s="13" t="s">
        <v>2280</v>
      </c>
      <c r="B107" s="14" t="s">
        <v>2281</v>
      </c>
      <c r="C107" s="78" t="s">
        <v>15</v>
      </c>
      <c r="D107" s="78"/>
      <c r="E107" s="13" t="s">
        <v>176</v>
      </c>
      <c r="F107" s="15">
        <v>174.1</v>
      </c>
      <c r="G107" s="16">
        <v>1.66</v>
      </c>
      <c r="H107" s="16">
        <f>TRUNC(TRUNC(F107,8)*G107,2)</f>
        <v>289</v>
      </c>
    </row>
    <row r="108" spans="1:8" ht="15" customHeight="1">
      <c r="A108" s="13" t="s">
        <v>1317</v>
      </c>
      <c r="B108" s="14" t="s">
        <v>1318</v>
      </c>
      <c r="C108" s="78" t="s">
        <v>15</v>
      </c>
      <c r="D108" s="78"/>
      <c r="E108" s="13" t="s">
        <v>176</v>
      </c>
      <c r="F108" s="15">
        <v>195.86</v>
      </c>
      <c r="G108" s="16">
        <v>0.84</v>
      </c>
      <c r="H108" s="16">
        <f>TRUNC(TRUNC(F108,8)*G108,2)</f>
        <v>164.52</v>
      </c>
    </row>
    <row r="109" spans="1:8" ht="15" customHeight="1">
      <c r="A109" s="8"/>
      <c r="B109" s="8"/>
      <c r="C109" s="8"/>
      <c r="D109" s="8"/>
      <c r="E109" s="8"/>
      <c r="F109" s="79" t="s">
        <v>1249</v>
      </c>
      <c r="G109" s="79"/>
      <c r="H109" s="17">
        <f>SUM(H106:H108)</f>
        <v>615.79</v>
      </c>
    </row>
    <row r="110" spans="1:8" ht="15" customHeight="1">
      <c r="A110" s="76" t="s">
        <v>1218</v>
      </c>
      <c r="B110" s="76"/>
      <c r="C110" s="77" t="s">
        <v>3</v>
      </c>
      <c r="D110" s="77"/>
      <c r="E110" s="12" t="s">
        <v>4</v>
      </c>
      <c r="F110" s="12" t="s">
        <v>1121</v>
      </c>
      <c r="G110" s="12" t="s">
        <v>1122</v>
      </c>
      <c r="H110" s="12" t="s">
        <v>1123</v>
      </c>
    </row>
    <row r="111" spans="1:8" ht="21" customHeight="1">
      <c r="A111" s="13" t="s">
        <v>1321</v>
      </c>
      <c r="B111" s="14" t="s">
        <v>1322</v>
      </c>
      <c r="C111" s="78" t="s">
        <v>15</v>
      </c>
      <c r="D111" s="78"/>
      <c r="E111" s="13" t="s">
        <v>1221</v>
      </c>
      <c r="F111" s="15">
        <v>4.5</v>
      </c>
      <c r="G111" s="16">
        <v>37.4</v>
      </c>
      <c r="H111" s="16">
        <f>TRUNC(TRUNC(F111,8)*G111,2)</f>
        <v>168.3</v>
      </c>
    </row>
    <row r="112" spans="1:8" ht="18" customHeight="1">
      <c r="A112" s="8"/>
      <c r="B112" s="8"/>
      <c r="C112" s="8"/>
      <c r="D112" s="8"/>
      <c r="E112" s="8"/>
      <c r="F112" s="79" t="s">
        <v>1224</v>
      </c>
      <c r="G112" s="79"/>
      <c r="H112" s="17">
        <f>SUM(H111:H111)</f>
        <v>168.3</v>
      </c>
    </row>
    <row r="113" spans="1:8" ht="15" customHeight="1">
      <c r="A113" s="8"/>
      <c r="B113" s="8"/>
      <c r="C113" s="8"/>
      <c r="D113" s="8"/>
      <c r="E113" s="8"/>
      <c r="F113" s="80" t="s">
        <v>1141</v>
      </c>
      <c r="G113" s="80"/>
      <c r="H113" s="4">
        <f>ROUND(SUM(H104,H109,H112),2)</f>
        <v>787.85</v>
      </c>
    </row>
    <row r="114" spans="1:8" ht="9.9499999999999993" customHeight="1">
      <c r="A114" s="8"/>
      <c r="B114" s="8"/>
      <c r="C114" s="8"/>
      <c r="D114" s="8"/>
      <c r="E114" s="8"/>
      <c r="F114" s="83"/>
      <c r="G114" s="83"/>
      <c r="H114" s="83"/>
    </row>
    <row r="115" spans="1:8" ht="20.100000000000001" customHeight="1">
      <c r="A115" s="81" t="s">
        <v>2289</v>
      </c>
      <c r="B115" s="81"/>
      <c r="C115" s="81"/>
      <c r="D115" s="81"/>
      <c r="E115" s="81"/>
      <c r="F115" s="81"/>
      <c r="G115" s="81"/>
      <c r="H115" s="81"/>
    </row>
    <row r="116" spans="1:8" ht="15" customHeight="1">
      <c r="A116" s="76" t="s">
        <v>1211</v>
      </c>
      <c r="B116" s="76"/>
      <c r="C116" s="77" t="s">
        <v>3</v>
      </c>
      <c r="D116" s="77"/>
      <c r="E116" s="12" t="s">
        <v>4</v>
      </c>
      <c r="F116" s="12" t="s">
        <v>1121</v>
      </c>
      <c r="G116" s="12" t="s">
        <v>1122</v>
      </c>
      <c r="H116" s="12" t="s">
        <v>1123</v>
      </c>
    </row>
    <row r="117" spans="1:8" ht="38.1" customHeight="1">
      <c r="A117" s="13" t="s">
        <v>1313</v>
      </c>
      <c r="B117" s="14" t="s">
        <v>1314</v>
      </c>
      <c r="C117" s="78" t="s">
        <v>15</v>
      </c>
      <c r="D117" s="78"/>
      <c r="E117" s="13" t="s">
        <v>1214</v>
      </c>
      <c r="F117" s="15">
        <v>2.8</v>
      </c>
      <c r="G117" s="16">
        <v>1.79</v>
      </c>
      <c r="H117" s="16">
        <f>TRUNC(TRUNC(F117,8)*G117,2)</f>
        <v>5.01</v>
      </c>
    </row>
    <row r="118" spans="1:8" ht="38.1" customHeight="1">
      <c r="A118" s="13" t="s">
        <v>1315</v>
      </c>
      <c r="B118" s="14" t="s">
        <v>1316</v>
      </c>
      <c r="C118" s="78" t="s">
        <v>15</v>
      </c>
      <c r="D118" s="78"/>
      <c r="E118" s="13" t="s">
        <v>1184</v>
      </c>
      <c r="F118" s="15">
        <v>0.85</v>
      </c>
      <c r="G118" s="16">
        <v>6.1</v>
      </c>
      <c r="H118" s="16">
        <f>TRUNC(TRUNC(F118,8)*G118,2)</f>
        <v>5.18</v>
      </c>
    </row>
    <row r="119" spans="1:8" ht="18" customHeight="1">
      <c r="A119" s="8"/>
      <c r="B119" s="8"/>
      <c r="C119" s="8"/>
      <c r="D119" s="8"/>
      <c r="E119" s="8"/>
      <c r="F119" s="79" t="s">
        <v>1217</v>
      </c>
      <c r="G119" s="79"/>
      <c r="H119" s="17">
        <f>SUM(H117:H118)</f>
        <v>10.19</v>
      </c>
    </row>
    <row r="120" spans="1:8" ht="15" customHeight="1">
      <c r="A120" s="76" t="s">
        <v>1234</v>
      </c>
      <c r="B120" s="76"/>
      <c r="C120" s="77" t="s">
        <v>3</v>
      </c>
      <c r="D120" s="77"/>
      <c r="E120" s="12" t="s">
        <v>4</v>
      </c>
      <c r="F120" s="12" t="s">
        <v>1121</v>
      </c>
      <c r="G120" s="12" t="s">
        <v>1122</v>
      </c>
      <c r="H120" s="12" t="s">
        <v>1123</v>
      </c>
    </row>
    <row r="121" spans="1:8" ht="21" customHeight="1">
      <c r="A121" s="13" t="s">
        <v>1294</v>
      </c>
      <c r="B121" s="14" t="s">
        <v>1295</v>
      </c>
      <c r="C121" s="78" t="s">
        <v>15</v>
      </c>
      <c r="D121" s="78"/>
      <c r="E121" s="13" t="s">
        <v>82</v>
      </c>
      <c r="F121" s="15">
        <v>1.18</v>
      </c>
      <c r="G121" s="16">
        <v>139.88999999999999</v>
      </c>
      <c r="H121" s="16">
        <f>TRUNC(TRUNC(F121,8)*G121,2)</f>
        <v>165.07</v>
      </c>
    </row>
    <row r="122" spans="1:8" ht="15" customHeight="1">
      <c r="A122" s="13" t="s">
        <v>2280</v>
      </c>
      <c r="B122" s="14" t="s">
        <v>2281</v>
      </c>
      <c r="C122" s="78" t="s">
        <v>15</v>
      </c>
      <c r="D122" s="78"/>
      <c r="E122" s="13" t="s">
        <v>176</v>
      </c>
      <c r="F122" s="15">
        <v>157.44</v>
      </c>
      <c r="G122" s="16">
        <v>1.66</v>
      </c>
      <c r="H122" s="16">
        <f>TRUNC(TRUNC(F122,8)*G122,2)</f>
        <v>261.35000000000002</v>
      </c>
    </row>
    <row r="123" spans="1:8" ht="15" customHeight="1">
      <c r="A123" s="13" t="s">
        <v>1317</v>
      </c>
      <c r="B123" s="14" t="s">
        <v>1318</v>
      </c>
      <c r="C123" s="78" t="s">
        <v>15</v>
      </c>
      <c r="D123" s="78"/>
      <c r="E123" s="13" t="s">
        <v>176</v>
      </c>
      <c r="F123" s="15">
        <v>177.12</v>
      </c>
      <c r="G123" s="16">
        <v>0.84</v>
      </c>
      <c r="H123" s="16">
        <f>TRUNC(TRUNC(F123,8)*G123,2)</f>
        <v>148.78</v>
      </c>
    </row>
    <row r="124" spans="1:8" ht="15" customHeight="1">
      <c r="A124" s="8"/>
      <c r="B124" s="8"/>
      <c r="C124" s="8"/>
      <c r="D124" s="8"/>
      <c r="E124" s="8"/>
      <c r="F124" s="79" t="s">
        <v>1249</v>
      </c>
      <c r="G124" s="79"/>
      <c r="H124" s="17">
        <f>SUM(H121:H123)</f>
        <v>575.20000000000005</v>
      </c>
    </row>
    <row r="125" spans="1:8" ht="15" customHeight="1">
      <c r="A125" s="76" t="s">
        <v>1218</v>
      </c>
      <c r="B125" s="76"/>
      <c r="C125" s="77" t="s">
        <v>3</v>
      </c>
      <c r="D125" s="77"/>
      <c r="E125" s="12" t="s">
        <v>4</v>
      </c>
      <c r="F125" s="12" t="s">
        <v>1121</v>
      </c>
      <c r="G125" s="12" t="s">
        <v>1122</v>
      </c>
      <c r="H125" s="12" t="s">
        <v>1123</v>
      </c>
    </row>
    <row r="126" spans="1:8" ht="21" customHeight="1">
      <c r="A126" s="13" t="s">
        <v>1321</v>
      </c>
      <c r="B126" s="14" t="s">
        <v>1322</v>
      </c>
      <c r="C126" s="78" t="s">
        <v>15</v>
      </c>
      <c r="D126" s="78"/>
      <c r="E126" s="13" t="s">
        <v>1221</v>
      </c>
      <c r="F126" s="15">
        <v>3.65</v>
      </c>
      <c r="G126" s="16">
        <v>37.4</v>
      </c>
      <c r="H126" s="16">
        <f>TRUNC(TRUNC(F126,8)*G126,2)</f>
        <v>136.51</v>
      </c>
    </row>
    <row r="127" spans="1:8" ht="15" customHeight="1">
      <c r="A127" s="13" t="s">
        <v>1267</v>
      </c>
      <c r="B127" s="14" t="s">
        <v>1268</v>
      </c>
      <c r="C127" s="78" t="s">
        <v>15</v>
      </c>
      <c r="D127" s="78"/>
      <c r="E127" s="13" t="s">
        <v>1221</v>
      </c>
      <c r="F127" s="15">
        <v>0.79</v>
      </c>
      <c r="G127" s="16">
        <v>22.72</v>
      </c>
      <c r="H127" s="16">
        <f>TRUNC(TRUNC(F127,8)*G127,2)</f>
        <v>17.940000000000001</v>
      </c>
    </row>
    <row r="128" spans="1:8" ht="18" customHeight="1">
      <c r="A128" s="8"/>
      <c r="B128" s="8"/>
      <c r="C128" s="8"/>
      <c r="D128" s="8"/>
      <c r="E128" s="8"/>
      <c r="F128" s="79" t="s">
        <v>1224</v>
      </c>
      <c r="G128" s="79"/>
      <c r="H128" s="17">
        <f>SUM(H126:H127)</f>
        <v>154.44999999999999</v>
      </c>
    </row>
    <row r="129" spans="1:8" ht="15" customHeight="1">
      <c r="A129" s="8"/>
      <c r="B129" s="8"/>
      <c r="C129" s="8"/>
      <c r="D129" s="8"/>
      <c r="E129" s="8"/>
      <c r="F129" s="80" t="s">
        <v>1141</v>
      </c>
      <c r="G129" s="80"/>
      <c r="H129" s="4">
        <f>ROUND(SUM(H119,H124,H128),2)</f>
        <v>739.84</v>
      </c>
    </row>
    <row r="130" spans="1:8" ht="9.9499999999999993" customHeight="1">
      <c r="A130" s="8"/>
      <c r="B130" s="8"/>
      <c r="C130" s="8"/>
      <c r="D130" s="8"/>
      <c r="E130" s="8"/>
      <c r="F130" s="83"/>
      <c r="G130" s="83"/>
      <c r="H130" s="83"/>
    </row>
    <row r="131" spans="1:8" ht="20.100000000000001" customHeight="1">
      <c r="A131" s="81" t="s">
        <v>2290</v>
      </c>
      <c r="B131" s="81"/>
      <c r="C131" s="81"/>
      <c r="D131" s="81"/>
      <c r="E131" s="81"/>
      <c r="F131" s="81"/>
      <c r="G131" s="81"/>
      <c r="H131" s="81"/>
    </row>
    <row r="132" spans="1:8" ht="15" customHeight="1">
      <c r="A132" s="76" t="s">
        <v>1211</v>
      </c>
      <c r="B132" s="76"/>
      <c r="C132" s="77" t="s">
        <v>3</v>
      </c>
      <c r="D132" s="77"/>
      <c r="E132" s="12" t="s">
        <v>4</v>
      </c>
      <c r="F132" s="12" t="s">
        <v>1121</v>
      </c>
      <c r="G132" s="12" t="s">
        <v>1122</v>
      </c>
      <c r="H132" s="12" t="s">
        <v>1123</v>
      </c>
    </row>
    <row r="133" spans="1:8" ht="29.1" customHeight="1">
      <c r="A133" s="13" t="s">
        <v>2273</v>
      </c>
      <c r="B133" s="14" t="s">
        <v>2274</v>
      </c>
      <c r="C133" s="78" t="s">
        <v>15</v>
      </c>
      <c r="D133" s="78"/>
      <c r="E133" s="13" t="s">
        <v>1214</v>
      </c>
      <c r="F133" s="15">
        <v>3.74</v>
      </c>
      <c r="G133" s="16">
        <v>1.17</v>
      </c>
      <c r="H133" s="16">
        <f>TRUNC(TRUNC(F133,8)*G133,2)</f>
        <v>4.37</v>
      </c>
    </row>
    <row r="134" spans="1:8" ht="29.1" customHeight="1">
      <c r="A134" s="13" t="s">
        <v>2275</v>
      </c>
      <c r="B134" s="14" t="s">
        <v>2276</v>
      </c>
      <c r="C134" s="78" t="s">
        <v>15</v>
      </c>
      <c r="D134" s="78"/>
      <c r="E134" s="13" t="s">
        <v>1184</v>
      </c>
      <c r="F134" s="15">
        <v>1.1399999999999999</v>
      </c>
      <c r="G134" s="16">
        <v>5.62</v>
      </c>
      <c r="H134" s="16">
        <f>TRUNC(TRUNC(F134,8)*G134,2)</f>
        <v>6.4</v>
      </c>
    </row>
    <row r="135" spans="1:8" ht="18" customHeight="1">
      <c r="A135" s="8"/>
      <c r="B135" s="8"/>
      <c r="C135" s="8"/>
      <c r="D135" s="8"/>
      <c r="E135" s="8"/>
      <c r="F135" s="79" t="s">
        <v>1217</v>
      </c>
      <c r="G135" s="79"/>
      <c r="H135" s="17">
        <f>SUM(H133:H134)</f>
        <v>10.77</v>
      </c>
    </row>
    <row r="136" spans="1:8" ht="15" customHeight="1">
      <c r="A136" s="76" t="s">
        <v>1234</v>
      </c>
      <c r="B136" s="76"/>
      <c r="C136" s="77" t="s">
        <v>3</v>
      </c>
      <c r="D136" s="77"/>
      <c r="E136" s="12" t="s">
        <v>4</v>
      </c>
      <c r="F136" s="12" t="s">
        <v>1121</v>
      </c>
      <c r="G136" s="12" t="s">
        <v>1122</v>
      </c>
      <c r="H136" s="12" t="s">
        <v>1123</v>
      </c>
    </row>
    <row r="137" spans="1:8" ht="21" customHeight="1">
      <c r="A137" s="13" t="s">
        <v>1294</v>
      </c>
      <c r="B137" s="14" t="s">
        <v>1295</v>
      </c>
      <c r="C137" s="78" t="s">
        <v>15</v>
      </c>
      <c r="D137" s="78"/>
      <c r="E137" s="13" t="s">
        <v>82</v>
      </c>
      <c r="F137" s="15">
        <v>1.1599999999999999</v>
      </c>
      <c r="G137" s="16">
        <v>139.88999999999999</v>
      </c>
      <c r="H137" s="16">
        <f>TRUNC(TRUNC(F137,8)*G137,2)</f>
        <v>162.27000000000001</v>
      </c>
    </row>
    <row r="138" spans="1:8" ht="15" customHeight="1">
      <c r="A138" s="13" t="s">
        <v>2280</v>
      </c>
      <c r="B138" s="14" t="s">
        <v>2281</v>
      </c>
      <c r="C138" s="78" t="s">
        <v>15</v>
      </c>
      <c r="D138" s="78"/>
      <c r="E138" s="13" t="s">
        <v>176</v>
      </c>
      <c r="F138" s="15">
        <v>154.46</v>
      </c>
      <c r="G138" s="16">
        <v>1.66</v>
      </c>
      <c r="H138" s="16">
        <f>TRUNC(TRUNC(F138,8)*G138,2)</f>
        <v>256.39999999999998</v>
      </c>
    </row>
    <row r="139" spans="1:8" ht="15" customHeight="1">
      <c r="A139" s="13" t="s">
        <v>1317</v>
      </c>
      <c r="B139" s="14" t="s">
        <v>1318</v>
      </c>
      <c r="C139" s="78" t="s">
        <v>15</v>
      </c>
      <c r="D139" s="78"/>
      <c r="E139" s="13" t="s">
        <v>176</v>
      </c>
      <c r="F139" s="15">
        <v>173.77</v>
      </c>
      <c r="G139" s="16">
        <v>0.84</v>
      </c>
      <c r="H139" s="16">
        <f>TRUNC(TRUNC(F139,8)*G139,2)</f>
        <v>145.96</v>
      </c>
    </row>
    <row r="140" spans="1:8" ht="15" customHeight="1">
      <c r="A140" s="8"/>
      <c r="B140" s="8"/>
      <c r="C140" s="8"/>
      <c r="D140" s="8"/>
      <c r="E140" s="8"/>
      <c r="F140" s="79" t="s">
        <v>1249</v>
      </c>
      <c r="G140" s="79"/>
      <c r="H140" s="17">
        <f>SUM(H137:H139)</f>
        <v>564.63</v>
      </c>
    </row>
    <row r="141" spans="1:8" ht="15" customHeight="1">
      <c r="A141" s="76" t="s">
        <v>1218</v>
      </c>
      <c r="B141" s="76"/>
      <c r="C141" s="77" t="s">
        <v>3</v>
      </c>
      <c r="D141" s="77"/>
      <c r="E141" s="12" t="s">
        <v>4</v>
      </c>
      <c r="F141" s="12" t="s">
        <v>1121</v>
      </c>
      <c r="G141" s="12" t="s">
        <v>1122</v>
      </c>
      <c r="H141" s="12" t="s">
        <v>1123</v>
      </c>
    </row>
    <row r="142" spans="1:8" ht="21" customHeight="1">
      <c r="A142" s="13" t="s">
        <v>1321</v>
      </c>
      <c r="B142" s="14" t="s">
        <v>1322</v>
      </c>
      <c r="C142" s="78" t="s">
        <v>15</v>
      </c>
      <c r="D142" s="78"/>
      <c r="E142" s="13" t="s">
        <v>1221</v>
      </c>
      <c r="F142" s="15">
        <v>4.88</v>
      </c>
      <c r="G142" s="16">
        <v>37.4</v>
      </c>
      <c r="H142" s="16">
        <f>TRUNC(TRUNC(F142,8)*G142,2)</f>
        <v>182.51</v>
      </c>
    </row>
    <row r="143" spans="1:8" ht="18" customHeight="1">
      <c r="A143" s="8"/>
      <c r="B143" s="8"/>
      <c r="C143" s="8"/>
      <c r="D143" s="8"/>
      <c r="E143" s="8"/>
      <c r="F143" s="79" t="s">
        <v>1224</v>
      </c>
      <c r="G143" s="79"/>
      <c r="H143" s="17">
        <f>SUM(H142:H142)</f>
        <v>182.51</v>
      </c>
    </row>
    <row r="144" spans="1:8" ht="15" customHeight="1">
      <c r="A144" s="8"/>
      <c r="B144" s="8"/>
      <c r="C144" s="8"/>
      <c r="D144" s="8"/>
      <c r="E144" s="8"/>
      <c r="F144" s="80" t="s">
        <v>1141</v>
      </c>
      <c r="G144" s="80"/>
      <c r="H144" s="4">
        <f>ROUND(SUM(H135,H140,H143),2)</f>
        <v>757.91</v>
      </c>
    </row>
    <row r="145" spans="1:8" ht="9.9499999999999993" customHeight="1">
      <c r="A145" s="8"/>
      <c r="B145" s="8"/>
      <c r="C145" s="8"/>
      <c r="D145" s="8"/>
      <c r="E145" s="8"/>
      <c r="F145" s="83"/>
      <c r="G145" s="83"/>
      <c r="H145" s="83"/>
    </row>
    <row r="146" spans="1:8" ht="20.100000000000001" customHeight="1">
      <c r="A146" s="81" t="s">
        <v>2291</v>
      </c>
      <c r="B146" s="81"/>
      <c r="C146" s="81"/>
      <c r="D146" s="81"/>
      <c r="E146" s="81"/>
      <c r="F146" s="81"/>
      <c r="G146" s="81"/>
      <c r="H146" s="81"/>
    </row>
    <row r="147" spans="1:8" ht="15" customHeight="1">
      <c r="A147" s="76" t="s">
        <v>1234</v>
      </c>
      <c r="B147" s="76"/>
      <c r="C147" s="77" t="s">
        <v>3</v>
      </c>
      <c r="D147" s="77"/>
      <c r="E147" s="12" t="s">
        <v>4</v>
      </c>
      <c r="F147" s="12" t="s">
        <v>1121</v>
      </c>
      <c r="G147" s="12" t="s">
        <v>1122</v>
      </c>
      <c r="H147" s="12" t="s">
        <v>1123</v>
      </c>
    </row>
    <row r="148" spans="1:8" ht="21" customHeight="1">
      <c r="A148" s="13" t="s">
        <v>2292</v>
      </c>
      <c r="B148" s="14" t="s">
        <v>2293</v>
      </c>
      <c r="C148" s="78" t="s">
        <v>15</v>
      </c>
      <c r="D148" s="78"/>
      <c r="E148" s="13" t="s">
        <v>82</v>
      </c>
      <c r="F148" s="15">
        <v>0.94</v>
      </c>
      <c r="G148" s="16">
        <v>141.71</v>
      </c>
      <c r="H148" s="16">
        <f>TRUNC(TRUNC(F148,8)*G148,2)</f>
        <v>133.19999999999999</v>
      </c>
    </row>
    <row r="149" spans="1:8" ht="15" customHeight="1">
      <c r="A149" s="13" t="s">
        <v>1317</v>
      </c>
      <c r="B149" s="14" t="s">
        <v>1318</v>
      </c>
      <c r="C149" s="78" t="s">
        <v>15</v>
      </c>
      <c r="D149" s="78"/>
      <c r="E149" s="13" t="s">
        <v>176</v>
      </c>
      <c r="F149" s="15">
        <v>422.63</v>
      </c>
      <c r="G149" s="16">
        <v>0.84</v>
      </c>
      <c r="H149" s="16">
        <f>TRUNC(TRUNC(F149,8)*G149,2)</f>
        <v>355</v>
      </c>
    </row>
    <row r="150" spans="1:8" ht="15" customHeight="1">
      <c r="A150" s="8"/>
      <c r="B150" s="8"/>
      <c r="C150" s="8"/>
      <c r="D150" s="8"/>
      <c r="E150" s="8"/>
      <c r="F150" s="79" t="s">
        <v>1249</v>
      </c>
      <c r="G150" s="79"/>
      <c r="H150" s="17">
        <f>SUM(H148:H149)</f>
        <v>488.2</v>
      </c>
    </row>
    <row r="151" spans="1:8" ht="15" customHeight="1">
      <c r="A151" s="76" t="s">
        <v>1218</v>
      </c>
      <c r="B151" s="76"/>
      <c r="C151" s="77" t="s">
        <v>3</v>
      </c>
      <c r="D151" s="77"/>
      <c r="E151" s="12" t="s">
        <v>4</v>
      </c>
      <c r="F151" s="12" t="s">
        <v>1121</v>
      </c>
      <c r="G151" s="12" t="s">
        <v>1122</v>
      </c>
      <c r="H151" s="12" t="s">
        <v>1123</v>
      </c>
    </row>
    <row r="152" spans="1:8" ht="15" customHeight="1">
      <c r="A152" s="13" t="s">
        <v>1267</v>
      </c>
      <c r="B152" s="14" t="s">
        <v>1268</v>
      </c>
      <c r="C152" s="78" t="s">
        <v>15</v>
      </c>
      <c r="D152" s="78"/>
      <c r="E152" s="13" t="s">
        <v>1221</v>
      </c>
      <c r="F152" s="15">
        <v>11.02</v>
      </c>
      <c r="G152" s="16">
        <v>22.72</v>
      </c>
      <c r="H152" s="16">
        <f>TRUNC(TRUNC(F152,8)*G152,2)</f>
        <v>250.37</v>
      </c>
    </row>
    <row r="153" spans="1:8" ht="18" customHeight="1">
      <c r="A153" s="8"/>
      <c r="B153" s="8"/>
      <c r="C153" s="8"/>
      <c r="D153" s="8"/>
      <c r="E153" s="8"/>
      <c r="F153" s="79" t="s">
        <v>1224</v>
      </c>
      <c r="G153" s="79"/>
      <c r="H153" s="17">
        <f>SUM(H152:H152)</f>
        <v>250.37</v>
      </c>
    </row>
    <row r="154" spans="1:8" ht="15" customHeight="1">
      <c r="A154" s="8"/>
      <c r="B154" s="8"/>
      <c r="C154" s="8"/>
      <c r="D154" s="8"/>
      <c r="E154" s="8"/>
      <c r="F154" s="80" t="s">
        <v>1141</v>
      </c>
      <c r="G154" s="80"/>
      <c r="H154" s="4">
        <f>ROUND(SUM(H150,H153),2)</f>
        <v>738.57</v>
      </c>
    </row>
    <row r="155" spans="1:8" ht="9.9499999999999993" customHeight="1">
      <c r="A155" s="8"/>
      <c r="B155" s="8"/>
      <c r="C155" s="8"/>
      <c r="D155" s="8"/>
      <c r="E155" s="8"/>
      <c r="F155" s="83"/>
      <c r="G155" s="83"/>
      <c r="H155" s="83"/>
    </row>
    <row r="156" spans="1:8" ht="20.100000000000001" customHeight="1">
      <c r="A156" s="81" t="s">
        <v>2294</v>
      </c>
      <c r="B156" s="81"/>
      <c r="C156" s="81"/>
      <c r="D156" s="81"/>
      <c r="E156" s="81"/>
      <c r="F156" s="81"/>
      <c r="G156" s="81"/>
      <c r="H156" s="81"/>
    </row>
    <row r="157" spans="1:8" ht="15" customHeight="1">
      <c r="A157" s="76" t="s">
        <v>1211</v>
      </c>
      <c r="B157" s="76"/>
      <c r="C157" s="77" t="s">
        <v>3</v>
      </c>
      <c r="D157" s="77"/>
      <c r="E157" s="12" t="s">
        <v>4</v>
      </c>
      <c r="F157" s="12" t="s">
        <v>1121</v>
      </c>
      <c r="G157" s="12" t="s">
        <v>1122</v>
      </c>
      <c r="H157" s="12" t="s">
        <v>1123</v>
      </c>
    </row>
    <row r="158" spans="1:8" ht="38.1" customHeight="1">
      <c r="A158" s="13" t="s">
        <v>2285</v>
      </c>
      <c r="B158" s="14" t="s">
        <v>2286</v>
      </c>
      <c r="C158" s="78" t="s">
        <v>15</v>
      </c>
      <c r="D158" s="78"/>
      <c r="E158" s="13" t="s">
        <v>1214</v>
      </c>
      <c r="F158" s="15">
        <v>3.31</v>
      </c>
      <c r="G158" s="16">
        <v>0.43</v>
      </c>
      <c r="H158" s="16">
        <f>TRUNC(TRUNC(F158,8)*G158,2)</f>
        <v>1.42</v>
      </c>
    </row>
    <row r="159" spans="1:8" ht="38.1" customHeight="1">
      <c r="A159" s="13" t="s">
        <v>2287</v>
      </c>
      <c r="B159" s="14" t="s">
        <v>2288</v>
      </c>
      <c r="C159" s="78" t="s">
        <v>15</v>
      </c>
      <c r="D159" s="78"/>
      <c r="E159" s="13" t="s">
        <v>1184</v>
      </c>
      <c r="F159" s="15">
        <v>1.01</v>
      </c>
      <c r="G159" s="16">
        <v>2.1800000000000002</v>
      </c>
      <c r="H159" s="16">
        <f>TRUNC(TRUNC(F159,8)*G159,2)</f>
        <v>2.2000000000000002</v>
      </c>
    </row>
    <row r="160" spans="1:8" ht="18" customHeight="1">
      <c r="A160" s="8"/>
      <c r="B160" s="8"/>
      <c r="C160" s="8"/>
      <c r="D160" s="8"/>
      <c r="E160" s="8"/>
      <c r="F160" s="79" t="s">
        <v>1217</v>
      </c>
      <c r="G160" s="79"/>
      <c r="H160" s="17">
        <f>SUM(H158:H159)</f>
        <v>3.62</v>
      </c>
    </row>
    <row r="161" spans="1:8" ht="15" customHeight="1">
      <c r="A161" s="76" t="s">
        <v>1234</v>
      </c>
      <c r="B161" s="76"/>
      <c r="C161" s="77" t="s">
        <v>3</v>
      </c>
      <c r="D161" s="77"/>
      <c r="E161" s="12" t="s">
        <v>4</v>
      </c>
      <c r="F161" s="12" t="s">
        <v>1121</v>
      </c>
      <c r="G161" s="12" t="s">
        <v>1122</v>
      </c>
      <c r="H161" s="12" t="s">
        <v>1123</v>
      </c>
    </row>
    <row r="162" spans="1:8" ht="21" customHeight="1">
      <c r="A162" s="13" t="s">
        <v>2292</v>
      </c>
      <c r="B162" s="14" t="s">
        <v>2293</v>
      </c>
      <c r="C162" s="78" t="s">
        <v>15</v>
      </c>
      <c r="D162" s="78"/>
      <c r="E162" s="13" t="s">
        <v>82</v>
      </c>
      <c r="F162" s="15">
        <v>0.95</v>
      </c>
      <c r="G162" s="16">
        <v>141.71</v>
      </c>
      <c r="H162" s="16">
        <f>TRUNC(TRUNC(F162,8)*G162,2)</f>
        <v>134.62</v>
      </c>
    </row>
    <row r="163" spans="1:8" ht="15" customHeight="1">
      <c r="A163" s="13" t="s">
        <v>1317</v>
      </c>
      <c r="B163" s="14" t="s">
        <v>1318</v>
      </c>
      <c r="C163" s="78" t="s">
        <v>15</v>
      </c>
      <c r="D163" s="78"/>
      <c r="E163" s="13" t="s">
        <v>176</v>
      </c>
      <c r="F163" s="15">
        <v>426.49</v>
      </c>
      <c r="G163" s="16">
        <v>0.84</v>
      </c>
      <c r="H163" s="16">
        <f>TRUNC(TRUNC(F163,8)*G163,2)</f>
        <v>358.25</v>
      </c>
    </row>
    <row r="164" spans="1:8" ht="15" customHeight="1">
      <c r="A164" s="8"/>
      <c r="B164" s="8"/>
      <c r="C164" s="8"/>
      <c r="D164" s="8"/>
      <c r="E164" s="8"/>
      <c r="F164" s="79" t="s">
        <v>1249</v>
      </c>
      <c r="G164" s="79"/>
      <c r="H164" s="17">
        <f>SUM(H162:H163)</f>
        <v>492.87</v>
      </c>
    </row>
    <row r="165" spans="1:8" ht="15" customHeight="1">
      <c r="A165" s="76" t="s">
        <v>1218</v>
      </c>
      <c r="B165" s="76"/>
      <c r="C165" s="77" t="s">
        <v>3</v>
      </c>
      <c r="D165" s="77"/>
      <c r="E165" s="12" t="s">
        <v>4</v>
      </c>
      <c r="F165" s="12" t="s">
        <v>1121</v>
      </c>
      <c r="G165" s="12" t="s">
        <v>1122</v>
      </c>
      <c r="H165" s="12" t="s">
        <v>1123</v>
      </c>
    </row>
    <row r="166" spans="1:8" ht="21" customHeight="1">
      <c r="A166" s="13" t="s">
        <v>1321</v>
      </c>
      <c r="B166" s="14" t="s">
        <v>1322</v>
      </c>
      <c r="C166" s="78" t="s">
        <v>15</v>
      </c>
      <c r="D166" s="78"/>
      <c r="E166" s="13" t="s">
        <v>1221</v>
      </c>
      <c r="F166" s="15">
        <v>4.32</v>
      </c>
      <c r="G166" s="16">
        <v>37.4</v>
      </c>
      <c r="H166" s="16">
        <f>TRUNC(TRUNC(F166,8)*G166,2)</f>
        <v>161.56</v>
      </c>
    </row>
    <row r="167" spans="1:8" ht="18" customHeight="1">
      <c r="A167" s="8"/>
      <c r="B167" s="8"/>
      <c r="C167" s="8"/>
      <c r="D167" s="8"/>
      <c r="E167" s="8"/>
      <c r="F167" s="79" t="s">
        <v>1224</v>
      </c>
      <c r="G167" s="79"/>
      <c r="H167" s="17">
        <f>SUM(H166:H166)</f>
        <v>161.56</v>
      </c>
    </row>
    <row r="168" spans="1:8" ht="15" customHeight="1">
      <c r="A168" s="8"/>
      <c r="B168" s="8"/>
      <c r="C168" s="8"/>
      <c r="D168" s="8"/>
      <c r="E168" s="8"/>
      <c r="F168" s="80" t="s">
        <v>1141</v>
      </c>
      <c r="G168" s="80"/>
      <c r="H168" s="4">
        <f>ROUND(SUM(H160,H164,H167),2)</f>
        <v>658.05</v>
      </c>
    </row>
    <row r="169" spans="1:8" ht="9.9499999999999993" customHeight="1">
      <c r="A169" s="8"/>
      <c r="B169" s="8"/>
      <c r="C169" s="8"/>
      <c r="D169" s="8"/>
      <c r="E169" s="8"/>
      <c r="F169" s="83"/>
      <c r="G169" s="83"/>
      <c r="H169" s="83"/>
    </row>
    <row r="170" spans="1:8" ht="20.100000000000001" customHeight="1">
      <c r="A170" s="81" t="s">
        <v>2295</v>
      </c>
      <c r="B170" s="81"/>
      <c r="C170" s="81"/>
      <c r="D170" s="81"/>
      <c r="E170" s="81"/>
      <c r="F170" s="81"/>
      <c r="G170" s="81"/>
      <c r="H170" s="81"/>
    </row>
    <row r="171" spans="1:8" ht="15" customHeight="1">
      <c r="A171" s="76" t="s">
        <v>1211</v>
      </c>
      <c r="B171" s="76"/>
      <c r="C171" s="77" t="s">
        <v>3</v>
      </c>
      <c r="D171" s="77"/>
      <c r="E171" s="12" t="s">
        <v>4</v>
      </c>
      <c r="F171" s="12" t="s">
        <v>1121</v>
      </c>
      <c r="G171" s="12" t="s">
        <v>1122</v>
      </c>
      <c r="H171" s="12" t="s">
        <v>1123</v>
      </c>
    </row>
    <row r="172" spans="1:8" ht="38.1" customHeight="1">
      <c r="A172" s="13" t="s">
        <v>2285</v>
      </c>
      <c r="B172" s="14" t="s">
        <v>2286</v>
      </c>
      <c r="C172" s="78" t="s">
        <v>15</v>
      </c>
      <c r="D172" s="78"/>
      <c r="E172" s="13" t="s">
        <v>1214</v>
      </c>
      <c r="F172" s="15">
        <v>2.88</v>
      </c>
      <c r="G172" s="16">
        <v>0.43</v>
      </c>
      <c r="H172" s="16">
        <f>TRUNC(TRUNC(F172,8)*G172,2)</f>
        <v>1.23</v>
      </c>
    </row>
    <row r="173" spans="1:8" ht="38.1" customHeight="1">
      <c r="A173" s="13" t="s">
        <v>2287</v>
      </c>
      <c r="B173" s="14" t="s">
        <v>2288</v>
      </c>
      <c r="C173" s="78" t="s">
        <v>15</v>
      </c>
      <c r="D173" s="78"/>
      <c r="E173" s="13" t="s">
        <v>1184</v>
      </c>
      <c r="F173" s="15">
        <v>0.87</v>
      </c>
      <c r="G173" s="16">
        <v>2.1800000000000002</v>
      </c>
      <c r="H173" s="16">
        <f>TRUNC(TRUNC(F173,8)*G173,2)</f>
        <v>1.89</v>
      </c>
    </row>
    <row r="174" spans="1:8" ht="18" customHeight="1">
      <c r="A174" s="8"/>
      <c r="B174" s="8"/>
      <c r="C174" s="8"/>
      <c r="D174" s="8"/>
      <c r="E174" s="8"/>
      <c r="F174" s="79" t="s">
        <v>1217</v>
      </c>
      <c r="G174" s="79"/>
      <c r="H174" s="17">
        <f>SUM(H172:H173)</f>
        <v>3.12</v>
      </c>
    </row>
    <row r="175" spans="1:8" ht="15" customHeight="1">
      <c r="A175" s="76" t="s">
        <v>1234</v>
      </c>
      <c r="B175" s="76"/>
      <c r="C175" s="77" t="s">
        <v>3</v>
      </c>
      <c r="D175" s="77"/>
      <c r="E175" s="12" t="s">
        <v>4</v>
      </c>
      <c r="F175" s="12" t="s">
        <v>1121</v>
      </c>
      <c r="G175" s="12" t="s">
        <v>1122</v>
      </c>
      <c r="H175" s="12" t="s">
        <v>1123</v>
      </c>
    </row>
    <row r="176" spans="1:8" ht="29.1" customHeight="1">
      <c r="A176" s="13" t="s">
        <v>2296</v>
      </c>
      <c r="B176" s="14" t="s">
        <v>2297</v>
      </c>
      <c r="C176" s="78" t="s">
        <v>15</v>
      </c>
      <c r="D176" s="78"/>
      <c r="E176" s="13" t="s">
        <v>1301</v>
      </c>
      <c r="F176" s="15">
        <v>19.440000000000001</v>
      </c>
      <c r="G176" s="16">
        <v>6.98</v>
      </c>
      <c r="H176" s="16">
        <f>TRUNC(TRUNC(F176,8)*G176,2)</f>
        <v>135.69</v>
      </c>
    </row>
    <row r="177" spans="1:8" ht="21" customHeight="1">
      <c r="A177" s="13" t="s">
        <v>1294</v>
      </c>
      <c r="B177" s="14" t="s">
        <v>1295</v>
      </c>
      <c r="C177" s="78" t="s">
        <v>15</v>
      </c>
      <c r="D177" s="78"/>
      <c r="E177" s="13" t="s">
        <v>82</v>
      </c>
      <c r="F177" s="15">
        <v>1.08</v>
      </c>
      <c r="G177" s="16">
        <v>139.88999999999999</v>
      </c>
      <c r="H177" s="16">
        <f>TRUNC(TRUNC(F177,8)*G177,2)</f>
        <v>151.08000000000001</v>
      </c>
    </row>
    <row r="178" spans="1:8" ht="15" customHeight="1">
      <c r="A178" s="13" t="s">
        <v>1317</v>
      </c>
      <c r="B178" s="14" t="s">
        <v>1318</v>
      </c>
      <c r="C178" s="78" t="s">
        <v>15</v>
      </c>
      <c r="D178" s="78"/>
      <c r="E178" s="13" t="s">
        <v>176</v>
      </c>
      <c r="F178" s="15">
        <v>486</v>
      </c>
      <c r="G178" s="16">
        <v>0.84</v>
      </c>
      <c r="H178" s="16">
        <f>TRUNC(TRUNC(F178,8)*G178,2)</f>
        <v>408.24</v>
      </c>
    </row>
    <row r="179" spans="1:8" ht="15" customHeight="1">
      <c r="A179" s="8"/>
      <c r="B179" s="8"/>
      <c r="C179" s="8"/>
      <c r="D179" s="8"/>
      <c r="E179" s="8"/>
      <c r="F179" s="79" t="s">
        <v>1249</v>
      </c>
      <c r="G179" s="79"/>
      <c r="H179" s="17">
        <f>SUM(H176:H178)</f>
        <v>695.01</v>
      </c>
    </row>
    <row r="180" spans="1:8" ht="15" customHeight="1">
      <c r="A180" s="76" t="s">
        <v>1218</v>
      </c>
      <c r="B180" s="76"/>
      <c r="C180" s="77" t="s">
        <v>3</v>
      </c>
      <c r="D180" s="77"/>
      <c r="E180" s="12" t="s">
        <v>4</v>
      </c>
      <c r="F180" s="12" t="s">
        <v>1121</v>
      </c>
      <c r="G180" s="12" t="s">
        <v>1122</v>
      </c>
      <c r="H180" s="12" t="s">
        <v>1123</v>
      </c>
    </row>
    <row r="181" spans="1:8" ht="21" customHeight="1">
      <c r="A181" s="13" t="s">
        <v>1321</v>
      </c>
      <c r="B181" s="14" t="s">
        <v>1322</v>
      </c>
      <c r="C181" s="78" t="s">
        <v>15</v>
      </c>
      <c r="D181" s="78"/>
      <c r="E181" s="13" t="s">
        <v>1221</v>
      </c>
      <c r="F181" s="15">
        <v>3.75</v>
      </c>
      <c r="G181" s="16">
        <v>37.4</v>
      </c>
      <c r="H181" s="16">
        <f>TRUNC(TRUNC(F181,8)*G181,2)</f>
        <v>140.25</v>
      </c>
    </row>
    <row r="182" spans="1:8" ht="18" customHeight="1">
      <c r="A182" s="8"/>
      <c r="B182" s="8"/>
      <c r="C182" s="8"/>
      <c r="D182" s="8"/>
      <c r="E182" s="8"/>
      <c r="F182" s="79" t="s">
        <v>1224</v>
      </c>
      <c r="G182" s="79"/>
      <c r="H182" s="17">
        <f>SUM(H181:H181)</f>
        <v>140.25</v>
      </c>
    </row>
    <row r="183" spans="1:8" ht="15" customHeight="1">
      <c r="A183" s="8"/>
      <c r="B183" s="8"/>
      <c r="C183" s="8"/>
      <c r="D183" s="8"/>
      <c r="E183" s="8"/>
      <c r="F183" s="80" t="s">
        <v>1141</v>
      </c>
      <c r="G183" s="80"/>
      <c r="H183" s="4">
        <f>ROUND(SUM(H174,H179,H182),2)</f>
        <v>838.38</v>
      </c>
    </row>
    <row r="184" spans="1:8" ht="9.9499999999999993" customHeight="1">
      <c r="A184" s="8"/>
      <c r="B184" s="8"/>
      <c r="C184" s="8"/>
      <c r="D184" s="8"/>
      <c r="E184" s="8"/>
      <c r="F184" s="83"/>
      <c r="G184" s="83"/>
      <c r="H184" s="83"/>
    </row>
    <row r="185" spans="1:8" ht="20.100000000000001" customHeight="1">
      <c r="A185" s="81" t="s">
        <v>2298</v>
      </c>
      <c r="B185" s="81"/>
      <c r="C185" s="81"/>
      <c r="D185" s="81"/>
      <c r="E185" s="81"/>
      <c r="F185" s="81"/>
      <c r="G185" s="81"/>
      <c r="H185" s="81"/>
    </row>
    <row r="186" spans="1:8" ht="15" customHeight="1">
      <c r="A186" s="76" t="s">
        <v>1211</v>
      </c>
      <c r="B186" s="76"/>
      <c r="C186" s="77" t="s">
        <v>3</v>
      </c>
      <c r="D186" s="77"/>
      <c r="E186" s="12" t="s">
        <v>4</v>
      </c>
      <c r="F186" s="12" t="s">
        <v>1121</v>
      </c>
      <c r="G186" s="12" t="s">
        <v>1122</v>
      </c>
      <c r="H186" s="12" t="s">
        <v>1123</v>
      </c>
    </row>
    <row r="187" spans="1:8" ht="38.1" customHeight="1">
      <c r="A187" s="13" t="s">
        <v>2285</v>
      </c>
      <c r="B187" s="14" t="s">
        <v>2286</v>
      </c>
      <c r="C187" s="78" t="s">
        <v>15</v>
      </c>
      <c r="D187" s="78"/>
      <c r="E187" s="13" t="s">
        <v>1214</v>
      </c>
      <c r="F187" s="15">
        <v>3.39</v>
      </c>
      <c r="G187" s="16">
        <v>0.43</v>
      </c>
      <c r="H187" s="16">
        <f>TRUNC(TRUNC(F187,8)*G187,2)</f>
        <v>1.45</v>
      </c>
    </row>
    <row r="188" spans="1:8" ht="38.1" customHeight="1">
      <c r="A188" s="13" t="s">
        <v>2287</v>
      </c>
      <c r="B188" s="14" t="s">
        <v>2288</v>
      </c>
      <c r="C188" s="78" t="s">
        <v>15</v>
      </c>
      <c r="D188" s="78"/>
      <c r="E188" s="13" t="s">
        <v>1184</v>
      </c>
      <c r="F188" s="15">
        <v>1.03</v>
      </c>
      <c r="G188" s="16">
        <v>2.1800000000000002</v>
      </c>
      <c r="H188" s="16">
        <f>TRUNC(TRUNC(F188,8)*G188,2)</f>
        <v>2.2400000000000002</v>
      </c>
    </row>
    <row r="189" spans="1:8" ht="18" customHeight="1">
      <c r="A189" s="8"/>
      <c r="B189" s="8"/>
      <c r="C189" s="8"/>
      <c r="D189" s="8"/>
      <c r="E189" s="8"/>
      <c r="F189" s="79" t="s">
        <v>1217</v>
      </c>
      <c r="G189" s="79"/>
      <c r="H189" s="17">
        <f>SUM(H187:H188)</f>
        <v>3.6900000000000004</v>
      </c>
    </row>
    <row r="190" spans="1:8" ht="15" customHeight="1">
      <c r="A190" s="76" t="s">
        <v>1234</v>
      </c>
      <c r="B190" s="76"/>
      <c r="C190" s="77" t="s">
        <v>3</v>
      </c>
      <c r="D190" s="77"/>
      <c r="E190" s="12" t="s">
        <v>4</v>
      </c>
      <c r="F190" s="12" t="s">
        <v>1121</v>
      </c>
      <c r="G190" s="12" t="s">
        <v>1122</v>
      </c>
      <c r="H190" s="12" t="s">
        <v>1123</v>
      </c>
    </row>
    <row r="191" spans="1:8" ht="21" customHeight="1">
      <c r="A191" s="13" t="s">
        <v>1294</v>
      </c>
      <c r="B191" s="14" t="s">
        <v>1295</v>
      </c>
      <c r="C191" s="78" t="s">
        <v>15</v>
      </c>
      <c r="D191" s="78"/>
      <c r="E191" s="13" t="s">
        <v>82</v>
      </c>
      <c r="F191" s="15">
        <v>1.27</v>
      </c>
      <c r="G191" s="16">
        <v>139.88999999999999</v>
      </c>
      <c r="H191" s="16">
        <f>TRUNC(TRUNC(F191,8)*G191,2)</f>
        <v>177.66</v>
      </c>
    </row>
    <row r="192" spans="1:8" ht="15" customHeight="1">
      <c r="A192" s="13" t="s">
        <v>1317</v>
      </c>
      <c r="B192" s="14" t="s">
        <v>1318</v>
      </c>
      <c r="C192" s="78" t="s">
        <v>15</v>
      </c>
      <c r="D192" s="78"/>
      <c r="E192" s="13" t="s">
        <v>176</v>
      </c>
      <c r="F192" s="15">
        <v>573.61</v>
      </c>
      <c r="G192" s="16">
        <v>0.84</v>
      </c>
      <c r="H192" s="16">
        <f>TRUNC(TRUNC(F192,8)*G192,2)</f>
        <v>481.83</v>
      </c>
    </row>
    <row r="193" spans="1:8" ht="15" customHeight="1">
      <c r="A193" s="8"/>
      <c r="B193" s="8"/>
      <c r="C193" s="8"/>
      <c r="D193" s="8"/>
      <c r="E193" s="8"/>
      <c r="F193" s="79" t="s">
        <v>1249</v>
      </c>
      <c r="G193" s="79"/>
      <c r="H193" s="17">
        <f>SUM(H191:H192)</f>
        <v>659.49</v>
      </c>
    </row>
    <row r="194" spans="1:8" ht="15" customHeight="1">
      <c r="A194" s="76" t="s">
        <v>1218</v>
      </c>
      <c r="B194" s="76"/>
      <c r="C194" s="77" t="s">
        <v>3</v>
      </c>
      <c r="D194" s="77"/>
      <c r="E194" s="12" t="s">
        <v>4</v>
      </c>
      <c r="F194" s="12" t="s">
        <v>1121</v>
      </c>
      <c r="G194" s="12" t="s">
        <v>1122</v>
      </c>
      <c r="H194" s="12" t="s">
        <v>1123</v>
      </c>
    </row>
    <row r="195" spans="1:8" ht="21" customHeight="1">
      <c r="A195" s="13" t="s">
        <v>1321</v>
      </c>
      <c r="B195" s="14" t="s">
        <v>1322</v>
      </c>
      <c r="C195" s="78" t="s">
        <v>15</v>
      </c>
      <c r="D195" s="78"/>
      <c r="E195" s="13" t="s">
        <v>1221</v>
      </c>
      <c r="F195" s="15">
        <v>4.42</v>
      </c>
      <c r="G195" s="16">
        <v>37.4</v>
      </c>
      <c r="H195" s="16">
        <f>TRUNC(TRUNC(F195,8)*G195,2)</f>
        <v>165.3</v>
      </c>
    </row>
    <row r="196" spans="1:8" ht="18" customHeight="1">
      <c r="A196" s="8"/>
      <c r="B196" s="8"/>
      <c r="C196" s="8"/>
      <c r="D196" s="8"/>
      <c r="E196" s="8"/>
      <c r="F196" s="79" t="s">
        <v>1224</v>
      </c>
      <c r="G196" s="79"/>
      <c r="H196" s="17">
        <f>SUM(H195:H195)</f>
        <v>165.3</v>
      </c>
    </row>
    <row r="197" spans="1:8" ht="15" customHeight="1">
      <c r="A197" s="8"/>
      <c r="B197" s="8"/>
      <c r="C197" s="8"/>
      <c r="D197" s="8"/>
      <c r="E197" s="8"/>
      <c r="F197" s="80" t="s">
        <v>1141</v>
      </c>
      <c r="G197" s="80"/>
      <c r="H197" s="4">
        <f>ROUND(SUM(H189,H193,H196),2)</f>
        <v>828.48</v>
      </c>
    </row>
    <row r="198" spans="1:8" ht="9.9499999999999993" customHeight="1">
      <c r="A198" s="8"/>
      <c r="B198" s="8"/>
      <c r="C198" s="8"/>
      <c r="D198" s="8"/>
      <c r="E198" s="8"/>
      <c r="F198" s="83"/>
      <c r="G198" s="83"/>
      <c r="H198" s="83"/>
    </row>
    <row r="199" spans="1:8" ht="20.100000000000001" customHeight="1">
      <c r="A199" s="81" t="s">
        <v>2299</v>
      </c>
      <c r="B199" s="81"/>
      <c r="C199" s="81"/>
      <c r="D199" s="81"/>
      <c r="E199" s="81"/>
      <c r="F199" s="81"/>
      <c r="G199" s="81"/>
      <c r="H199" s="81"/>
    </row>
    <row r="200" spans="1:8" ht="15" customHeight="1">
      <c r="A200" s="76" t="s">
        <v>1234</v>
      </c>
      <c r="B200" s="76"/>
      <c r="C200" s="77" t="s">
        <v>3</v>
      </c>
      <c r="D200" s="77"/>
      <c r="E200" s="12" t="s">
        <v>4</v>
      </c>
      <c r="F200" s="12" t="s">
        <v>1121</v>
      </c>
      <c r="G200" s="12" t="s">
        <v>1122</v>
      </c>
      <c r="H200" s="12" t="s">
        <v>1123</v>
      </c>
    </row>
    <row r="201" spans="1:8" ht="21" customHeight="1">
      <c r="A201" s="13" t="s">
        <v>1294</v>
      </c>
      <c r="B201" s="14" t="s">
        <v>1295</v>
      </c>
      <c r="C201" s="78" t="s">
        <v>15</v>
      </c>
      <c r="D201" s="78"/>
      <c r="E201" s="13" t="s">
        <v>82</v>
      </c>
      <c r="F201" s="15">
        <v>1.07</v>
      </c>
      <c r="G201" s="16">
        <v>139.88999999999999</v>
      </c>
      <c r="H201" s="16">
        <f>TRUNC(TRUNC(F201,8)*G201,2)</f>
        <v>149.68</v>
      </c>
    </row>
    <row r="202" spans="1:8" ht="15" customHeight="1">
      <c r="A202" s="13" t="s">
        <v>1317</v>
      </c>
      <c r="B202" s="14" t="s">
        <v>1318</v>
      </c>
      <c r="C202" s="78" t="s">
        <v>15</v>
      </c>
      <c r="D202" s="78"/>
      <c r="E202" s="13" t="s">
        <v>176</v>
      </c>
      <c r="F202" s="15">
        <v>482.96</v>
      </c>
      <c r="G202" s="16">
        <v>0.84</v>
      </c>
      <c r="H202" s="16">
        <f>TRUNC(TRUNC(F202,8)*G202,2)</f>
        <v>405.68</v>
      </c>
    </row>
    <row r="203" spans="1:8" ht="15" customHeight="1">
      <c r="A203" s="8"/>
      <c r="B203" s="8"/>
      <c r="C203" s="8"/>
      <c r="D203" s="8"/>
      <c r="E203" s="8"/>
      <c r="F203" s="79" t="s">
        <v>1249</v>
      </c>
      <c r="G203" s="79"/>
      <c r="H203" s="17">
        <f>SUM(H201:H202)</f>
        <v>555.36</v>
      </c>
    </row>
    <row r="204" spans="1:8" ht="15" customHeight="1">
      <c r="A204" s="76" t="s">
        <v>1218</v>
      </c>
      <c r="B204" s="76"/>
      <c r="C204" s="77" t="s">
        <v>3</v>
      </c>
      <c r="D204" s="77"/>
      <c r="E204" s="12" t="s">
        <v>4</v>
      </c>
      <c r="F204" s="12" t="s">
        <v>1121</v>
      </c>
      <c r="G204" s="12" t="s">
        <v>1122</v>
      </c>
      <c r="H204" s="12" t="s">
        <v>1123</v>
      </c>
    </row>
    <row r="205" spans="1:8" ht="15" customHeight="1">
      <c r="A205" s="13" t="s">
        <v>1267</v>
      </c>
      <c r="B205" s="14" t="s">
        <v>1268</v>
      </c>
      <c r="C205" s="78" t="s">
        <v>15</v>
      </c>
      <c r="D205" s="78"/>
      <c r="E205" s="13" t="s">
        <v>1221</v>
      </c>
      <c r="F205" s="15">
        <v>8.57</v>
      </c>
      <c r="G205" s="16">
        <v>22.72</v>
      </c>
      <c r="H205" s="16">
        <f>TRUNC(TRUNC(F205,8)*G205,2)</f>
        <v>194.71</v>
      </c>
    </row>
    <row r="206" spans="1:8" ht="18" customHeight="1">
      <c r="A206" s="8"/>
      <c r="B206" s="8"/>
      <c r="C206" s="8"/>
      <c r="D206" s="8"/>
      <c r="E206" s="8"/>
      <c r="F206" s="79" t="s">
        <v>1224</v>
      </c>
      <c r="G206" s="79"/>
      <c r="H206" s="17">
        <f>SUM(H205:H205)</f>
        <v>194.71</v>
      </c>
    </row>
    <row r="207" spans="1:8" ht="15" customHeight="1">
      <c r="A207" s="8"/>
      <c r="B207" s="8"/>
      <c r="C207" s="8"/>
      <c r="D207" s="8"/>
      <c r="E207" s="8"/>
      <c r="F207" s="80" t="s">
        <v>1141</v>
      </c>
      <c r="G207" s="80"/>
      <c r="H207" s="4">
        <f>ROUND(SUM(H203,H206),2)</f>
        <v>750.07</v>
      </c>
    </row>
    <row r="208" spans="1:8" ht="9.9499999999999993" customHeight="1">
      <c r="A208" s="8"/>
      <c r="B208" s="8"/>
      <c r="C208" s="8"/>
      <c r="D208" s="8"/>
      <c r="E208" s="8"/>
      <c r="F208" s="83"/>
      <c r="G208" s="83"/>
      <c r="H208" s="83"/>
    </row>
    <row r="209" spans="1:8" ht="20.100000000000001" customHeight="1">
      <c r="A209" s="81" t="s">
        <v>2300</v>
      </c>
      <c r="B209" s="81"/>
      <c r="C209" s="81"/>
      <c r="D209" s="81"/>
      <c r="E209" s="81"/>
      <c r="F209" s="81"/>
      <c r="G209" s="81"/>
      <c r="H209" s="81"/>
    </row>
    <row r="210" spans="1:8" ht="15" customHeight="1">
      <c r="A210" s="76" t="s">
        <v>1211</v>
      </c>
      <c r="B210" s="76"/>
      <c r="C210" s="77" t="s">
        <v>3</v>
      </c>
      <c r="D210" s="77"/>
      <c r="E210" s="12" t="s">
        <v>4</v>
      </c>
      <c r="F210" s="12" t="s">
        <v>1121</v>
      </c>
      <c r="G210" s="12" t="s">
        <v>1122</v>
      </c>
      <c r="H210" s="12" t="s">
        <v>1123</v>
      </c>
    </row>
    <row r="211" spans="1:8" ht="38.1" customHeight="1">
      <c r="A211" s="13" t="s">
        <v>1313</v>
      </c>
      <c r="B211" s="14" t="s">
        <v>1314</v>
      </c>
      <c r="C211" s="78" t="s">
        <v>15</v>
      </c>
      <c r="D211" s="78"/>
      <c r="E211" s="13" t="s">
        <v>1214</v>
      </c>
      <c r="F211" s="15">
        <v>1.87</v>
      </c>
      <c r="G211" s="16">
        <v>1.79</v>
      </c>
      <c r="H211" s="16">
        <f>TRUNC(TRUNC(F211,8)*G211,2)</f>
        <v>3.34</v>
      </c>
    </row>
    <row r="212" spans="1:8" ht="38.1" customHeight="1">
      <c r="A212" s="13" t="s">
        <v>1315</v>
      </c>
      <c r="B212" s="14" t="s">
        <v>1316</v>
      </c>
      <c r="C212" s="78" t="s">
        <v>15</v>
      </c>
      <c r="D212" s="78"/>
      <c r="E212" s="13" t="s">
        <v>1184</v>
      </c>
      <c r="F212" s="15">
        <v>0.56999999999999995</v>
      </c>
      <c r="G212" s="16">
        <v>6.1</v>
      </c>
      <c r="H212" s="16">
        <f>TRUNC(TRUNC(F212,8)*G212,2)</f>
        <v>3.47</v>
      </c>
    </row>
    <row r="213" spans="1:8" ht="18" customHeight="1">
      <c r="A213" s="8"/>
      <c r="B213" s="8"/>
      <c r="C213" s="8"/>
      <c r="D213" s="8"/>
      <c r="E213" s="8"/>
      <c r="F213" s="79" t="s">
        <v>1217</v>
      </c>
      <c r="G213" s="79"/>
      <c r="H213" s="17">
        <f>SUM(H211:H212)</f>
        <v>6.8100000000000005</v>
      </c>
    </row>
    <row r="214" spans="1:8" ht="15" customHeight="1">
      <c r="A214" s="76" t="s">
        <v>1234</v>
      </c>
      <c r="B214" s="76"/>
      <c r="C214" s="77" t="s">
        <v>3</v>
      </c>
      <c r="D214" s="77"/>
      <c r="E214" s="12" t="s">
        <v>4</v>
      </c>
      <c r="F214" s="12" t="s">
        <v>1121</v>
      </c>
      <c r="G214" s="12" t="s">
        <v>1122</v>
      </c>
      <c r="H214" s="12" t="s">
        <v>1123</v>
      </c>
    </row>
    <row r="215" spans="1:8" ht="21" customHeight="1">
      <c r="A215" s="13" t="s">
        <v>1294</v>
      </c>
      <c r="B215" s="14" t="s">
        <v>1295</v>
      </c>
      <c r="C215" s="78" t="s">
        <v>15</v>
      </c>
      <c r="D215" s="78"/>
      <c r="E215" s="13" t="s">
        <v>82</v>
      </c>
      <c r="F215" s="15">
        <v>1.07</v>
      </c>
      <c r="G215" s="16">
        <v>139.88999999999999</v>
      </c>
      <c r="H215" s="16">
        <f>TRUNC(TRUNC(F215,8)*G215,2)</f>
        <v>149.68</v>
      </c>
    </row>
    <row r="216" spans="1:8" ht="15" customHeight="1">
      <c r="A216" s="13" t="s">
        <v>1317</v>
      </c>
      <c r="B216" s="14" t="s">
        <v>1318</v>
      </c>
      <c r="C216" s="78" t="s">
        <v>15</v>
      </c>
      <c r="D216" s="78"/>
      <c r="E216" s="13" t="s">
        <v>176</v>
      </c>
      <c r="F216" s="15">
        <v>483.72</v>
      </c>
      <c r="G216" s="16">
        <v>0.84</v>
      </c>
      <c r="H216" s="16">
        <f>TRUNC(TRUNC(F216,8)*G216,2)</f>
        <v>406.32</v>
      </c>
    </row>
    <row r="217" spans="1:8" ht="15" customHeight="1">
      <c r="A217" s="8"/>
      <c r="B217" s="8"/>
      <c r="C217" s="8"/>
      <c r="D217" s="8"/>
      <c r="E217" s="8"/>
      <c r="F217" s="79" t="s">
        <v>1249</v>
      </c>
      <c r="G217" s="79"/>
      <c r="H217" s="17">
        <f>SUM(H215:H216)</f>
        <v>556</v>
      </c>
    </row>
    <row r="218" spans="1:8" ht="15" customHeight="1">
      <c r="A218" s="76" t="s">
        <v>1218</v>
      </c>
      <c r="B218" s="76"/>
      <c r="C218" s="77" t="s">
        <v>3</v>
      </c>
      <c r="D218" s="77"/>
      <c r="E218" s="12" t="s">
        <v>4</v>
      </c>
      <c r="F218" s="12" t="s">
        <v>1121</v>
      </c>
      <c r="G218" s="12" t="s">
        <v>1122</v>
      </c>
      <c r="H218" s="12" t="s">
        <v>1123</v>
      </c>
    </row>
    <row r="219" spans="1:8" ht="21" customHeight="1">
      <c r="A219" s="13" t="s">
        <v>1321</v>
      </c>
      <c r="B219" s="14" t="s">
        <v>1322</v>
      </c>
      <c r="C219" s="78" t="s">
        <v>15</v>
      </c>
      <c r="D219" s="78"/>
      <c r="E219" s="13" t="s">
        <v>1221</v>
      </c>
      <c r="F219" s="15">
        <v>2.44</v>
      </c>
      <c r="G219" s="16">
        <v>37.4</v>
      </c>
      <c r="H219" s="16">
        <f>TRUNC(TRUNC(F219,8)*G219,2)</f>
        <v>91.25</v>
      </c>
    </row>
    <row r="220" spans="1:8" ht="15" customHeight="1">
      <c r="A220" s="13" t="s">
        <v>1267</v>
      </c>
      <c r="B220" s="14" t="s">
        <v>1268</v>
      </c>
      <c r="C220" s="78" t="s">
        <v>15</v>
      </c>
      <c r="D220" s="78"/>
      <c r="E220" s="13" t="s">
        <v>1221</v>
      </c>
      <c r="F220" s="15">
        <v>0.75</v>
      </c>
      <c r="G220" s="16">
        <v>22.72</v>
      </c>
      <c r="H220" s="16">
        <f>TRUNC(TRUNC(F220,8)*G220,2)</f>
        <v>17.04</v>
      </c>
    </row>
    <row r="221" spans="1:8" ht="18" customHeight="1">
      <c r="A221" s="8"/>
      <c r="B221" s="8"/>
      <c r="C221" s="8"/>
      <c r="D221" s="8"/>
      <c r="E221" s="8"/>
      <c r="F221" s="79" t="s">
        <v>1224</v>
      </c>
      <c r="G221" s="79"/>
      <c r="H221" s="17">
        <f>SUM(H219:H220)</f>
        <v>108.28999999999999</v>
      </c>
    </row>
    <row r="222" spans="1:8" ht="15" customHeight="1">
      <c r="A222" s="8"/>
      <c r="B222" s="8"/>
      <c r="C222" s="8"/>
      <c r="D222" s="8"/>
      <c r="E222" s="8"/>
      <c r="F222" s="80" t="s">
        <v>1141</v>
      </c>
      <c r="G222" s="80"/>
      <c r="H222" s="4">
        <f>ROUND(SUM(H213,H217,H221),2)</f>
        <v>671.1</v>
      </c>
    </row>
    <row r="223" spans="1:8" ht="9.9499999999999993" customHeight="1">
      <c r="A223" s="8"/>
      <c r="B223" s="8"/>
      <c r="C223" s="8"/>
      <c r="D223" s="8"/>
      <c r="E223" s="8"/>
      <c r="F223" s="83"/>
      <c r="G223" s="83"/>
      <c r="H223" s="83"/>
    </row>
    <row r="224" spans="1:8" ht="20.100000000000001" customHeight="1">
      <c r="A224" s="81" t="s">
        <v>2301</v>
      </c>
      <c r="B224" s="81"/>
      <c r="C224" s="81"/>
      <c r="D224" s="81"/>
      <c r="E224" s="81"/>
      <c r="F224" s="81"/>
      <c r="G224" s="81"/>
      <c r="H224" s="81"/>
    </row>
    <row r="225" spans="1:8" ht="15" customHeight="1">
      <c r="A225" s="76" t="s">
        <v>1211</v>
      </c>
      <c r="B225" s="76"/>
      <c r="C225" s="77" t="s">
        <v>3</v>
      </c>
      <c r="D225" s="77"/>
      <c r="E225" s="12" t="s">
        <v>4</v>
      </c>
      <c r="F225" s="12" t="s">
        <v>1121</v>
      </c>
      <c r="G225" s="12" t="s">
        <v>1122</v>
      </c>
      <c r="H225" s="12" t="s">
        <v>1123</v>
      </c>
    </row>
    <row r="226" spans="1:8" ht="38.1" customHeight="1">
      <c r="A226" s="13" t="s">
        <v>2285</v>
      </c>
      <c r="B226" s="14" t="s">
        <v>2286</v>
      </c>
      <c r="C226" s="78" t="s">
        <v>15</v>
      </c>
      <c r="D226" s="78"/>
      <c r="E226" s="13" t="s">
        <v>1214</v>
      </c>
      <c r="F226" s="15">
        <v>3.56</v>
      </c>
      <c r="G226" s="16">
        <v>0.43</v>
      </c>
      <c r="H226" s="16">
        <f>TRUNC(TRUNC(F226,8)*G226,2)</f>
        <v>1.53</v>
      </c>
    </row>
    <row r="227" spans="1:8" ht="38.1" customHeight="1">
      <c r="A227" s="13" t="s">
        <v>2287</v>
      </c>
      <c r="B227" s="14" t="s">
        <v>2288</v>
      </c>
      <c r="C227" s="78" t="s">
        <v>15</v>
      </c>
      <c r="D227" s="78"/>
      <c r="E227" s="13" t="s">
        <v>1184</v>
      </c>
      <c r="F227" s="15">
        <v>1.08</v>
      </c>
      <c r="G227" s="16">
        <v>2.1800000000000002</v>
      </c>
      <c r="H227" s="16">
        <f>TRUNC(TRUNC(F227,8)*G227,2)</f>
        <v>2.35</v>
      </c>
    </row>
    <row r="228" spans="1:8" ht="18" customHeight="1">
      <c r="A228" s="8"/>
      <c r="B228" s="8"/>
      <c r="C228" s="8"/>
      <c r="D228" s="8"/>
      <c r="E228" s="8"/>
      <c r="F228" s="79" t="s">
        <v>1217</v>
      </c>
      <c r="G228" s="79"/>
      <c r="H228" s="17">
        <f>SUM(H226:H227)</f>
        <v>3.88</v>
      </c>
    </row>
    <row r="229" spans="1:8" ht="15" customHeight="1">
      <c r="A229" s="76" t="s">
        <v>1234</v>
      </c>
      <c r="B229" s="76"/>
      <c r="C229" s="77" t="s">
        <v>3</v>
      </c>
      <c r="D229" s="77"/>
      <c r="E229" s="12" t="s">
        <v>4</v>
      </c>
      <c r="F229" s="12" t="s">
        <v>1121</v>
      </c>
      <c r="G229" s="12" t="s">
        <v>1122</v>
      </c>
      <c r="H229" s="12" t="s">
        <v>1123</v>
      </c>
    </row>
    <row r="230" spans="1:8" ht="21" customHeight="1">
      <c r="A230" s="13" t="s">
        <v>2292</v>
      </c>
      <c r="B230" s="14" t="s">
        <v>2293</v>
      </c>
      <c r="C230" s="78" t="s">
        <v>15</v>
      </c>
      <c r="D230" s="78"/>
      <c r="E230" s="13" t="s">
        <v>82</v>
      </c>
      <c r="F230" s="15">
        <v>1.02</v>
      </c>
      <c r="G230" s="16">
        <v>141.71</v>
      </c>
      <c r="H230" s="16">
        <f>TRUNC(TRUNC(F230,8)*G230,2)</f>
        <v>144.54</v>
      </c>
    </row>
    <row r="231" spans="1:8" ht="15" customHeight="1">
      <c r="A231" s="13" t="s">
        <v>1317</v>
      </c>
      <c r="B231" s="14" t="s">
        <v>1318</v>
      </c>
      <c r="C231" s="78" t="s">
        <v>15</v>
      </c>
      <c r="D231" s="78"/>
      <c r="E231" s="13" t="s">
        <v>176</v>
      </c>
      <c r="F231" s="15">
        <v>343.52</v>
      </c>
      <c r="G231" s="16">
        <v>0.84</v>
      </c>
      <c r="H231" s="16">
        <f>TRUNC(TRUNC(F231,8)*G231,2)</f>
        <v>288.55</v>
      </c>
    </row>
    <row r="232" spans="1:8" ht="15" customHeight="1">
      <c r="A232" s="8"/>
      <c r="B232" s="8"/>
      <c r="C232" s="8"/>
      <c r="D232" s="8"/>
      <c r="E232" s="8"/>
      <c r="F232" s="79" t="s">
        <v>1249</v>
      </c>
      <c r="G232" s="79"/>
      <c r="H232" s="17">
        <f>SUM(H230:H231)</f>
        <v>433.09000000000003</v>
      </c>
    </row>
    <row r="233" spans="1:8" ht="15" customHeight="1">
      <c r="A233" s="76" t="s">
        <v>1218</v>
      </c>
      <c r="B233" s="76"/>
      <c r="C233" s="77" t="s">
        <v>3</v>
      </c>
      <c r="D233" s="77"/>
      <c r="E233" s="12" t="s">
        <v>4</v>
      </c>
      <c r="F233" s="12" t="s">
        <v>1121</v>
      </c>
      <c r="G233" s="12" t="s">
        <v>1122</v>
      </c>
      <c r="H233" s="12" t="s">
        <v>1123</v>
      </c>
    </row>
    <row r="234" spans="1:8" ht="21" customHeight="1">
      <c r="A234" s="13" t="s">
        <v>1321</v>
      </c>
      <c r="B234" s="14" t="s">
        <v>1322</v>
      </c>
      <c r="C234" s="78" t="s">
        <v>15</v>
      </c>
      <c r="D234" s="78"/>
      <c r="E234" s="13" t="s">
        <v>1221</v>
      </c>
      <c r="F234" s="15">
        <v>4.6399999999999997</v>
      </c>
      <c r="G234" s="16">
        <v>37.4</v>
      </c>
      <c r="H234" s="16">
        <f>TRUNC(TRUNC(F234,8)*G234,2)</f>
        <v>173.53</v>
      </c>
    </row>
    <row r="235" spans="1:8" ht="18" customHeight="1">
      <c r="A235" s="8"/>
      <c r="B235" s="8"/>
      <c r="C235" s="8"/>
      <c r="D235" s="8"/>
      <c r="E235" s="8"/>
      <c r="F235" s="79" t="s">
        <v>1224</v>
      </c>
      <c r="G235" s="79"/>
      <c r="H235" s="17">
        <f>SUM(H234:H234)</f>
        <v>173.53</v>
      </c>
    </row>
    <row r="236" spans="1:8" ht="15" customHeight="1">
      <c r="A236" s="8"/>
      <c r="B236" s="8"/>
      <c r="C236" s="8"/>
      <c r="D236" s="8"/>
      <c r="E236" s="8"/>
      <c r="F236" s="80" t="s">
        <v>1141</v>
      </c>
      <c r="G236" s="80"/>
      <c r="H236" s="4">
        <f>ROUND(SUM(H228,H232,H235),2)</f>
        <v>610.5</v>
      </c>
    </row>
    <row r="237" spans="1:8" ht="9.9499999999999993" customHeight="1">
      <c r="A237" s="8"/>
      <c r="B237" s="8"/>
      <c r="C237" s="8"/>
      <c r="D237" s="8"/>
      <c r="E237" s="8"/>
      <c r="F237" s="83"/>
      <c r="G237" s="83"/>
      <c r="H237" s="83"/>
    </row>
    <row r="238" spans="1:8" ht="20.100000000000001" customHeight="1">
      <c r="A238" s="81" t="s">
        <v>2302</v>
      </c>
      <c r="B238" s="81"/>
      <c r="C238" s="81"/>
      <c r="D238" s="81"/>
      <c r="E238" s="81"/>
      <c r="F238" s="81"/>
      <c r="G238" s="81"/>
      <c r="H238" s="81"/>
    </row>
    <row r="239" spans="1:8" ht="15" customHeight="1">
      <c r="A239" s="76" t="s">
        <v>1211</v>
      </c>
      <c r="B239" s="76"/>
      <c r="C239" s="77" t="s">
        <v>3</v>
      </c>
      <c r="D239" s="77"/>
      <c r="E239" s="12" t="s">
        <v>4</v>
      </c>
      <c r="F239" s="12" t="s">
        <v>1121</v>
      </c>
      <c r="G239" s="12" t="s">
        <v>1122</v>
      </c>
      <c r="H239" s="12" t="s">
        <v>1123</v>
      </c>
    </row>
    <row r="240" spans="1:8" ht="38.1" customHeight="1">
      <c r="A240" s="13" t="s">
        <v>2285</v>
      </c>
      <c r="B240" s="14" t="s">
        <v>2286</v>
      </c>
      <c r="C240" s="78" t="s">
        <v>15</v>
      </c>
      <c r="D240" s="78"/>
      <c r="E240" s="13" t="s">
        <v>1214</v>
      </c>
      <c r="F240" s="15">
        <v>1.01</v>
      </c>
      <c r="G240" s="16">
        <v>0.43</v>
      </c>
      <c r="H240" s="16">
        <f>TRUNC(TRUNC(F240,8)*G240,2)</f>
        <v>0.43</v>
      </c>
    </row>
    <row r="241" spans="1:8" ht="38.1" customHeight="1">
      <c r="A241" s="13" t="s">
        <v>2287</v>
      </c>
      <c r="B241" s="14" t="s">
        <v>2288</v>
      </c>
      <c r="C241" s="78" t="s">
        <v>15</v>
      </c>
      <c r="D241" s="78"/>
      <c r="E241" s="13" t="s">
        <v>1184</v>
      </c>
      <c r="F241" s="15">
        <v>3.3319999999999999</v>
      </c>
      <c r="G241" s="16">
        <v>2.1800000000000002</v>
      </c>
      <c r="H241" s="16">
        <f>TRUNC(TRUNC(F241,8)*G241,2)</f>
        <v>7.26</v>
      </c>
    </row>
    <row r="242" spans="1:8" ht="18" customHeight="1">
      <c r="A242" s="8"/>
      <c r="B242" s="8"/>
      <c r="C242" s="8"/>
      <c r="D242" s="8"/>
      <c r="E242" s="8"/>
      <c r="F242" s="79" t="s">
        <v>1217</v>
      </c>
      <c r="G242" s="79"/>
      <c r="H242" s="17">
        <f>SUM(H240:H241)</f>
        <v>7.6899999999999995</v>
      </c>
    </row>
    <row r="243" spans="1:8" ht="15" customHeight="1">
      <c r="A243" s="76" t="s">
        <v>1234</v>
      </c>
      <c r="B243" s="76"/>
      <c r="C243" s="77" t="s">
        <v>3</v>
      </c>
      <c r="D243" s="77"/>
      <c r="E243" s="12" t="s">
        <v>4</v>
      </c>
      <c r="F243" s="12" t="s">
        <v>1121</v>
      </c>
      <c r="G243" s="12" t="s">
        <v>1122</v>
      </c>
      <c r="H243" s="12" t="s">
        <v>1123</v>
      </c>
    </row>
    <row r="244" spans="1:8" ht="29.1" customHeight="1">
      <c r="A244" s="13" t="s">
        <v>2303</v>
      </c>
      <c r="B244" s="14" t="s">
        <v>2304</v>
      </c>
      <c r="C244" s="78" t="s">
        <v>15</v>
      </c>
      <c r="D244" s="78"/>
      <c r="E244" s="13" t="s">
        <v>1301</v>
      </c>
      <c r="F244" s="15">
        <v>6.3E-2</v>
      </c>
      <c r="G244" s="16">
        <v>7.73</v>
      </c>
      <c r="H244" s="16">
        <f>TRUNC(TRUNC(F244,8)*G244,2)</f>
        <v>0.48</v>
      </c>
    </row>
    <row r="245" spans="1:8" ht="21" customHeight="1">
      <c r="A245" s="13" t="s">
        <v>1294</v>
      </c>
      <c r="B245" s="14" t="s">
        <v>1295</v>
      </c>
      <c r="C245" s="78" t="s">
        <v>15</v>
      </c>
      <c r="D245" s="78"/>
      <c r="E245" s="13" t="s">
        <v>82</v>
      </c>
      <c r="F245" s="15">
        <v>1.27</v>
      </c>
      <c r="G245" s="16">
        <v>139.88999999999999</v>
      </c>
      <c r="H245" s="16">
        <f>TRUNC(TRUNC(F245,8)*G245,2)</f>
        <v>177.66</v>
      </c>
    </row>
    <row r="246" spans="1:8" ht="15" customHeight="1">
      <c r="A246" s="13" t="s">
        <v>1317</v>
      </c>
      <c r="B246" s="14" t="s">
        <v>1318</v>
      </c>
      <c r="C246" s="78" t="s">
        <v>15</v>
      </c>
      <c r="D246" s="78"/>
      <c r="E246" s="13" t="s">
        <v>176</v>
      </c>
      <c r="F246" s="15">
        <v>281.52999999999997</v>
      </c>
      <c r="G246" s="16">
        <v>0.84</v>
      </c>
      <c r="H246" s="16">
        <f>TRUNC(TRUNC(F246,8)*G246,2)</f>
        <v>236.48</v>
      </c>
    </row>
    <row r="247" spans="1:8" ht="15" customHeight="1">
      <c r="A247" s="8"/>
      <c r="B247" s="8"/>
      <c r="C247" s="8"/>
      <c r="D247" s="8"/>
      <c r="E247" s="8"/>
      <c r="F247" s="79" t="s">
        <v>1249</v>
      </c>
      <c r="G247" s="79"/>
      <c r="H247" s="17">
        <f>SUM(H244:H246)</f>
        <v>414.62</v>
      </c>
    </row>
    <row r="248" spans="1:8" ht="15" customHeight="1">
      <c r="A248" s="76" t="s">
        <v>1218</v>
      </c>
      <c r="B248" s="76"/>
      <c r="C248" s="77" t="s">
        <v>3</v>
      </c>
      <c r="D248" s="77"/>
      <c r="E248" s="12" t="s">
        <v>4</v>
      </c>
      <c r="F248" s="12" t="s">
        <v>1121</v>
      </c>
      <c r="G248" s="12" t="s">
        <v>1122</v>
      </c>
      <c r="H248" s="12" t="s">
        <v>1123</v>
      </c>
    </row>
    <row r="249" spans="1:8" ht="21" customHeight="1">
      <c r="A249" s="13" t="s">
        <v>1321</v>
      </c>
      <c r="B249" s="14" t="s">
        <v>1322</v>
      </c>
      <c r="C249" s="78" t="s">
        <v>15</v>
      </c>
      <c r="D249" s="78"/>
      <c r="E249" s="13" t="s">
        <v>1221</v>
      </c>
      <c r="F249" s="15">
        <v>4.33</v>
      </c>
      <c r="G249" s="16">
        <v>37.4</v>
      </c>
      <c r="H249" s="16">
        <f>TRUNC(TRUNC(F249,8)*G249,2)</f>
        <v>161.94</v>
      </c>
    </row>
    <row r="250" spans="1:8" ht="18" customHeight="1">
      <c r="A250" s="8"/>
      <c r="B250" s="8"/>
      <c r="C250" s="8"/>
      <c r="D250" s="8"/>
      <c r="E250" s="8"/>
      <c r="F250" s="79" t="s">
        <v>1224</v>
      </c>
      <c r="G250" s="79"/>
      <c r="H250" s="17">
        <f>SUM(H249:H249)</f>
        <v>161.94</v>
      </c>
    </row>
    <row r="251" spans="1:8" ht="15" customHeight="1">
      <c r="A251" s="8"/>
      <c r="B251" s="8"/>
      <c r="C251" s="8"/>
      <c r="D251" s="8"/>
      <c r="E251" s="8"/>
      <c r="F251" s="80" t="s">
        <v>1141</v>
      </c>
      <c r="G251" s="80"/>
      <c r="H251" s="4">
        <f>ROUND(SUM(H242,H247,H250),2)</f>
        <v>584.25</v>
      </c>
    </row>
    <row r="252" spans="1:8" ht="9.9499999999999993" customHeight="1">
      <c r="A252" s="8"/>
      <c r="B252" s="8"/>
      <c r="C252" s="8"/>
      <c r="D252" s="8"/>
      <c r="E252" s="8"/>
      <c r="F252" s="83"/>
      <c r="G252" s="83"/>
      <c r="H252" s="83"/>
    </row>
    <row r="253" spans="1:8" ht="20.100000000000001" customHeight="1">
      <c r="A253" s="81" t="s">
        <v>2305</v>
      </c>
      <c r="B253" s="81"/>
      <c r="C253" s="81"/>
      <c r="D253" s="81"/>
      <c r="E253" s="81"/>
      <c r="F253" s="81"/>
      <c r="G253" s="81"/>
      <c r="H253" s="81"/>
    </row>
    <row r="254" spans="1:8" ht="15" customHeight="1">
      <c r="A254" s="76" t="s">
        <v>1120</v>
      </c>
      <c r="B254" s="76"/>
      <c r="C254" s="77" t="s">
        <v>3</v>
      </c>
      <c r="D254" s="77"/>
      <c r="E254" s="12" t="s">
        <v>4</v>
      </c>
      <c r="F254" s="12" t="s">
        <v>1121</v>
      </c>
      <c r="G254" s="12" t="s">
        <v>1122</v>
      </c>
      <c r="H254" s="12" t="s">
        <v>1123</v>
      </c>
    </row>
    <row r="255" spans="1:8" ht="21" customHeight="1">
      <c r="A255" s="13" t="s">
        <v>2238</v>
      </c>
      <c r="B255" s="14" t="s">
        <v>2239</v>
      </c>
      <c r="C255" s="78" t="s">
        <v>15</v>
      </c>
      <c r="D255" s="78"/>
      <c r="E255" s="13" t="s">
        <v>1221</v>
      </c>
      <c r="F255" s="15">
        <v>1</v>
      </c>
      <c r="G255" s="16">
        <v>4.5199999999999996</v>
      </c>
      <c r="H255" s="16">
        <f t="shared" ref="H255:H260" si="3">TRUNC(TRUNC(F255,8)*G255,2)</f>
        <v>4.5199999999999996</v>
      </c>
    </row>
    <row r="256" spans="1:8" ht="21" customHeight="1">
      <c r="A256" s="13" t="s">
        <v>2240</v>
      </c>
      <c r="B256" s="14" t="s">
        <v>2241</v>
      </c>
      <c r="C256" s="78" t="s">
        <v>15</v>
      </c>
      <c r="D256" s="78"/>
      <c r="E256" s="13" t="s">
        <v>1221</v>
      </c>
      <c r="F256" s="15">
        <v>1</v>
      </c>
      <c r="G256" s="16">
        <v>1.31</v>
      </c>
      <c r="H256" s="16">
        <f t="shared" si="3"/>
        <v>1.31</v>
      </c>
    </row>
    <row r="257" spans="1:8" ht="21" customHeight="1">
      <c r="A257" s="13" t="s">
        <v>2242</v>
      </c>
      <c r="B257" s="14" t="s">
        <v>2243</v>
      </c>
      <c r="C257" s="78" t="s">
        <v>15</v>
      </c>
      <c r="D257" s="78"/>
      <c r="E257" s="13" t="s">
        <v>1221</v>
      </c>
      <c r="F257" s="15">
        <v>1</v>
      </c>
      <c r="G257" s="16">
        <v>1.43</v>
      </c>
      <c r="H257" s="16">
        <f t="shared" si="3"/>
        <v>1.43</v>
      </c>
    </row>
    <row r="258" spans="1:8" ht="21" customHeight="1">
      <c r="A258" s="13" t="s">
        <v>2244</v>
      </c>
      <c r="B258" s="14" t="s">
        <v>2245</v>
      </c>
      <c r="C258" s="78" t="s">
        <v>15</v>
      </c>
      <c r="D258" s="78"/>
      <c r="E258" s="13" t="s">
        <v>1221</v>
      </c>
      <c r="F258" s="15">
        <v>1</v>
      </c>
      <c r="G258" s="16">
        <v>0.78</v>
      </c>
      <c r="H258" s="16">
        <f t="shared" si="3"/>
        <v>0.78</v>
      </c>
    </row>
    <row r="259" spans="1:8" ht="21" customHeight="1">
      <c r="A259" s="13" t="s">
        <v>2246</v>
      </c>
      <c r="B259" s="14" t="s">
        <v>2247</v>
      </c>
      <c r="C259" s="78" t="s">
        <v>15</v>
      </c>
      <c r="D259" s="78"/>
      <c r="E259" s="13" t="s">
        <v>1221</v>
      </c>
      <c r="F259" s="15">
        <v>1</v>
      </c>
      <c r="G259" s="16">
        <v>0.08</v>
      </c>
      <c r="H259" s="16">
        <f t="shared" si="3"/>
        <v>0.08</v>
      </c>
    </row>
    <row r="260" spans="1:8" ht="21" customHeight="1">
      <c r="A260" s="13" t="s">
        <v>2248</v>
      </c>
      <c r="B260" s="14" t="s">
        <v>2249</v>
      </c>
      <c r="C260" s="78" t="s">
        <v>15</v>
      </c>
      <c r="D260" s="78"/>
      <c r="E260" s="13" t="s">
        <v>1221</v>
      </c>
      <c r="F260" s="15">
        <v>1</v>
      </c>
      <c r="G260" s="16">
        <v>0.85</v>
      </c>
      <c r="H260" s="16">
        <f t="shared" si="3"/>
        <v>0.85</v>
      </c>
    </row>
    <row r="261" spans="1:8" ht="15" customHeight="1">
      <c r="A261" s="8"/>
      <c r="B261" s="8"/>
      <c r="C261" s="8"/>
      <c r="D261" s="8"/>
      <c r="E261" s="8"/>
      <c r="F261" s="79" t="s">
        <v>1132</v>
      </c>
      <c r="G261" s="79"/>
      <c r="H261" s="17">
        <f>SUM(H255:H260)</f>
        <v>8.9699999999999989</v>
      </c>
    </row>
    <row r="262" spans="1:8" ht="15" customHeight="1">
      <c r="A262" s="76" t="s">
        <v>1133</v>
      </c>
      <c r="B262" s="76"/>
      <c r="C262" s="77" t="s">
        <v>3</v>
      </c>
      <c r="D262" s="77"/>
      <c r="E262" s="12" t="s">
        <v>4</v>
      </c>
      <c r="F262" s="12" t="s">
        <v>1121</v>
      </c>
      <c r="G262" s="12" t="s">
        <v>1122</v>
      </c>
      <c r="H262" s="12" t="s">
        <v>1123</v>
      </c>
    </row>
    <row r="263" spans="1:8" ht="15" customHeight="1">
      <c r="A263" s="13" t="s">
        <v>2306</v>
      </c>
      <c r="B263" s="14" t="s">
        <v>2307</v>
      </c>
      <c r="C263" s="78" t="s">
        <v>15</v>
      </c>
      <c r="D263" s="78"/>
      <c r="E263" s="13" t="s">
        <v>1221</v>
      </c>
      <c r="F263" s="15">
        <v>1</v>
      </c>
      <c r="G263" s="16">
        <v>21.5</v>
      </c>
      <c r="H263" s="16">
        <f>TRUNC(TRUNC(F263,8)*G263,2)</f>
        <v>21.5</v>
      </c>
    </row>
    <row r="264" spans="1:8" ht="15" customHeight="1">
      <c r="A264" s="8"/>
      <c r="B264" s="8"/>
      <c r="C264" s="8"/>
      <c r="D264" s="8"/>
      <c r="E264" s="8"/>
      <c r="F264" s="79" t="s">
        <v>1136</v>
      </c>
      <c r="G264" s="79"/>
      <c r="H264" s="17">
        <f>SUM(H263:H263)</f>
        <v>21.5</v>
      </c>
    </row>
    <row r="265" spans="1:8" ht="15" customHeight="1">
      <c r="A265" s="76" t="s">
        <v>1137</v>
      </c>
      <c r="B265" s="76"/>
      <c r="C265" s="77" t="s">
        <v>3</v>
      </c>
      <c r="D265" s="77"/>
      <c r="E265" s="12" t="s">
        <v>4</v>
      </c>
      <c r="F265" s="12" t="s">
        <v>1121</v>
      </c>
      <c r="G265" s="12" t="s">
        <v>1122</v>
      </c>
      <c r="H265" s="12" t="s">
        <v>1123</v>
      </c>
    </row>
    <row r="266" spans="1:8" ht="21" customHeight="1">
      <c r="A266" s="13" t="s">
        <v>2308</v>
      </c>
      <c r="B266" s="14" t="s">
        <v>2309</v>
      </c>
      <c r="C266" s="78" t="s">
        <v>15</v>
      </c>
      <c r="D266" s="78"/>
      <c r="E266" s="13" t="s">
        <v>1221</v>
      </c>
      <c r="F266" s="15">
        <v>1</v>
      </c>
      <c r="G266" s="16">
        <v>0.24</v>
      </c>
      <c r="H266" s="16">
        <f>TRUNC(TRUNC(F266,8)*G266,2)</f>
        <v>0.24</v>
      </c>
    </row>
    <row r="267" spans="1:8" ht="15" customHeight="1">
      <c r="A267" s="8"/>
      <c r="B267" s="8"/>
      <c r="C267" s="8"/>
      <c r="D267" s="8"/>
      <c r="E267" s="8"/>
      <c r="F267" s="79" t="s">
        <v>1140</v>
      </c>
      <c r="G267" s="79"/>
      <c r="H267" s="17">
        <f>SUM(H266:H266)</f>
        <v>0.24</v>
      </c>
    </row>
    <row r="268" spans="1:8" ht="15" customHeight="1">
      <c r="A268" s="8"/>
      <c r="B268" s="8"/>
      <c r="C268" s="8"/>
      <c r="D268" s="8"/>
      <c r="E268" s="8"/>
      <c r="F268" s="80" t="s">
        <v>1141</v>
      </c>
      <c r="G268" s="80"/>
      <c r="H268" s="4">
        <f>ROUND(SUM(H261,H264,H267),2)</f>
        <v>30.71</v>
      </c>
    </row>
    <row r="269" spans="1:8" ht="9.9499999999999993" customHeight="1">
      <c r="A269" s="8"/>
      <c r="B269" s="8"/>
      <c r="C269" s="8"/>
      <c r="D269" s="8"/>
      <c r="E269" s="8"/>
      <c r="F269" s="83"/>
      <c r="G269" s="83"/>
      <c r="H269" s="83"/>
    </row>
    <row r="270" spans="1:8" ht="20.100000000000001" customHeight="1">
      <c r="A270" s="81" t="s">
        <v>2310</v>
      </c>
      <c r="B270" s="81"/>
      <c r="C270" s="81"/>
      <c r="D270" s="81"/>
      <c r="E270" s="81"/>
      <c r="F270" s="81"/>
      <c r="G270" s="81"/>
      <c r="H270" s="81"/>
    </row>
    <row r="271" spans="1:8" ht="15" customHeight="1">
      <c r="A271" s="76" t="s">
        <v>1234</v>
      </c>
      <c r="B271" s="76"/>
      <c r="C271" s="77" t="s">
        <v>3</v>
      </c>
      <c r="D271" s="77"/>
      <c r="E271" s="12" t="s">
        <v>4</v>
      </c>
      <c r="F271" s="12" t="s">
        <v>1121</v>
      </c>
      <c r="G271" s="12" t="s">
        <v>1122</v>
      </c>
      <c r="H271" s="12" t="s">
        <v>1123</v>
      </c>
    </row>
    <row r="272" spans="1:8" ht="15" customHeight="1">
      <c r="A272" s="13" t="s">
        <v>2311</v>
      </c>
      <c r="B272" s="14" t="s">
        <v>2312</v>
      </c>
      <c r="C272" s="78" t="s">
        <v>949</v>
      </c>
      <c r="D272" s="78"/>
      <c r="E272" s="13" t="s">
        <v>176</v>
      </c>
      <c r="F272" s="15">
        <v>1.1499999999999999</v>
      </c>
      <c r="G272" s="21">
        <v>7.1</v>
      </c>
      <c r="H272" s="21">
        <f>ROUND(ROUND(F272,8)*G272,4)</f>
        <v>8.1649999999999991</v>
      </c>
    </row>
    <row r="273" spans="1:8" ht="15" customHeight="1">
      <c r="A273" s="13" t="s">
        <v>2313</v>
      </c>
      <c r="B273" s="14" t="s">
        <v>2314</v>
      </c>
      <c r="C273" s="78" t="s">
        <v>949</v>
      </c>
      <c r="D273" s="78"/>
      <c r="E273" s="13" t="s">
        <v>176</v>
      </c>
      <c r="F273" s="15">
        <v>0.02</v>
      </c>
      <c r="G273" s="21">
        <v>16.53</v>
      </c>
      <c r="H273" s="21">
        <f>ROUND(ROUND(F273,8)*G273,4)</f>
        <v>0.3306</v>
      </c>
    </row>
    <row r="274" spans="1:8" ht="15" customHeight="1">
      <c r="A274" s="8"/>
      <c r="B274" s="8"/>
      <c r="C274" s="8"/>
      <c r="D274" s="8"/>
      <c r="E274" s="8"/>
      <c r="F274" s="79" t="s">
        <v>1249</v>
      </c>
      <c r="G274" s="79"/>
      <c r="H274" s="22">
        <f>SUM(H272:H273)</f>
        <v>8.4955999999999996</v>
      </c>
    </row>
    <row r="275" spans="1:8" ht="15" customHeight="1">
      <c r="A275" s="76" t="s">
        <v>1218</v>
      </c>
      <c r="B275" s="76"/>
      <c r="C275" s="77" t="s">
        <v>3</v>
      </c>
      <c r="D275" s="77"/>
      <c r="E275" s="12" t="s">
        <v>4</v>
      </c>
      <c r="F275" s="12" t="s">
        <v>1121</v>
      </c>
      <c r="G275" s="12" t="s">
        <v>1122</v>
      </c>
      <c r="H275" s="12" t="s">
        <v>1123</v>
      </c>
    </row>
    <row r="276" spans="1:8" ht="21" customHeight="1">
      <c r="A276" s="13" t="s">
        <v>1410</v>
      </c>
      <c r="B276" s="14" t="s">
        <v>1411</v>
      </c>
      <c r="C276" s="78" t="s">
        <v>15</v>
      </c>
      <c r="D276" s="78"/>
      <c r="E276" s="13" t="s">
        <v>1221</v>
      </c>
      <c r="F276" s="15">
        <v>0.08</v>
      </c>
      <c r="G276" s="21">
        <v>23.4</v>
      </c>
      <c r="H276" s="21">
        <f>ROUND(ROUND(F276,8)*G276,4)</f>
        <v>1.8720000000000001</v>
      </c>
    </row>
    <row r="277" spans="1:8" ht="15" customHeight="1">
      <c r="A277" s="13" t="s">
        <v>1412</v>
      </c>
      <c r="B277" s="14" t="s">
        <v>1413</v>
      </c>
      <c r="C277" s="78" t="s">
        <v>15</v>
      </c>
      <c r="D277" s="78"/>
      <c r="E277" s="13" t="s">
        <v>1221</v>
      </c>
      <c r="F277" s="15">
        <v>0.08</v>
      </c>
      <c r="G277" s="21">
        <v>30.71</v>
      </c>
      <c r="H277" s="21">
        <f>ROUND(ROUND(F277,8)*G277,4)</f>
        <v>2.4567999999999999</v>
      </c>
    </row>
    <row r="278" spans="1:8" ht="18" customHeight="1">
      <c r="A278" s="8"/>
      <c r="B278" s="8"/>
      <c r="C278" s="8"/>
      <c r="D278" s="8"/>
      <c r="E278" s="8"/>
      <c r="F278" s="79" t="s">
        <v>1224</v>
      </c>
      <c r="G278" s="79"/>
      <c r="H278" s="22">
        <f>SUM(H276:H277)</f>
        <v>4.3288000000000002</v>
      </c>
    </row>
    <row r="279" spans="1:8" ht="15" customHeight="1">
      <c r="A279" s="8"/>
      <c r="B279" s="8"/>
      <c r="C279" s="8"/>
      <c r="D279" s="8"/>
      <c r="E279" s="8"/>
      <c r="F279" s="80" t="s">
        <v>1141</v>
      </c>
      <c r="G279" s="80"/>
      <c r="H279" s="4">
        <f>ROUND(SUM(H274,H278),2)</f>
        <v>12.82</v>
      </c>
    </row>
    <row r="280" spans="1:8" ht="9.9499999999999993" customHeight="1">
      <c r="A280" s="8"/>
      <c r="B280" s="8"/>
      <c r="C280" s="8"/>
      <c r="D280" s="8"/>
      <c r="E280" s="8"/>
      <c r="F280" s="83"/>
      <c r="G280" s="83"/>
      <c r="H280" s="83"/>
    </row>
    <row r="281" spans="1:8" ht="20.100000000000001" customHeight="1">
      <c r="A281" s="81" t="s">
        <v>2315</v>
      </c>
      <c r="B281" s="81"/>
      <c r="C281" s="81"/>
      <c r="D281" s="81"/>
      <c r="E281" s="81"/>
      <c r="F281" s="81"/>
      <c r="G281" s="81"/>
      <c r="H281" s="81"/>
    </row>
    <row r="282" spans="1:8" ht="15" customHeight="1">
      <c r="A282" s="76" t="s">
        <v>1234</v>
      </c>
      <c r="B282" s="76"/>
      <c r="C282" s="77" t="s">
        <v>3</v>
      </c>
      <c r="D282" s="77"/>
      <c r="E282" s="12" t="s">
        <v>4</v>
      </c>
      <c r="F282" s="12" t="s">
        <v>1121</v>
      </c>
      <c r="G282" s="12" t="s">
        <v>1122</v>
      </c>
      <c r="H282" s="12" t="s">
        <v>1123</v>
      </c>
    </row>
    <row r="283" spans="1:8" ht="15" customHeight="1">
      <c r="A283" s="13" t="s">
        <v>2316</v>
      </c>
      <c r="B283" s="14" t="s">
        <v>2317</v>
      </c>
      <c r="C283" s="78" t="s">
        <v>949</v>
      </c>
      <c r="D283" s="78"/>
      <c r="E283" s="13" t="s">
        <v>176</v>
      </c>
      <c r="F283" s="15">
        <v>1.1499999999999999</v>
      </c>
      <c r="G283" s="21">
        <v>7.59</v>
      </c>
      <c r="H283" s="21">
        <f>ROUND(ROUND(F283,8)*G283,4)</f>
        <v>8.7285000000000004</v>
      </c>
    </row>
    <row r="284" spans="1:8" ht="15" customHeight="1">
      <c r="A284" s="13" t="s">
        <v>2313</v>
      </c>
      <c r="B284" s="14" t="s">
        <v>2314</v>
      </c>
      <c r="C284" s="78" t="s">
        <v>949</v>
      </c>
      <c r="D284" s="78"/>
      <c r="E284" s="13" t="s">
        <v>176</v>
      </c>
      <c r="F284" s="15">
        <v>0.02</v>
      </c>
      <c r="G284" s="21">
        <v>16.53</v>
      </c>
      <c r="H284" s="21">
        <f>ROUND(ROUND(F284,8)*G284,4)</f>
        <v>0.3306</v>
      </c>
    </row>
    <row r="285" spans="1:8" ht="15" customHeight="1">
      <c r="A285" s="8"/>
      <c r="B285" s="8"/>
      <c r="C285" s="8"/>
      <c r="D285" s="8"/>
      <c r="E285" s="8"/>
      <c r="F285" s="79" t="s">
        <v>1249</v>
      </c>
      <c r="G285" s="79"/>
      <c r="H285" s="22">
        <f>SUM(H283:H284)</f>
        <v>9.0591000000000008</v>
      </c>
    </row>
    <row r="286" spans="1:8" ht="15" customHeight="1">
      <c r="A286" s="76" t="s">
        <v>1218</v>
      </c>
      <c r="B286" s="76"/>
      <c r="C286" s="77" t="s">
        <v>3</v>
      </c>
      <c r="D286" s="77"/>
      <c r="E286" s="12" t="s">
        <v>4</v>
      </c>
      <c r="F286" s="12" t="s">
        <v>1121</v>
      </c>
      <c r="G286" s="12" t="s">
        <v>1122</v>
      </c>
      <c r="H286" s="12" t="s">
        <v>1123</v>
      </c>
    </row>
    <row r="287" spans="1:8" ht="21" customHeight="1">
      <c r="A287" s="13" t="s">
        <v>1410</v>
      </c>
      <c r="B287" s="14" t="s">
        <v>1411</v>
      </c>
      <c r="C287" s="78" t="s">
        <v>15</v>
      </c>
      <c r="D287" s="78"/>
      <c r="E287" s="13" t="s">
        <v>1221</v>
      </c>
      <c r="F287" s="15">
        <v>0.08</v>
      </c>
      <c r="G287" s="21">
        <v>23.4</v>
      </c>
      <c r="H287" s="21">
        <f>ROUND(ROUND(F287,8)*G287,4)</f>
        <v>1.8720000000000001</v>
      </c>
    </row>
    <row r="288" spans="1:8" ht="15" customHeight="1">
      <c r="A288" s="13" t="s">
        <v>1412</v>
      </c>
      <c r="B288" s="14" t="s">
        <v>1413</v>
      </c>
      <c r="C288" s="78" t="s">
        <v>15</v>
      </c>
      <c r="D288" s="78"/>
      <c r="E288" s="13" t="s">
        <v>1221</v>
      </c>
      <c r="F288" s="15">
        <v>0.08</v>
      </c>
      <c r="G288" s="21">
        <v>30.71</v>
      </c>
      <c r="H288" s="21">
        <f>ROUND(ROUND(F288,8)*G288,4)</f>
        <v>2.4567999999999999</v>
      </c>
    </row>
    <row r="289" spans="1:8" ht="18" customHeight="1">
      <c r="A289" s="8"/>
      <c r="B289" s="8"/>
      <c r="C289" s="8"/>
      <c r="D289" s="8"/>
      <c r="E289" s="8"/>
      <c r="F289" s="79" t="s">
        <v>1224</v>
      </c>
      <c r="G289" s="79"/>
      <c r="H289" s="22">
        <f>SUM(H287:H288)</f>
        <v>4.3288000000000002</v>
      </c>
    </row>
    <row r="290" spans="1:8" ht="15" customHeight="1">
      <c r="A290" s="8"/>
      <c r="B290" s="8"/>
      <c r="C290" s="8"/>
      <c r="D290" s="8"/>
      <c r="E290" s="8"/>
      <c r="F290" s="80" t="s">
        <v>1141</v>
      </c>
      <c r="G290" s="80"/>
      <c r="H290" s="4">
        <f>ROUND(SUM(H285,H289),2)</f>
        <v>13.39</v>
      </c>
    </row>
    <row r="291" spans="1:8" ht="9.9499999999999993" customHeight="1">
      <c r="A291" s="8"/>
      <c r="B291" s="8"/>
      <c r="C291" s="8"/>
      <c r="D291" s="8"/>
      <c r="E291" s="8"/>
      <c r="F291" s="83"/>
      <c r="G291" s="83"/>
      <c r="H291" s="83"/>
    </row>
    <row r="292" spans="1:8" ht="20.100000000000001" customHeight="1">
      <c r="A292" s="81" t="s">
        <v>2318</v>
      </c>
      <c r="B292" s="81"/>
      <c r="C292" s="81"/>
      <c r="D292" s="81"/>
      <c r="E292" s="81"/>
      <c r="F292" s="81"/>
      <c r="G292" s="81"/>
      <c r="H292" s="81"/>
    </row>
    <row r="293" spans="1:8" ht="15" customHeight="1">
      <c r="A293" s="76" t="s">
        <v>1234</v>
      </c>
      <c r="B293" s="76"/>
      <c r="C293" s="77" t="s">
        <v>3</v>
      </c>
      <c r="D293" s="77"/>
      <c r="E293" s="12" t="s">
        <v>4</v>
      </c>
      <c r="F293" s="12" t="s">
        <v>1121</v>
      </c>
      <c r="G293" s="12" t="s">
        <v>1122</v>
      </c>
      <c r="H293" s="12" t="s">
        <v>1123</v>
      </c>
    </row>
    <row r="294" spans="1:8" ht="21" customHeight="1">
      <c r="A294" s="13" t="s">
        <v>1406</v>
      </c>
      <c r="B294" s="14" t="s">
        <v>1407</v>
      </c>
      <c r="C294" s="78" t="s">
        <v>15</v>
      </c>
      <c r="D294" s="78"/>
      <c r="E294" s="13" t="s">
        <v>176</v>
      </c>
      <c r="F294" s="15">
        <v>2.5000000000000001E-2</v>
      </c>
      <c r="G294" s="16">
        <v>25</v>
      </c>
      <c r="H294" s="16">
        <f>TRUNC(TRUNC(F294,8)*G294,2)</f>
        <v>0.62</v>
      </c>
    </row>
    <row r="295" spans="1:8" ht="29.1" customHeight="1">
      <c r="A295" s="13" t="s">
        <v>1408</v>
      </c>
      <c r="B295" s="14" t="s">
        <v>1409</v>
      </c>
      <c r="C295" s="78" t="s">
        <v>15</v>
      </c>
      <c r="D295" s="78"/>
      <c r="E295" s="13" t="s">
        <v>39</v>
      </c>
      <c r="F295" s="15">
        <v>2.8159999999999998</v>
      </c>
      <c r="G295" s="16">
        <v>0.22</v>
      </c>
      <c r="H295" s="16">
        <f>TRUNC(TRUNC(F295,8)*G295,2)</f>
        <v>0.61</v>
      </c>
    </row>
    <row r="296" spans="1:8" ht="15" customHeight="1">
      <c r="A296" s="8"/>
      <c r="B296" s="8"/>
      <c r="C296" s="8"/>
      <c r="D296" s="8"/>
      <c r="E296" s="8"/>
      <c r="F296" s="79" t="s">
        <v>1249</v>
      </c>
      <c r="G296" s="79"/>
      <c r="H296" s="17">
        <f>SUM(H294:H295)</f>
        <v>1.23</v>
      </c>
    </row>
    <row r="297" spans="1:8" ht="15" customHeight="1">
      <c r="A297" s="76" t="s">
        <v>1218</v>
      </c>
      <c r="B297" s="76"/>
      <c r="C297" s="77" t="s">
        <v>3</v>
      </c>
      <c r="D297" s="77"/>
      <c r="E297" s="12" t="s">
        <v>4</v>
      </c>
      <c r="F297" s="12" t="s">
        <v>1121</v>
      </c>
      <c r="G297" s="12" t="s">
        <v>1122</v>
      </c>
      <c r="H297" s="12" t="s">
        <v>1123</v>
      </c>
    </row>
    <row r="298" spans="1:8" ht="21" customHeight="1">
      <c r="A298" s="13" t="s">
        <v>1410</v>
      </c>
      <c r="B298" s="14" t="s">
        <v>1411</v>
      </c>
      <c r="C298" s="78" t="s">
        <v>15</v>
      </c>
      <c r="D298" s="78"/>
      <c r="E298" s="13" t="s">
        <v>1221</v>
      </c>
      <c r="F298" s="15">
        <v>1.72E-2</v>
      </c>
      <c r="G298" s="16">
        <v>23.4</v>
      </c>
      <c r="H298" s="16">
        <f>TRUNC(TRUNC(F298,8)*G298,2)</f>
        <v>0.4</v>
      </c>
    </row>
    <row r="299" spans="1:8" ht="15" customHeight="1">
      <c r="A299" s="13" t="s">
        <v>1412</v>
      </c>
      <c r="B299" s="14" t="s">
        <v>1413</v>
      </c>
      <c r="C299" s="78" t="s">
        <v>15</v>
      </c>
      <c r="D299" s="78"/>
      <c r="E299" s="13" t="s">
        <v>1221</v>
      </c>
      <c r="F299" s="15">
        <v>0.1055</v>
      </c>
      <c r="G299" s="16">
        <v>30.71</v>
      </c>
      <c r="H299" s="16">
        <f>TRUNC(TRUNC(F299,8)*G299,2)</f>
        <v>3.23</v>
      </c>
    </row>
    <row r="300" spans="1:8" ht="18" customHeight="1">
      <c r="A300" s="8"/>
      <c r="B300" s="8"/>
      <c r="C300" s="8"/>
      <c r="D300" s="8"/>
      <c r="E300" s="8"/>
      <c r="F300" s="79" t="s">
        <v>1224</v>
      </c>
      <c r="G300" s="79"/>
      <c r="H300" s="17">
        <f>SUM(H298:H299)</f>
        <v>3.63</v>
      </c>
    </row>
    <row r="301" spans="1:8" ht="15" customHeight="1">
      <c r="A301" s="76" t="s">
        <v>1137</v>
      </c>
      <c r="B301" s="76"/>
      <c r="C301" s="77" t="s">
        <v>3</v>
      </c>
      <c r="D301" s="77"/>
      <c r="E301" s="12" t="s">
        <v>4</v>
      </c>
      <c r="F301" s="12" t="s">
        <v>1121</v>
      </c>
      <c r="G301" s="12" t="s">
        <v>1122</v>
      </c>
      <c r="H301" s="12" t="s">
        <v>1123</v>
      </c>
    </row>
    <row r="302" spans="1:8" ht="21" customHeight="1">
      <c r="A302" s="13" t="s">
        <v>2319</v>
      </c>
      <c r="B302" s="14" t="s">
        <v>2320</v>
      </c>
      <c r="C302" s="78" t="s">
        <v>15</v>
      </c>
      <c r="D302" s="78"/>
      <c r="E302" s="13" t="s">
        <v>176</v>
      </c>
      <c r="F302" s="15">
        <v>1</v>
      </c>
      <c r="G302" s="16">
        <v>10.18</v>
      </c>
      <c r="H302" s="16">
        <f>TRUNC(TRUNC(F302,8)*G302,2)</f>
        <v>10.18</v>
      </c>
    </row>
    <row r="303" spans="1:8" ht="15" customHeight="1">
      <c r="A303" s="8"/>
      <c r="B303" s="8"/>
      <c r="C303" s="8"/>
      <c r="D303" s="8"/>
      <c r="E303" s="8"/>
      <c r="F303" s="79" t="s">
        <v>1140</v>
      </c>
      <c r="G303" s="79"/>
      <c r="H303" s="17">
        <f>SUM(H302:H302)</f>
        <v>10.18</v>
      </c>
    </row>
    <row r="304" spans="1:8" ht="15" customHeight="1">
      <c r="A304" s="8"/>
      <c r="B304" s="8"/>
      <c r="C304" s="8"/>
      <c r="D304" s="8"/>
      <c r="E304" s="8"/>
      <c r="F304" s="80" t="s">
        <v>1141</v>
      </c>
      <c r="G304" s="80"/>
      <c r="H304" s="4">
        <f>ROUND(SUM(H296,H300,H303),2)</f>
        <v>15.04</v>
      </c>
    </row>
    <row r="305" spans="1:8" ht="9.9499999999999993" customHeight="1">
      <c r="A305" s="8"/>
      <c r="B305" s="8"/>
      <c r="C305" s="8"/>
      <c r="D305" s="8"/>
      <c r="E305" s="8"/>
      <c r="F305" s="83"/>
      <c r="G305" s="83"/>
      <c r="H305" s="83"/>
    </row>
    <row r="306" spans="1:8" ht="20.100000000000001" customHeight="1">
      <c r="A306" s="81" t="s">
        <v>2321</v>
      </c>
      <c r="B306" s="81"/>
      <c r="C306" s="81"/>
      <c r="D306" s="81"/>
      <c r="E306" s="81"/>
      <c r="F306" s="81"/>
      <c r="G306" s="81"/>
      <c r="H306" s="81"/>
    </row>
    <row r="307" spans="1:8" ht="15" customHeight="1">
      <c r="A307" s="76" t="s">
        <v>1234</v>
      </c>
      <c r="B307" s="76"/>
      <c r="C307" s="77" t="s">
        <v>3</v>
      </c>
      <c r="D307" s="77"/>
      <c r="E307" s="12" t="s">
        <v>4</v>
      </c>
      <c r="F307" s="12" t="s">
        <v>1121</v>
      </c>
      <c r="G307" s="12" t="s">
        <v>1122</v>
      </c>
      <c r="H307" s="12" t="s">
        <v>1123</v>
      </c>
    </row>
    <row r="308" spans="1:8" ht="21" customHeight="1">
      <c r="A308" s="13" t="s">
        <v>1406</v>
      </c>
      <c r="B308" s="14" t="s">
        <v>1407</v>
      </c>
      <c r="C308" s="78" t="s">
        <v>15</v>
      </c>
      <c r="D308" s="78"/>
      <c r="E308" s="13" t="s">
        <v>176</v>
      </c>
      <c r="F308" s="15">
        <v>2.5000000000000001E-2</v>
      </c>
      <c r="G308" s="16">
        <v>25</v>
      </c>
      <c r="H308" s="16">
        <f>TRUNC(TRUNC(F308,8)*G308,2)</f>
        <v>0.62</v>
      </c>
    </row>
    <row r="309" spans="1:8" ht="29.1" customHeight="1">
      <c r="A309" s="13" t="s">
        <v>1408</v>
      </c>
      <c r="B309" s="14" t="s">
        <v>1409</v>
      </c>
      <c r="C309" s="78" t="s">
        <v>15</v>
      </c>
      <c r="D309" s="78"/>
      <c r="E309" s="13" t="s">
        <v>39</v>
      </c>
      <c r="F309" s="15">
        <v>2.1179999999999999</v>
      </c>
      <c r="G309" s="16">
        <v>0.22</v>
      </c>
      <c r="H309" s="16">
        <f>TRUNC(TRUNC(F309,8)*G309,2)</f>
        <v>0.46</v>
      </c>
    </row>
    <row r="310" spans="1:8" ht="15" customHeight="1">
      <c r="A310" s="8"/>
      <c r="B310" s="8"/>
      <c r="C310" s="8"/>
      <c r="D310" s="8"/>
      <c r="E310" s="8"/>
      <c r="F310" s="79" t="s">
        <v>1249</v>
      </c>
      <c r="G310" s="79"/>
      <c r="H310" s="17">
        <f>SUM(H308:H309)</f>
        <v>1.08</v>
      </c>
    </row>
    <row r="311" spans="1:8" ht="15" customHeight="1">
      <c r="A311" s="76" t="s">
        <v>1218</v>
      </c>
      <c r="B311" s="76"/>
      <c r="C311" s="77" t="s">
        <v>3</v>
      </c>
      <c r="D311" s="77"/>
      <c r="E311" s="12" t="s">
        <v>4</v>
      </c>
      <c r="F311" s="12" t="s">
        <v>1121</v>
      </c>
      <c r="G311" s="12" t="s">
        <v>1122</v>
      </c>
      <c r="H311" s="12" t="s">
        <v>1123</v>
      </c>
    </row>
    <row r="312" spans="1:8" ht="21" customHeight="1">
      <c r="A312" s="13" t="s">
        <v>1410</v>
      </c>
      <c r="B312" s="14" t="s">
        <v>1411</v>
      </c>
      <c r="C312" s="78" t="s">
        <v>15</v>
      </c>
      <c r="D312" s="78"/>
      <c r="E312" s="13" t="s">
        <v>1221</v>
      </c>
      <c r="F312" s="15">
        <v>1.3599999999999999E-2</v>
      </c>
      <c r="G312" s="16">
        <v>23.4</v>
      </c>
      <c r="H312" s="16">
        <f>TRUNC(TRUNC(F312,8)*G312,2)</f>
        <v>0.31</v>
      </c>
    </row>
    <row r="313" spans="1:8" ht="15" customHeight="1">
      <c r="A313" s="13" t="s">
        <v>1412</v>
      </c>
      <c r="B313" s="14" t="s">
        <v>1413</v>
      </c>
      <c r="C313" s="78" t="s">
        <v>15</v>
      </c>
      <c r="D313" s="78"/>
      <c r="E313" s="13" t="s">
        <v>1221</v>
      </c>
      <c r="F313" s="15">
        <v>8.3599999999999994E-2</v>
      </c>
      <c r="G313" s="16">
        <v>30.71</v>
      </c>
      <c r="H313" s="16">
        <f>TRUNC(TRUNC(F313,8)*G313,2)</f>
        <v>2.56</v>
      </c>
    </row>
    <row r="314" spans="1:8" ht="18" customHeight="1">
      <c r="A314" s="8"/>
      <c r="B314" s="8"/>
      <c r="C314" s="8"/>
      <c r="D314" s="8"/>
      <c r="E314" s="8"/>
      <c r="F314" s="79" t="s">
        <v>1224</v>
      </c>
      <c r="G314" s="79"/>
      <c r="H314" s="17">
        <f>SUM(H312:H313)</f>
        <v>2.87</v>
      </c>
    </row>
    <row r="315" spans="1:8" ht="15" customHeight="1">
      <c r="A315" s="76" t="s">
        <v>1137</v>
      </c>
      <c r="B315" s="76"/>
      <c r="C315" s="77" t="s">
        <v>3</v>
      </c>
      <c r="D315" s="77"/>
      <c r="E315" s="12" t="s">
        <v>4</v>
      </c>
      <c r="F315" s="12" t="s">
        <v>1121</v>
      </c>
      <c r="G315" s="12" t="s">
        <v>1122</v>
      </c>
      <c r="H315" s="12" t="s">
        <v>1123</v>
      </c>
    </row>
    <row r="316" spans="1:8" ht="21" customHeight="1">
      <c r="A316" s="13" t="s">
        <v>1457</v>
      </c>
      <c r="B316" s="14" t="s">
        <v>1458</v>
      </c>
      <c r="C316" s="78" t="s">
        <v>15</v>
      </c>
      <c r="D316" s="78"/>
      <c r="E316" s="13" t="s">
        <v>176</v>
      </c>
      <c r="F316" s="15">
        <v>1</v>
      </c>
      <c r="G316" s="16">
        <v>8.9700000000000006</v>
      </c>
      <c r="H316" s="16">
        <f>TRUNC(TRUNC(F316,8)*G316,2)</f>
        <v>8.9700000000000006</v>
      </c>
    </row>
    <row r="317" spans="1:8" ht="15" customHeight="1">
      <c r="A317" s="8"/>
      <c r="B317" s="8"/>
      <c r="C317" s="8"/>
      <c r="D317" s="8"/>
      <c r="E317" s="8"/>
      <c r="F317" s="79" t="s">
        <v>1140</v>
      </c>
      <c r="G317" s="79"/>
      <c r="H317" s="17">
        <f>SUM(H316:H316)</f>
        <v>8.9700000000000006</v>
      </c>
    </row>
    <row r="318" spans="1:8" ht="15" customHeight="1">
      <c r="A318" s="8"/>
      <c r="B318" s="8"/>
      <c r="C318" s="8"/>
      <c r="D318" s="8"/>
      <c r="E318" s="8"/>
      <c r="F318" s="80" t="s">
        <v>1141</v>
      </c>
      <c r="G318" s="80"/>
      <c r="H318" s="4">
        <f>ROUND(SUM(H310,H314,H317),2)</f>
        <v>12.92</v>
      </c>
    </row>
    <row r="319" spans="1:8" ht="9.9499999999999993" customHeight="1">
      <c r="A319" s="8"/>
      <c r="B319" s="8"/>
      <c r="C319" s="8"/>
      <c r="D319" s="8"/>
      <c r="E319" s="8"/>
      <c r="F319" s="83"/>
      <c r="G319" s="83"/>
      <c r="H319" s="83"/>
    </row>
    <row r="320" spans="1:8" ht="20.100000000000001" customHeight="1">
      <c r="A320" s="81" t="s">
        <v>2322</v>
      </c>
      <c r="B320" s="81"/>
      <c r="C320" s="81"/>
      <c r="D320" s="81"/>
      <c r="E320" s="81"/>
      <c r="F320" s="81"/>
      <c r="G320" s="81"/>
      <c r="H320" s="81"/>
    </row>
    <row r="321" spans="1:8" ht="15" customHeight="1">
      <c r="A321" s="76" t="s">
        <v>1120</v>
      </c>
      <c r="B321" s="76"/>
      <c r="C321" s="77" t="s">
        <v>3</v>
      </c>
      <c r="D321" s="77"/>
      <c r="E321" s="12" t="s">
        <v>4</v>
      </c>
      <c r="F321" s="12" t="s">
        <v>1121</v>
      </c>
      <c r="G321" s="12" t="s">
        <v>1122</v>
      </c>
      <c r="H321" s="12" t="s">
        <v>1123</v>
      </c>
    </row>
    <row r="322" spans="1:8" ht="21" customHeight="1">
      <c r="A322" s="13" t="s">
        <v>2238</v>
      </c>
      <c r="B322" s="14" t="s">
        <v>2239</v>
      </c>
      <c r="C322" s="78" t="s">
        <v>15</v>
      </c>
      <c r="D322" s="78"/>
      <c r="E322" s="13" t="s">
        <v>1221</v>
      </c>
      <c r="F322" s="15">
        <v>1</v>
      </c>
      <c r="G322" s="16">
        <v>4.5199999999999996</v>
      </c>
      <c r="H322" s="16">
        <f t="shared" ref="H322:H327" si="4">TRUNC(TRUNC(F322,8)*G322,2)</f>
        <v>4.5199999999999996</v>
      </c>
    </row>
    <row r="323" spans="1:8" ht="21" customHeight="1">
      <c r="A323" s="13" t="s">
        <v>2323</v>
      </c>
      <c r="B323" s="14" t="s">
        <v>2324</v>
      </c>
      <c r="C323" s="78" t="s">
        <v>15</v>
      </c>
      <c r="D323" s="78"/>
      <c r="E323" s="13" t="s">
        <v>1221</v>
      </c>
      <c r="F323" s="15">
        <v>1</v>
      </c>
      <c r="G323" s="16">
        <v>1.26</v>
      </c>
      <c r="H323" s="16">
        <f t="shared" si="4"/>
        <v>1.26</v>
      </c>
    </row>
    <row r="324" spans="1:8" ht="21" customHeight="1">
      <c r="A324" s="13" t="s">
        <v>2242</v>
      </c>
      <c r="B324" s="14" t="s">
        <v>2243</v>
      </c>
      <c r="C324" s="78" t="s">
        <v>15</v>
      </c>
      <c r="D324" s="78"/>
      <c r="E324" s="13" t="s">
        <v>1221</v>
      </c>
      <c r="F324" s="15">
        <v>1</v>
      </c>
      <c r="G324" s="16">
        <v>1.43</v>
      </c>
      <c r="H324" s="16">
        <f t="shared" si="4"/>
        <v>1.43</v>
      </c>
    </row>
    <row r="325" spans="1:8" ht="21" customHeight="1">
      <c r="A325" s="13" t="s">
        <v>2325</v>
      </c>
      <c r="B325" s="14" t="s">
        <v>2326</v>
      </c>
      <c r="C325" s="78" t="s">
        <v>15</v>
      </c>
      <c r="D325" s="78"/>
      <c r="E325" s="13" t="s">
        <v>1221</v>
      </c>
      <c r="F325" s="15">
        <v>1</v>
      </c>
      <c r="G325" s="16">
        <v>0.86</v>
      </c>
      <c r="H325" s="16">
        <f t="shared" si="4"/>
        <v>0.86</v>
      </c>
    </row>
    <row r="326" spans="1:8" ht="21" customHeight="1">
      <c r="A326" s="13" t="s">
        <v>2246</v>
      </c>
      <c r="B326" s="14" t="s">
        <v>2247</v>
      </c>
      <c r="C326" s="78" t="s">
        <v>15</v>
      </c>
      <c r="D326" s="78"/>
      <c r="E326" s="13" t="s">
        <v>1221</v>
      </c>
      <c r="F326" s="15">
        <v>1</v>
      </c>
      <c r="G326" s="16">
        <v>0.08</v>
      </c>
      <c r="H326" s="16">
        <f t="shared" si="4"/>
        <v>0.08</v>
      </c>
    </row>
    <row r="327" spans="1:8" ht="21" customHeight="1">
      <c r="A327" s="13" t="s">
        <v>2248</v>
      </c>
      <c r="B327" s="14" t="s">
        <v>2249</v>
      </c>
      <c r="C327" s="78" t="s">
        <v>15</v>
      </c>
      <c r="D327" s="78"/>
      <c r="E327" s="13" t="s">
        <v>1221</v>
      </c>
      <c r="F327" s="15">
        <v>1</v>
      </c>
      <c r="G327" s="16">
        <v>0.85</v>
      </c>
      <c r="H327" s="16">
        <f t="shared" si="4"/>
        <v>0.85</v>
      </c>
    </row>
    <row r="328" spans="1:8" ht="15" customHeight="1">
      <c r="A328" s="8"/>
      <c r="B328" s="8"/>
      <c r="C328" s="8"/>
      <c r="D328" s="8"/>
      <c r="E328" s="8"/>
      <c r="F328" s="79" t="s">
        <v>1132</v>
      </c>
      <c r="G328" s="79"/>
      <c r="H328" s="17">
        <f>SUM(H322:H327)</f>
        <v>8.9999999999999982</v>
      </c>
    </row>
    <row r="329" spans="1:8" ht="15" customHeight="1">
      <c r="A329" s="76" t="s">
        <v>1133</v>
      </c>
      <c r="B329" s="76"/>
      <c r="C329" s="77" t="s">
        <v>3</v>
      </c>
      <c r="D329" s="77"/>
      <c r="E329" s="12" t="s">
        <v>4</v>
      </c>
      <c r="F329" s="12" t="s">
        <v>1121</v>
      </c>
      <c r="G329" s="12" t="s">
        <v>1122</v>
      </c>
      <c r="H329" s="12" t="s">
        <v>1123</v>
      </c>
    </row>
    <row r="330" spans="1:8" ht="15" customHeight="1">
      <c r="A330" s="13" t="s">
        <v>2327</v>
      </c>
      <c r="B330" s="14" t="s">
        <v>2328</v>
      </c>
      <c r="C330" s="78" t="s">
        <v>15</v>
      </c>
      <c r="D330" s="78"/>
      <c r="E330" s="13" t="s">
        <v>1221</v>
      </c>
      <c r="F330" s="15">
        <v>1</v>
      </c>
      <c r="G330" s="16">
        <v>14.27</v>
      </c>
      <c r="H330" s="16">
        <f>TRUNC(TRUNC(F330,8)*G330,2)</f>
        <v>14.27</v>
      </c>
    </row>
    <row r="331" spans="1:8" ht="15" customHeight="1">
      <c r="A331" s="8"/>
      <c r="B331" s="8"/>
      <c r="C331" s="8"/>
      <c r="D331" s="8"/>
      <c r="E331" s="8"/>
      <c r="F331" s="79" t="s">
        <v>1136</v>
      </c>
      <c r="G331" s="79"/>
      <c r="H331" s="17">
        <f>SUM(H330:H330)</f>
        <v>14.27</v>
      </c>
    </row>
    <row r="332" spans="1:8" ht="15" customHeight="1">
      <c r="A332" s="76" t="s">
        <v>1137</v>
      </c>
      <c r="B332" s="76"/>
      <c r="C332" s="77" t="s">
        <v>3</v>
      </c>
      <c r="D332" s="77"/>
      <c r="E332" s="12" t="s">
        <v>4</v>
      </c>
      <c r="F332" s="12" t="s">
        <v>1121</v>
      </c>
      <c r="G332" s="12" t="s">
        <v>1122</v>
      </c>
      <c r="H332" s="12" t="s">
        <v>1123</v>
      </c>
    </row>
    <row r="333" spans="1:8" ht="21" customHeight="1">
      <c r="A333" s="13" t="s">
        <v>2329</v>
      </c>
      <c r="B333" s="14" t="s">
        <v>2330</v>
      </c>
      <c r="C333" s="78" t="s">
        <v>15</v>
      </c>
      <c r="D333" s="78"/>
      <c r="E333" s="13" t="s">
        <v>1221</v>
      </c>
      <c r="F333" s="15">
        <v>1</v>
      </c>
      <c r="G333" s="16">
        <v>0.53</v>
      </c>
      <c r="H333" s="16">
        <f>TRUNC(TRUNC(F333,8)*G333,2)</f>
        <v>0.53</v>
      </c>
    </row>
    <row r="334" spans="1:8" ht="15" customHeight="1">
      <c r="A334" s="8"/>
      <c r="B334" s="8"/>
      <c r="C334" s="8"/>
      <c r="D334" s="8"/>
      <c r="E334" s="8"/>
      <c r="F334" s="79" t="s">
        <v>1140</v>
      </c>
      <c r="G334" s="79"/>
      <c r="H334" s="17">
        <f>SUM(H333:H333)</f>
        <v>0.53</v>
      </c>
    </row>
    <row r="335" spans="1:8" ht="15" customHeight="1">
      <c r="A335" s="8"/>
      <c r="B335" s="8"/>
      <c r="C335" s="8"/>
      <c r="D335" s="8"/>
      <c r="E335" s="8"/>
      <c r="F335" s="80" t="s">
        <v>1141</v>
      </c>
      <c r="G335" s="80"/>
      <c r="H335" s="4">
        <f>ROUND(SUM(H328,H331,H334),2)</f>
        <v>23.8</v>
      </c>
    </row>
    <row r="336" spans="1:8" ht="9.9499999999999993" customHeight="1">
      <c r="A336" s="8"/>
      <c r="B336" s="8"/>
      <c r="C336" s="8"/>
      <c r="D336" s="8"/>
      <c r="E336" s="8"/>
      <c r="F336" s="83"/>
      <c r="G336" s="83"/>
      <c r="H336" s="83"/>
    </row>
    <row r="337" spans="1:8" ht="20.100000000000001" customHeight="1">
      <c r="A337" s="81" t="s">
        <v>2331</v>
      </c>
      <c r="B337" s="81"/>
      <c r="C337" s="81"/>
      <c r="D337" s="81"/>
      <c r="E337" s="81"/>
      <c r="F337" s="81"/>
      <c r="G337" s="81"/>
      <c r="H337" s="81"/>
    </row>
    <row r="338" spans="1:8" ht="15" customHeight="1">
      <c r="A338" s="76" t="s">
        <v>1120</v>
      </c>
      <c r="B338" s="76"/>
      <c r="C338" s="77" t="s">
        <v>3</v>
      </c>
      <c r="D338" s="77"/>
      <c r="E338" s="12" t="s">
        <v>4</v>
      </c>
      <c r="F338" s="12" t="s">
        <v>1121</v>
      </c>
      <c r="G338" s="12" t="s">
        <v>1122</v>
      </c>
      <c r="H338" s="12" t="s">
        <v>1123</v>
      </c>
    </row>
    <row r="339" spans="1:8" ht="21" customHeight="1">
      <c r="A339" s="13" t="s">
        <v>2238</v>
      </c>
      <c r="B339" s="14" t="s">
        <v>2239</v>
      </c>
      <c r="C339" s="78" t="s">
        <v>15</v>
      </c>
      <c r="D339" s="78"/>
      <c r="E339" s="13" t="s">
        <v>1221</v>
      </c>
      <c r="F339" s="15">
        <v>1</v>
      </c>
      <c r="G339" s="16">
        <v>4.5199999999999996</v>
      </c>
      <c r="H339" s="16">
        <f t="shared" ref="H339:H344" si="5">TRUNC(TRUNC(F339,8)*G339,2)</f>
        <v>4.5199999999999996</v>
      </c>
    </row>
    <row r="340" spans="1:8" ht="21" customHeight="1">
      <c r="A340" s="13" t="s">
        <v>2332</v>
      </c>
      <c r="B340" s="14" t="s">
        <v>2333</v>
      </c>
      <c r="C340" s="78" t="s">
        <v>15</v>
      </c>
      <c r="D340" s="78"/>
      <c r="E340" s="13" t="s">
        <v>1221</v>
      </c>
      <c r="F340" s="15">
        <v>1</v>
      </c>
      <c r="G340" s="16">
        <v>1.1299999999999999</v>
      </c>
      <c r="H340" s="16">
        <f t="shared" si="5"/>
        <v>1.1299999999999999</v>
      </c>
    </row>
    <row r="341" spans="1:8" ht="21" customHeight="1">
      <c r="A341" s="13" t="s">
        <v>2242</v>
      </c>
      <c r="B341" s="14" t="s">
        <v>2243</v>
      </c>
      <c r="C341" s="78" t="s">
        <v>15</v>
      </c>
      <c r="D341" s="78"/>
      <c r="E341" s="13" t="s">
        <v>1221</v>
      </c>
      <c r="F341" s="15">
        <v>1</v>
      </c>
      <c r="G341" s="16">
        <v>1.43</v>
      </c>
      <c r="H341" s="16">
        <f t="shared" si="5"/>
        <v>1.43</v>
      </c>
    </row>
    <row r="342" spans="1:8" ht="21" customHeight="1">
      <c r="A342" s="13" t="s">
        <v>2334</v>
      </c>
      <c r="B342" s="14" t="s">
        <v>2335</v>
      </c>
      <c r="C342" s="78" t="s">
        <v>15</v>
      </c>
      <c r="D342" s="78"/>
      <c r="E342" s="13" t="s">
        <v>1221</v>
      </c>
      <c r="F342" s="15">
        <v>1</v>
      </c>
      <c r="G342" s="16">
        <v>0.31</v>
      </c>
      <c r="H342" s="16">
        <f t="shared" si="5"/>
        <v>0.31</v>
      </c>
    </row>
    <row r="343" spans="1:8" ht="21" customHeight="1">
      <c r="A343" s="13" t="s">
        <v>2246</v>
      </c>
      <c r="B343" s="14" t="s">
        <v>2247</v>
      </c>
      <c r="C343" s="78" t="s">
        <v>15</v>
      </c>
      <c r="D343" s="78"/>
      <c r="E343" s="13" t="s">
        <v>1221</v>
      </c>
      <c r="F343" s="15">
        <v>1</v>
      </c>
      <c r="G343" s="16">
        <v>0.08</v>
      </c>
      <c r="H343" s="16">
        <f t="shared" si="5"/>
        <v>0.08</v>
      </c>
    </row>
    <row r="344" spans="1:8" ht="21" customHeight="1">
      <c r="A344" s="13" t="s">
        <v>2248</v>
      </c>
      <c r="B344" s="14" t="s">
        <v>2249</v>
      </c>
      <c r="C344" s="78" t="s">
        <v>15</v>
      </c>
      <c r="D344" s="78"/>
      <c r="E344" s="13" t="s">
        <v>1221</v>
      </c>
      <c r="F344" s="15">
        <v>1</v>
      </c>
      <c r="G344" s="16">
        <v>0.85</v>
      </c>
      <c r="H344" s="16">
        <f t="shared" si="5"/>
        <v>0.85</v>
      </c>
    </row>
    <row r="345" spans="1:8" ht="15" customHeight="1">
      <c r="A345" s="8"/>
      <c r="B345" s="8"/>
      <c r="C345" s="8"/>
      <c r="D345" s="8"/>
      <c r="E345" s="8"/>
      <c r="F345" s="79" t="s">
        <v>1132</v>
      </c>
      <c r="G345" s="79"/>
      <c r="H345" s="17">
        <f>SUM(H339:H344)</f>
        <v>8.3199999999999985</v>
      </c>
    </row>
    <row r="346" spans="1:8" ht="15" customHeight="1">
      <c r="A346" s="76" t="s">
        <v>1133</v>
      </c>
      <c r="B346" s="76"/>
      <c r="C346" s="77" t="s">
        <v>3</v>
      </c>
      <c r="D346" s="77"/>
      <c r="E346" s="12" t="s">
        <v>4</v>
      </c>
      <c r="F346" s="12" t="s">
        <v>1121</v>
      </c>
      <c r="G346" s="12" t="s">
        <v>1122</v>
      </c>
      <c r="H346" s="12" t="s">
        <v>1123</v>
      </c>
    </row>
    <row r="347" spans="1:8" ht="21" customHeight="1">
      <c r="A347" s="13" t="s">
        <v>2336</v>
      </c>
      <c r="B347" s="14" t="s">
        <v>2337</v>
      </c>
      <c r="C347" s="78" t="s">
        <v>15</v>
      </c>
      <c r="D347" s="78"/>
      <c r="E347" s="13" t="s">
        <v>1221</v>
      </c>
      <c r="F347" s="15">
        <v>1</v>
      </c>
      <c r="G347" s="16">
        <v>14.27</v>
      </c>
      <c r="H347" s="16">
        <f>TRUNC(TRUNC(F347,8)*G347,2)</f>
        <v>14.27</v>
      </c>
    </row>
    <row r="348" spans="1:8" ht="15" customHeight="1">
      <c r="A348" s="8"/>
      <c r="B348" s="8"/>
      <c r="C348" s="8"/>
      <c r="D348" s="8"/>
      <c r="E348" s="8"/>
      <c r="F348" s="79" t="s">
        <v>1136</v>
      </c>
      <c r="G348" s="79"/>
      <c r="H348" s="17">
        <f>SUM(H347:H347)</f>
        <v>14.27</v>
      </c>
    </row>
    <row r="349" spans="1:8" ht="15" customHeight="1">
      <c r="A349" s="76" t="s">
        <v>1137</v>
      </c>
      <c r="B349" s="76"/>
      <c r="C349" s="77" t="s">
        <v>3</v>
      </c>
      <c r="D349" s="77"/>
      <c r="E349" s="12" t="s">
        <v>4</v>
      </c>
      <c r="F349" s="12" t="s">
        <v>1121</v>
      </c>
      <c r="G349" s="12" t="s">
        <v>1122</v>
      </c>
      <c r="H349" s="12" t="s">
        <v>1123</v>
      </c>
    </row>
    <row r="350" spans="1:8" ht="29.1" customHeight="1">
      <c r="A350" s="13" t="s">
        <v>2338</v>
      </c>
      <c r="B350" s="14" t="s">
        <v>2339</v>
      </c>
      <c r="C350" s="78" t="s">
        <v>15</v>
      </c>
      <c r="D350" s="78"/>
      <c r="E350" s="13" t="s">
        <v>1221</v>
      </c>
      <c r="F350" s="15">
        <v>1</v>
      </c>
      <c r="G350" s="16">
        <v>0.25</v>
      </c>
      <c r="H350" s="16">
        <f>TRUNC(TRUNC(F350,8)*G350,2)</f>
        <v>0.25</v>
      </c>
    </row>
    <row r="351" spans="1:8" ht="15" customHeight="1">
      <c r="A351" s="8"/>
      <c r="B351" s="8"/>
      <c r="C351" s="8"/>
      <c r="D351" s="8"/>
      <c r="E351" s="8"/>
      <c r="F351" s="79" t="s">
        <v>1140</v>
      </c>
      <c r="G351" s="79"/>
      <c r="H351" s="17">
        <f>SUM(H350:H350)</f>
        <v>0.25</v>
      </c>
    </row>
    <row r="352" spans="1:8" ht="15" customHeight="1">
      <c r="A352" s="8"/>
      <c r="B352" s="8"/>
      <c r="C352" s="8"/>
      <c r="D352" s="8"/>
      <c r="E352" s="8"/>
      <c r="F352" s="80" t="s">
        <v>1141</v>
      </c>
      <c r="G352" s="80"/>
      <c r="H352" s="4">
        <f>ROUND(SUM(H345,H348,H351),2)</f>
        <v>22.84</v>
      </c>
    </row>
    <row r="353" spans="1:8" ht="9.9499999999999993" customHeight="1">
      <c r="A353" s="8"/>
      <c r="B353" s="8"/>
      <c r="C353" s="8"/>
      <c r="D353" s="8"/>
      <c r="E353" s="8"/>
      <c r="F353" s="83"/>
      <c r="G353" s="83"/>
      <c r="H353" s="83"/>
    </row>
    <row r="354" spans="1:8" ht="20.100000000000001" customHeight="1">
      <c r="A354" s="81" t="s">
        <v>2340</v>
      </c>
      <c r="B354" s="81"/>
      <c r="C354" s="81"/>
      <c r="D354" s="81"/>
      <c r="E354" s="81"/>
      <c r="F354" s="81"/>
      <c r="G354" s="81"/>
      <c r="H354" s="81"/>
    </row>
    <row r="355" spans="1:8" ht="15" customHeight="1">
      <c r="A355" s="76" t="s">
        <v>1120</v>
      </c>
      <c r="B355" s="76"/>
      <c r="C355" s="77" t="s">
        <v>3</v>
      </c>
      <c r="D355" s="77"/>
      <c r="E355" s="12" t="s">
        <v>4</v>
      </c>
      <c r="F355" s="12" t="s">
        <v>1121</v>
      </c>
      <c r="G355" s="12" t="s">
        <v>1122</v>
      </c>
      <c r="H355" s="12" t="s">
        <v>1123</v>
      </c>
    </row>
    <row r="356" spans="1:8" ht="21" customHeight="1">
      <c r="A356" s="13" t="s">
        <v>2238</v>
      </c>
      <c r="B356" s="14" t="s">
        <v>2239</v>
      </c>
      <c r="C356" s="78" t="s">
        <v>15</v>
      </c>
      <c r="D356" s="78"/>
      <c r="E356" s="13" t="s">
        <v>1221</v>
      </c>
      <c r="F356" s="15">
        <v>1</v>
      </c>
      <c r="G356" s="16">
        <v>4.5199999999999996</v>
      </c>
      <c r="H356" s="16">
        <f t="shared" ref="H356:H361" si="6">TRUNC(TRUNC(F356,8)*G356,2)</f>
        <v>4.5199999999999996</v>
      </c>
    </row>
    <row r="357" spans="1:8" ht="21" customHeight="1">
      <c r="A357" s="13" t="s">
        <v>2240</v>
      </c>
      <c r="B357" s="14" t="s">
        <v>2241</v>
      </c>
      <c r="C357" s="78" t="s">
        <v>15</v>
      </c>
      <c r="D357" s="78"/>
      <c r="E357" s="13" t="s">
        <v>1221</v>
      </c>
      <c r="F357" s="15">
        <v>1</v>
      </c>
      <c r="G357" s="16">
        <v>1.31</v>
      </c>
      <c r="H357" s="16">
        <f t="shared" si="6"/>
        <v>1.31</v>
      </c>
    </row>
    <row r="358" spans="1:8" ht="21" customHeight="1">
      <c r="A358" s="13" t="s">
        <v>2242</v>
      </c>
      <c r="B358" s="14" t="s">
        <v>2243</v>
      </c>
      <c r="C358" s="78" t="s">
        <v>15</v>
      </c>
      <c r="D358" s="78"/>
      <c r="E358" s="13" t="s">
        <v>1221</v>
      </c>
      <c r="F358" s="15">
        <v>1</v>
      </c>
      <c r="G358" s="16">
        <v>1.43</v>
      </c>
      <c r="H358" s="16">
        <f t="shared" si="6"/>
        <v>1.43</v>
      </c>
    </row>
    <row r="359" spans="1:8" ht="21" customHeight="1">
      <c r="A359" s="13" t="s">
        <v>2244</v>
      </c>
      <c r="B359" s="14" t="s">
        <v>2245</v>
      </c>
      <c r="C359" s="78" t="s">
        <v>15</v>
      </c>
      <c r="D359" s="78"/>
      <c r="E359" s="13" t="s">
        <v>1221</v>
      </c>
      <c r="F359" s="15">
        <v>1</v>
      </c>
      <c r="G359" s="16">
        <v>0.78</v>
      </c>
      <c r="H359" s="16">
        <f t="shared" si="6"/>
        <v>0.78</v>
      </c>
    </row>
    <row r="360" spans="1:8" ht="21" customHeight="1">
      <c r="A360" s="13" t="s">
        <v>2246</v>
      </c>
      <c r="B360" s="14" t="s">
        <v>2247</v>
      </c>
      <c r="C360" s="78" t="s">
        <v>15</v>
      </c>
      <c r="D360" s="78"/>
      <c r="E360" s="13" t="s">
        <v>1221</v>
      </c>
      <c r="F360" s="15">
        <v>1</v>
      </c>
      <c r="G360" s="16">
        <v>0.08</v>
      </c>
      <c r="H360" s="16">
        <f t="shared" si="6"/>
        <v>0.08</v>
      </c>
    </row>
    <row r="361" spans="1:8" ht="21" customHeight="1">
      <c r="A361" s="13" t="s">
        <v>2248</v>
      </c>
      <c r="B361" s="14" t="s">
        <v>2249</v>
      </c>
      <c r="C361" s="78" t="s">
        <v>15</v>
      </c>
      <c r="D361" s="78"/>
      <c r="E361" s="13" t="s">
        <v>1221</v>
      </c>
      <c r="F361" s="15">
        <v>1</v>
      </c>
      <c r="G361" s="16">
        <v>0.85</v>
      </c>
      <c r="H361" s="16">
        <f t="shared" si="6"/>
        <v>0.85</v>
      </c>
    </row>
    <row r="362" spans="1:8" ht="15" customHeight="1">
      <c r="A362" s="8"/>
      <c r="B362" s="8"/>
      <c r="C362" s="8"/>
      <c r="D362" s="8"/>
      <c r="E362" s="8"/>
      <c r="F362" s="79" t="s">
        <v>1132</v>
      </c>
      <c r="G362" s="79"/>
      <c r="H362" s="17">
        <f>SUM(H356:H361)</f>
        <v>8.9699999999999989</v>
      </c>
    </row>
    <row r="363" spans="1:8" ht="15" customHeight="1">
      <c r="A363" s="76" t="s">
        <v>1133</v>
      </c>
      <c r="B363" s="76"/>
      <c r="C363" s="77" t="s">
        <v>3</v>
      </c>
      <c r="D363" s="77"/>
      <c r="E363" s="12" t="s">
        <v>4</v>
      </c>
      <c r="F363" s="12" t="s">
        <v>1121</v>
      </c>
      <c r="G363" s="12" t="s">
        <v>1122</v>
      </c>
      <c r="H363" s="12" t="s">
        <v>1123</v>
      </c>
    </row>
    <row r="364" spans="1:8" ht="15" customHeight="1">
      <c r="A364" s="13" t="s">
        <v>2341</v>
      </c>
      <c r="B364" s="14" t="s">
        <v>2342</v>
      </c>
      <c r="C364" s="78" t="s">
        <v>15</v>
      </c>
      <c r="D364" s="78"/>
      <c r="E364" s="13" t="s">
        <v>1221</v>
      </c>
      <c r="F364" s="15">
        <v>1</v>
      </c>
      <c r="G364" s="16">
        <v>21.5</v>
      </c>
      <c r="H364" s="16">
        <f>TRUNC(TRUNC(F364,8)*G364,2)</f>
        <v>21.5</v>
      </c>
    </row>
    <row r="365" spans="1:8" ht="15" customHeight="1">
      <c r="A365" s="8"/>
      <c r="B365" s="8"/>
      <c r="C365" s="8"/>
      <c r="D365" s="8"/>
      <c r="E365" s="8"/>
      <c r="F365" s="79" t="s">
        <v>1136</v>
      </c>
      <c r="G365" s="79"/>
      <c r="H365" s="17">
        <f>SUM(H364:H364)</f>
        <v>21.5</v>
      </c>
    </row>
    <row r="366" spans="1:8" ht="15" customHeight="1">
      <c r="A366" s="76" t="s">
        <v>1137</v>
      </c>
      <c r="B366" s="76"/>
      <c r="C366" s="77" t="s">
        <v>3</v>
      </c>
      <c r="D366" s="77"/>
      <c r="E366" s="12" t="s">
        <v>4</v>
      </c>
      <c r="F366" s="12" t="s">
        <v>1121</v>
      </c>
      <c r="G366" s="12" t="s">
        <v>1122</v>
      </c>
      <c r="H366" s="12" t="s">
        <v>1123</v>
      </c>
    </row>
    <row r="367" spans="1:8" ht="21" customHeight="1">
      <c r="A367" s="13" t="s">
        <v>2343</v>
      </c>
      <c r="B367" s="14" t="s">
        <v>2344</v>
      </c>
      <c r="C367" s="78" t="s">
        <v>15</v>
      </c>
      <c r="D367" s="78"/>
      <c r="E367" s="13" t="s">
        <v>1221</v>
      </c>
      <c r="F367" s="15">
        <v>1</v>
      </c>
      <c r="G367" s="16">
        <v>0.31</v>
      </c>
      <c r="H367" s="16">
        <f>TRUNC(TRUNC(F367,8)*G367,2)</f>
        <v>0.31</v>
      </c>
    </row>
    <row r="368" spans="1:8" ht="15" customHeight="1">
      <c r="A368" s="8"/>
      <c r="B368" s="8"/>
      <c r="C368" s="8"/>
      <c r="D368" s="8"/>
      <c r="E368" s="8"/>
      <c r="F368" s="79" t="s">
        <v>1140</v>
      </c>
      <c r="G368" s="79"/>
      <c r="H368" s="17">
        <f>SUM(H367:H367)</f>
        <v>0.31</v>
      </c>
    </row>
    <row r="369" spans="1:8" ht="15" customHeight="1">
      <c r="A369" s="8"/>
      <c r="B369" s="8"/>
      <c r="C369" s="8"/>
      <c r="D369" s="8"/>
      <c r="E369" s="8"/>
      <c r="F369" s="80" t="s">
        <v>1141</v>
      </c>
      <c r="G369" s="80"/>
      <c r="H369" s="4">
        <f>ROUND(SUM(H362,H365,H368),2)</f>
        <v>30.78</v>
      </c>
    </row>
    <row r="370" spans="1:8" ht="9.9499999999999993" customHeight="1">
      <c r="A370" s="8"/>
      <c r="B370" s="8"/>
      <c r="C370" s="8"/>
      <c r="D370" s="8"/>
      <c r="E370" s="8"/>
      <c r="F370" s="83"/>
      <c r="G370" s="83"/>
      <c r="H370" s="83"/>
    </row>
    <row r="371" spans="1:8" ht="20.100000000000001" customHeight="1">
      <c r="A371" s="81" t="s">
        <v>2345</v>
      </c>
      <c r="B371" s="81"/>
      <c r="C371" s="81"/>
      <c r="D371" s="81"/>
      <c r="E371" s="81"/>
      <c r="F371" s="81"/>
      <c r="G371" s="81"/>
      <c r="H371" s="81"/>
    </row>
    <row r="372" spans="1:8" ht="15" customHeight="1">
      <c r="A372" s="76" t="s">
        <v>1137</v>
      </c>
      <c r="B372" s="76"/>
      <c r="C372" s="77" t="s">
        <v>3</v>
      </c>
      <c r="D372" s="77"/>
      <c r="E372" s="12" t="s">
        <v>4</v>
      </c>
      <c r="F372" s="12" t="s">
        <v>1121</v>
      </c>
      <c r="G372" s="12" t="s">
        <v>1122</v>
      </c>
      <c r="H372" s="12" t="s">
        <v>1123</v>
      </c>
    </row>
    <row r="373" spans="1:8" ht="38.1" customHeight="1">
      <c r="A373" s="13" t="s">
        <v>2346</v>
      </c>
      <c r="B373" s="14" t="s">
        <v>2347</v>
      </c>
      <c r="C373" s="78" t="s">
        <v>15</v>
      </c>
      <c r="D373" s="78"/>
      <c r="E373" s="13" t="s">
        <v>1221</v>
      </c>
      <c r="F373" s="15">
        <v>1</v>
      </c>
      <c r="G373" s="16">
        <v>0.35</v>
      </c>
      <c r="H373" s="16">
        <f>TRUNC(TRUNC(F373,8)*G373,2)</f>
        <v>0.35</v>
      </c>
    </row>
    <row r="374" spans="1:8" ht="38.1" customHeight="1">
      <c r="A374" s="13" t="s">
        <v>2348</v>
      </c>
      <c r="B374" s="14" t="s">
        <v>2349</v>
      </c>
      <c r="C374" s="78" t="s">
        <v>15</v>
      </c>
      <c r="D374" s="78"/>
      <c r="E374" s="13" t="s">
        <v>1221</v>
      </c>
      <c r="F374" s="15">
        <v>1</v>
      </c>
      <c r="G374" s="16">
        <v>0.08</v>
      </c>
      <c r="H374" s="16">
        <f>TRUNC(TRUNC(F374,8)*G374,2)</f>
        <v>0.08</v>
      </c>
    </row>
    <row r="375" spans="1:8" ht="15" customHeight="1">
      <c r="A375" s="8"/>
      <c r="B375" s="8"/>
      <c r="C375" s="8"/>
      <c r="D375" s="8"/>
      <c r="E375" s="8"/>
      <c r="F375" s="79" t="s">
        <v>1140</v>
      </c>
      <c r="G375" s="79"/>
      <c r="H375" s="17">
        <f>SUM(H373:H374)</f>
        <v>0.43</v>
      </c>
    </row>
    <row r="376" spans="1:8" ht="15" customHeight="1">
      <c r="A376" s="8"/>
      <c r="B376" s="8"/>
      <c r="C376" s="8"/>
      <c r="D376" s="8"/>
      <c r="E376" s="8"/>
      <c r="F376" s="80" t="s">
        <v>1141</v>
      </c>
      <c r="G376" s="80"/>
      <c r="H376" s="4">
        <f>ROUND(SUM(H375),2)</f>
        <v>0.43</v>
      </c>
    </row>
    <row r="377" spans="1:8" ht="9.9499999999999993" customHeight="1">
      <c r="A377" s="8"/>
      <c r="B377" s="8"/>
      <c r="C377" s="8"/>
      <c r="D377" s="8"/>
      <c r="E377" s="8"/>
      <c r="F377" s="83"/>
      <c r="G377" s="83"/>
      <c r="H377" s="83"/>
    </row>
    <row r="378" spans="1:8" ht="20.100000000000001" customHeight="1">
      <c r="A378" s="81" t="s">
        <v>2350</v>
      </c>
      <c r="B378" s="81"/>
      <c r="C378" s="81"/>
      <c r="D378" s="81"/>
      <c r="E378" s="81"/>
      <c r="F378" s="81"/>
      <c r="G378" s="81"/>
      <c r="H378" s="81"/>
    </row>
    <row r="379" spans="1:8" ht="15" customHeight="1">
      <c r="A379" s="76" t="s">
        <v>1137</v>
      </c>
      <c r="B379" s="76"/>
      <c r="C379" s="77" t="s">
        <v>3</v>
      </c>
      <c r="D379" s="77"/>
      <c r="E379" s="12" t="s">
        <v>4</v>
      </c>
      <c r="F379" s="12" t="s">
        <v>1121</v>
      </c>
      <c r="G379" s="12" t="s">
        <v>1122</v>
      </c>
      <c r="H379" s="12" t="s">
        <v>1123</v>
      </c>
    </row>
    <row r="380" spans="1:8" ht="38.1" customHeight="1">
      <c r="A380" s="13" t="s">
        <v>2346</v>
      </c>
      <c r="B380" s="14" t="s">
        <v>2347</v>
      </c>
      <c r="C380" s="78" t="s">
        <v>15</v>
      </c>
      <c r="D380" s="78"/>
      <c r="E380" s="13" t="s">
        <v>1221</v>
      </c>
      <c r="F380" s="15">
        <v>1</v>
      </c>
      <c r="G380" s="16">
        <v>0.35</v>
      </c>
      <c r="H380" s="16">
        <f>TRUNC(TRUNC(F380,8)*G380,2)</f>
        <v>0.35</v>
      </c>
    </row>
    <row r="381" spans="1:8" ht="38.1" customHeight="1">
      <c r="A381" s="13" t="s">
        <v>2348</v>
      </c>
      <c r="B381" s="14" t="s">
        <v>2349</v>
      </c>
      <c r="C381" s="78" t="s">
        <v>15</v>
      </c>
      <c r="D381" s="78"/>
      <c r="E381" s="13" t="s">
        <v>1221</v>
      </c>
      <c r="F381" s="15">
        <v>1</v>
      </c>
      <c r="G381" s="16">
        <v>0.08</v>
      </c>
      <c r="H381" s="16">
        <f>TRUNC(TRUNC(F381,8)*G381,2)</f>
        <v>0.08</v>
      </c>
    </row>
    <row r="382" spans="1:8" ht="38.1" customHeight="1">
      <c r="A382" s="13" t="s">
        <v>2351</v>
      </c>
      <c r="B382" s="14" t="s">
        <v>2352</v>
      </c>
      <c r="C382" s="78" t="s">
        <v>15</v>
      </c>
      <c r="D382" s="78"/>
      <c r="E382" s="13" t="s">
        <v>1221</v>
      </c>
      <c r="F382" s="15">
        <v>1</v>
      </c>
      <c r="G382" s="16">
        <v>0.39</v>
      </c>
      <c r="H382" s="16">
        <f>TRUNC(TRUNC(F382,8)*G382,2)</f>
        <v>0.39</v>
      </c>
    </row>
    <row r="383" spans="1:8" ht="38.1" customHeight="1">
      <c r="A383" s="13" t="s">
        <v>2353</v>
      </c>
      <c r="B383" s="14" t="s">
        <v>2354</v>
      </c>
      <c r="C383" s="78" t="s">
        <v>15</v>
      </c>
      <c r="D383" s="78"/>
      <c r="E383" s="13" t="s">
        <v>1221</v>
      </c>
      <c r="F383" s="15">
        <v>1</v>
      </c>
      <c r="G383" s="16">
        <v>1.36</v>
      </c>
      <c r="H383" s="16">
        <f>TRUNC(TRUNC(F383,8)*G383,2)</f>
        <v>1.36</v>
      </c>
    </row>
    <row r="384" spans="1:8" ht="15" customHeight="1">
      <c r="A384" s="8"/>
      <c r="B384" s="8"/>
      <c r="C384" s="8"/>
      <c r="D384" s="8"/>
      <c r="E384" s="8"/>
      <c r="F384" s="79" t="s">
        <v>1140</v>
      </c>
      <c r="G384" s="79"/>
      <c r="H384" s="17">
        <f>SUM(H380:H383)</f>
        <v>2.1800000000000002</v>
      </c>
    </row>
    <row r="385" spans="1:8" ht="15" customHeight="1">
      <c r="A385" s="8"/>
      <c r="B385" s="8"/>
      <c r="C385" s="8"/>
      <c r="D385" s="8"/>
      <c r="E385" s="8"/>
      <c r="F385" s="80" t="s">
        <v>1141</v>
      </c>
      <c r="G385" s="80"/>
      <c r="H385" s="4">
        <f>ROUND(SUM(H384),2)</f>
        <v>2.1800000000000002</v>
      </c>
    </row>
    <row r="386" spans="1:8" ht="9.9499999999999993" customHeight="1">
      <c r="A386" s="8"/>
      <c r="B386" s="8"/>
      <c r="C386" s="8"/>
      <c r="D386" s="8"/>
      <c r="E386" s="8"/>
      <c r="F386" s="83"/>
      <c r="G386" s="83"/>
      <c r="H386" s="83"/>
    </row>
    <row r="387" spans="1:8" ht="20.100000000000001" customHeight="1">
      <c r="A387" s="81" t="s">
        <v>2355</v>
      </c>
      <c r="B387" s="81"/>
      <c r="C387" s="81"/>
      <c r="D387" s="81"/>
      <c r="E387" s="81"/>
      <c r="F387" s="81"/>
      <c r="G387" s="81"/>
      <c r="H387" s="81"/>
    </row>
    <row r="388" spans="1:8" ht="15" customHeight="1">
      <c r="A388" s="76" t="s">
        <v>1180</v>
      </c>
      <c r="B388" s="76"/>
      <c r="C388" s="77" t="s">
        <v>3</v>
      </c>
      <c r="D388" s="77"/>
      <c r="E388" s="12" t="s">
        <v>4</v>
      </c>
      <c r="F388" s="12" t="s">
        <v>1121</v>
      </c>
      <c r="G388" s="12" t="s">
        <v>1122</v>
      </c>
      <c r="H388" s="12" t="s">
        <v>1123</v>
      </c>
    </row>
    <row r="389" spans="1:8" ht="29.1" customHeight="1">
      <c r="A389" s="13" t="s">
        <v>2356</v>
      </c>
      <c r="B389" s="14" t="s">
        <v>2357</v>
      </c>
      <c r="C389" s="78" t="s">
        <v>15</v>
      </c>
      <c r="D389" s="78"/>
      <c r="E389" s="13" t="s">
        <v>39</v>
      </c>
      <c r="F389" s="15">
        <v>6.3999999999999997E-5</v>
      </c>
      <c r="G389" s="16">
        <v>5615</v>
      </c>
      <c r="H389" s="16">
        <f>TRUNC(TRUNC(F389,8)*G389,2)</f>
        <v>0.35</v>
      </c>
    </row>
    <row r="390" spans="1:8" ht="15" customHeight="1">
      <c r="A390" s="8"/>
      <c r="B390" s="8"/>
      <c r="C390" s="8"/>
      <c r="D390" s="8"/>
      <c r="E390" s="8"/>
      <c r="F390" s="79" t="s">
        <v>1185</v>
      </c>
      <c r="G390" s="79"/>
      <c r="H390" s="17">
        <f>SUM(H389:H389)</f>
        <v>0.35</v>
      </c>
    </row>
    <row r="391" spans="1:8" ht="15" customHeight="1">
      <c r="A391" s="8"/>
      <c r="B391" s="8"/>
      <c r="C391" s="8"/>
      <c r="D391" s="8"/>
      <c r="E391" s="8"/>
      <c r="F391" s="80" t="s">
        <v>1141</v>
      </c>
      <c r="G391" s="80"/>
      <c r="H391" s="4">
        <f>ROUND(SUM(H390),2)</f>
        <v>0.35</v>
      </c>
    </row>
    <row r="392" spans="1:8" ht="9.9499999999999993" customHeight="1">
      <c r="A392" s="8"/>
      <c r="B392" s="8"/>
      <c r="C392" s="8"/>
      <c r="D392" s="8"/>
      <c r="E392" s="8"/>
      <c r="F392" s="83"/>
      <c r="G392" s="83"/>
      <c r="H392" s="83"/>
    </row>
    <row r="393" spans="1:8" ht="20.100000000000001" customHeight="1">
      <c r="A393" s="81" t="s">
        <v>2358</v>
      </c>
      <c r="B393" s="81"/>
      <c r="C393" s="81"/>
      <c r="D393" s="81"/>
      <c r="E393" s="81"/>
      <c r="F393" s="81"/>
      <c r="G393" s="81"/>
      <c r="H393" s="81"/>
    </row>
    <row r="394" spans="1:8" ht="15" customHeight="1">
      <c r="A394" s="76" t="s">
        <v>1180</v>
      </c>
      <c r="B394" s="76"/>
      <c r="C394" s="77" t="s">
        <v>3</v>
      </c>
      <c r="D394" s="77"/>
      <c r="E394" s="12" t="s">
        <v>4</v>
      </c>
      <c r="F394" s="12" t="s">
        <v>1121</v>
      </c>
      <c r="G394" s="12" t="s">
        <v>1122</v>
      </c>
      <c r="H394" s="12" t="s">
        <v>1123</v>
      </c>
    </row>
    <row r="395" spans="1:8" ht="29.1" customHeight="1">
      <c r="A395" s="13" t="s">
        <v>2356</v>
      </c>
      <c r="B395" s="14" t="s">
        <v>2357</v>
      </c>
      <c r="C395" s="78" t="s">
        <v>15</v>
      </c>
      <c r="D395" s="78"/>
      <c r="E395" s="13" t="s">
        <v>39</v>
      </c>
      <c r="F395" s="15">
        <v>1.4800000000000001E-5</v>
      </c>
      <c r="G395" s="16">
        <v>5615</v>
      </c>
      <c r="H395" s="16">
        <f>TRUNC(TRUNC(F395,8)*G395,2)</f>
        <v>0.08</v>
      </c>
    </row>
    <row r="396" spans="1:8" ht="15" customHeight="1">
      <c r="A396" s="8"/>
      <c r="B396" s="8"/>
      <c r="C396" s="8"/>
      <c r="D396" s="8"/>
      <c r="E396" s="8"/>
      <c r="F396" s="79" t="s">
        <v>1185</v>
      </c>
      <c r="G396" s="79"/>
      <c r="H396" s="17">
        <f>SUM(H395:H395)</f>
        <v>0.08</v>
      </c>
    </row>
    <row r="397" spans="1:8" ht="15" customHeight="1">
      <c r="A397" s="8"/>
      <c r="B397" s="8"/>
      <c r="C397" s="8"/>
      <c r="D397" s="8"/>
      <c r="E397" s="8"/>
      <c r="F397" s="80" t="s">
        <v>1141</v>
      </c>
      <c r="G397" s="80"/>
      <c r="H397" s="4">
        <f>ROUND(SUM(H396),2)</f>
        <v>0.08</v>
      </c>
    </row>
    <row r="398" spans="1:8" ht="9.9499999999999993" customHeight="1">
      <c r="A398" s="8"/>
      <c r="B398" s="8"/>
      <c r="C398" s="8"/>
      <c r="D398" s="8"/>
      <c r="E398" s="8"/>
      <c r="F398" s="83"/>
      <c r="G398" s="83"/>
      <c r="H398" s="83"/>
    </row>
    <row r="399" spans="1:8" ht="20.100000000000001" customHeight="1">
      <c r="A399" s="81" t="s">
        <v>2359</v>
      </c>
      <c r="B399" s="81"/>
      <c r="C399" s="81"/>
      <c r="D399" s="81"/>
      <c r="E399" s="81"/>
      <c r="F399" s="81"/>
      <c r="G399" s="81"/>
      <c r="H399" s="81"/>
    </row>
    <row r="400" spans="1:8" ht="15" customHeight="1">
      <c r="A400" s="76" t="s">
        <v>1180</v>
      </c>
      <c r="B400" s="76"/>
      <c r="C400" s="77" t="s">
        <v>3</v>
      </c>
      <c r="D400" s="77"/>
      <c r="E400" s="12" t="s">
        <v>4</v>
      </c>
      <c r="F400" s="12" t="s">
        <v>1121</v>
      </c>
      <c r="G400" s="12" t="s">
        <v>1122</v>
      </c>
      <c r="H400" s="12" t="s">
        <v>1123</v>
      </c>
    </row>
    <row r="401" spans="1:8" ht="29.1" customHeight="1">
      <c r="A401" s="13" t="s">
        <v>2356</v>
      </c>
      <c r="B401" s="14" t="s">
        <v>2357</v>
      </c>
      <c r="C401" s="78" t="s">
        <v>15</v>
      </c>
      <c r="D401" s="78"/>
      <c r="E401" s="13" t="s">
        <v>39</v>
      </c>
      <c r="F401" s="15">
        <v>6.9999999999999994E-5</v>
      </c>
      <c r="G401" s="16">
        <v>5615</v>
      </c>
      <c r="H401" s="16">
        <f>TRUNC(TRUNC(F401,8)*G401,2)</f>
        <v>0.39</v>
      </c>
    </row>
    <row r="402" spans="1:8" ht="15" customHeight="1">
      <c r="A402" s="8"/>
      <c r="B402" s="8"/>
      <c r="C402" s="8"/>
      <c r="D402" s="8"/>
      <c r="E402" s="8"/>
      <c r="F402" s="79" t="s">
        <v>1185</v>
      </c>
      <c r="G402" s="79"/>
      <c r="H402" s="17">
        <f>SUM(H401:H401)</f>
        <v>0.39</v>
      </c>
    </row>
    <row r="403" spans="1:8" ht="15" customHeight="1">
      <c r="A403" s="8"/>
      <c r="B403" s="8"/>
      <c r="C403" s="8"/>
      <c r="D403" s="8"/>
      <c r="E403" s="8"/>
      <c r="F403" s="80" t="s">
        <v>1141</v>
      </c>
      <c r="G403" s="80"/>
      <c r="H403" s="4">
        <f>ROUND(SUM(H402),2)</f>
        <v>0.39</v>
      </c>
    </row>
    <row r="404" spans="1:8" ht="9.9499999999999993" customHeight="1">
      <c r="A404" s="8"/>
      <c r="B404" s="8"/>
      <c r="C404" s="8"/>
      <c r="D404" s="8"/>
      <c r="E404" s="8"/>
      <c r="F404" s="83"/>
      <c r="G404" s="83"/>
      <c r="H404" s="83"/>
    </row>
    <row r="405" spans="1:8" ht="20.100000000000001" customHeight="1">
      <c r="A405" s="81" t="s">
        <v>2360</v>
      </c>
      <c r="B405" s="81"/>
      <c r="C405" s="81"/>
      <c r="D405" s="81"/>
      <c r="E405" s="81"/>
      <c r="F405" s="81"/>
      <c r="G405" s="81"/>
      <c r="H405" s="81"/>
    </row>
    <row r="406" spans="1:8" ht="15" customHeight="1">
      <c r="A406" s="76" t="s">
        <v>2361</v>
      </c>
      <c r="B406" s="76"/>
      <c r="C406" s="77" t="s">
        <v>3</v>
      </c>
      <c r="D406" s="77"/>
      <c r="E406" s="12" t="s">
        <v>4</v>
      </c>
      <c r="F406" s="12" t="s">
        <v>1121</v>
      </c>
      <c r="G406" s="12" t="s">
        <v>1122</v>
      </c>
      <c r="H406" s="12" t="s">
        <v>1123</v>
      </c>
    </row>
    <row r="407" spans="1:8" ht="21" customHeight="1">
      <c r="A407" s="13" t="s">
        <v>2362</v>
      </c>
      <c r="B407" s="14" t="s">
        <v>2363</v>
      </c>
      <c r="C407" s="78" t="s">
        <v>15</v>
      </c>
      <c r="D407" s="78"/>
      <c r="E407" s="13" t="s">
        <v>2364</v>
      </c>
      <c r="F407" s="15">
        <v>1.25</v>
      </c>
      <c r="G407" s="16">
        <v>1.0900000000000001</v>
      </c>
      <c r="H407" s="16">
        <f>TRUNC(TRUNC(F407,8)*G407,2)</f>
        <v>1.36</v>
      </c>
    </row>
    <row r="408" spans="1:8" ht="15" customHeight="1">
      <c r="A408" s="8"/>
      <c r="B408" s="8"/>
      <c r="C408" s="8"/>
      <c r="D408" s="8"/>
      <c r="E408" s="8"/>
      <c r="F408" s="79" t="s">
        <v>2365</v>
      </c>
      <c r="G408" s="79"/>
      <c r="H408" s="17">
        <f>SUM(H407:H407)</f>
        <v>1.36</v>
      </c>
    </row>
    <row r="409" spans="1:8" ht="15" customHeight="1">
      <c r="A409" s="8"/>
      <c r="B409" s="8"/>
      <c r="C409" s="8"/>
      <c r="D409" s="8"/>
      <c r="E409" s="8"/>
      <c r="F409" s="80" t="s">
        <v>1141</v>
      </c>
      <c r="G409" s="80"/>
      <c r="H409" s="4">
        <f>ROUND(SUM(H408),2)</f>
        <v>1.36</v>
      </c>
    </row>
    <row r="410" spans="1:8" ht="9.9499999999999993" customHeight="1">
      <c r="A410" s="8"/>
      <c r="B410" s="8"/>
      <c r="C410" s="8"/>
      <c r="D410" s="8"/>
      <c r="E410" s="8"/>
      <c r="F410" s="83"/>
      <c r="G410" s="83"/>
      <c r="H410" s="83"/>
    </row>
    <row r="411" spans="1:8" ht="20.100000000000001" customHeight="1">
      <c r="A411" s="81" t="s">
        <v>2366</v>
      </c>
      <c r="B411" s="81"/>
      <c r="C411" s="81"/>
      <c r="D411" s="81"/>
      <c r="E411" s="81"/>
      <c r="F411" s="81"/>
      <c r="G411" s="81"/>
      <c r="H411" s="81"/>
    </row>
    <row r="412" spans="1:8" ht="15" customHeight="1">
      <c r="A412" s="76" t="s">
        <v>1137</v>
      </c>
      <c r="B412" s="76"/>
      <c r="C412" s="77" t="s">
        <v>3</v>
      </c>
      <c r="D412" s="77"/>
      <c r="E412" s="12" t="s">
        <v>4</v>
      </c>
      <c r="F412" s="12" t="s">
        <v>1121</v>
      </c>
      <c r="G412" s="12" t="s">
        <v>1122</v>
      </c>
      <c r="H412" s="12" t="s">
        <v>1123</v>
      </c>
    </row>
    <row r="413" spans="1:8" ht="38.1" customHeight="1">
      <c r="A413" s="13" t="s">
        <v>2367</v>
      </c>
      <c r="B413" s="14" t="s">
        <v>2368</v>
      </c>
      <c r="C413" s="78" t="s">
        <v>15</v>
      </c>
      <c r="D413" s="78"/>
      <c r="E413" s="13" t="s">
        <v>1221</v>
      </c>
      <c r="F413" s="15">
        <v>1</v>
      </c>
      <c r="G413" s="16">
        <v>1.46</v>
      </c>
      <c r="H413" s="16">
        <f>TRUNC(TRUNC(F413,8)*G413,2)</f>
        <v>1.46</v>
      </c>
    </row>
    <row r="414" spans="1:8" ht="38.1" customHeight="1">
      <c r="A414" s="13" t="s">
        <v>2369</v>
      </c>
      <c r="B414" s="14" t="s">
        <v>2370</v>
      </c>
      <c r="C414" s="78" t="s">
        <v>15</v>
      </c>
      <c r="D414" s="78"/>
      <c r="E414" s="13" t="s">
        <v>1221</v>
      </c>
      <c r="F414" s="15">
        <v>1</v>
      </c>
      <c r="G414" s="16">
        <v>0.33</v>
      </c>
      <c r="H414" s="16">
        <f>TRUNC(TRUNC(F414,8)*G414,2)</f>
        <v>0.33</v>
      </c>
    </row>
    <row r="415" spans="1:8" ht="15" customHeight="1">
      <c r="A415" s="8"/>
      <c r="B415" s="8"/>
      <c r="C415" s="8"/>
      <c r="D415" s="8"/>
      <c r="E415" s="8"/>
      <c r="F415" s="79" t="s">
        <v>1140</v>
      </c>
      <c r="G415" s="79"/>
      <c r="H415" s="17">
        <f>SUM(H413:H414)</f>
        <v>1.79</v>
      </c>
    </row>
    <row r="416" spans="1:8" ht="15" customHeight="1">
      <c r="A416" s="8"/>
      <c r="B416" s="8"/>
      <c r="C416" s="8"/>
      <c r="D416" s="8"/>
      <c r="E416" s="8"/>
      <c r="F416" s="80" t="s">
        <v>1141</v>
      </c>
      <c r="G416" s="80"/>
      <c r="H416" s="4">
        <f>ROUND(SUM(H415),2)</f>
        <v>1.79</v>
      </c>
    </row>
    <row r="417" spans="1:8" ht="9.9499999999999993" customHeight="1">
      <c r="A417" s="8"/>
      <c r="B417" s="8"/>
      <c r="C417" s="8"/>
      <c r="D417" s="8"/>
      <c r="E417" s="8"/>
      <c r="F417" s="83"/>
      <c r="G417" s="83"/>
      <c r="H417" s="83"/>
    </row>
    <row r="418" spans="1:8" ht="20.100000000000001" customHeight="1">
      <c r="A418" s="81" t="s">
        <v>2371</v>
      </c>
      <c r="B418" s="81"/>
      <c r="C418" s="81"/>
      <c r="D418" s="81"/>
      <c r="E418" s="81"/>
      <c r="F418" s="81"/>
      <c r="G418" s="81"/>
      <c r="H418" s="81"/>
    </row>
    <row r="419" spans="1:8" ht="15" customHeight="1">
      <c r="A419" s="76" t="s">
        <v>1137</v>
      </c>
      <c r="B419" s="76"/>
      <c r="C419" s="77" t="s">
        <v>3</v>
      </c>
      <c r="D419" s="77"/>
      <c r="E419" s="12" t="s">
        <v>4</v>
      </c>
      <c r="F419" s="12" t="s">
        <v>1121</v>
      </c>
      <c r="G419" s="12" t="s">
        <v>1122</v>
      </c>
      <c r="H419" s="12" t="s">
        <v>1123</v>
      </c>
    </row>
    <row r="420" spans="1:8" ht="38.1" customHeight="1">
      <c r="A420" s="13" t="s">
        <v>2367</v>
      </c>
      <c r="B420" s="14" t="s">
        <v>2368</v>
      </c>
      <c r="C420" s="78" t="s">
        <v>15</v>
      </c>
      <c r="D420" s="78"/>
      <c r="E420" s="13" t="s">
        <v>1221</v>
      </c>
      <c r="F420" s="15">
        <v>1</v>
      </c>
      <c r="G420" s="16">
        <v>1.46</v>
      </c>
      <c r="H420" s="16">
        <f>TRUNC(TRUNC(F420,8)*G420,2)</f>
        <v>1.46</v>
      </c>
    </row>
    <row r="421" spans="1:8" ht="38.1" customHeight="1">
      <c r="A421" s="13" t="s">
        <v>2369</v>
      </c>
      <c r="B421" s="14" t="s">
        <v>2370</v>
      </c>
      <c r="C421" s="78" t="s">
        <v>15</v>
      </c>
      <c r="D421" s="78"/>
      <c r="E421" s="13" t="s">
        <v>1221</v>
      </c>
      <c r="F421" s="15">
        <v>1</v>
      </c>
      <c r="G421" s="16">
        <v>0.33</v>
      </c>
      <c r="H421" s="16">
        <f>TRUNC(TRUNC(F421,8)*G421,2)</f>
        <v>0.33</v>
      </c>
    </row>
    <row r="422" spans="1:8" ht="38.1" customHeight="1">
      <c r="A422" s="13" t="s">
        <v>2372</v>
      </c>
      <c r="B422" s="14" t="s">
        <v>2373</v>
      </c>
      <c r="C422" s="78" t="s">
        <v>15</v>
      </c>
      <c r="D422" s="78"/>
      <c r="E422" s="13" t="s">
        <v>1221</v>
      </c>
      <c r="F422" s="15">
        <v>1</v>
      </c>
      <c r="G422" s="16">
        <v>1.59</v>
      </c>
      <c r="H422" s="16">
        <f>TRUNC(TRUNC(F422,8)*G422,2)</f>
        <v>1.59</v>
      </c>
    </row>
    <row r="423" spans="1:8" ht="38.1" customHeight="1">
      <c r="A423" s="13" t="s">
        <v>2374</v>
      </c>
      <c r="B423" s="14" t="s">
        <v>2375</v>
      </c>
      <c r="C423" s="78" t="s">
        <v>15</v>
      </c>
      <c r="D423" s="78"/>
      <c r="E423" s="13" t="s">
        <v>1221</v>
      </c>
      <c r="F423" s="15">
        <v>1</v>
      </c>
      <c r="G423" s="16">
        <v>2.72</v>
      </c>
      <c r="H423" s="16">
        <f>TRUNC(TRUNC(F423,8)*G423,2)</f>
        <v>2.72</v>
      </c>
    </row>
    <row r="424" spans="1:8" ht="15" customHeight="1">
      <c r="A424" s="8"/>
      <c r="B424" s="8"/>
      <c r="C424" s="8"/>
      <c r="D424" s="8"/>
      <c r="E424" s="8"/>
      <c r="F424" s="79" t="s">
        <v>1140</v>
      </c>
      <c r="G424" s="79"/>
      <c r="H424" s="17">
        <f>SUM(H420:H423)</f>
        <v>6.1</v>
      </c>
    </row>
    <row r="425" spans="1:8" ht="15" customHeight="1">
      <c r="A425" s="8"/>
      <c r="B425" s="8"/>
      <c r="C425" s="8"/>
      <c r="D425" s="8"/>
      <c r="E425" s="8"/>
      <c r="F425" s="80" t="s">
        <v>1141</v>
      </c>
      <c r="G425" s="80"/>
      <c r="H425" s="4">
        <f>ROUND(SUM(H424),2)</f>
        <v>6.1</v>
      </c>
    </row>
    <row r="426" spans="1:8" ht="9.9499999999999993" customHeight="1">
      <c r="A426" s="8"/>
      <c r="B426" s="8"/>
      <c r="C426" s="8"/>
      <c r="D426" s="8"/>
      <c r="E426" s="8"/>
      <c r="F426" s="83"/>
      <c r="G426" s="83"/>
      <c r="H426" s="83"/>
    </row>
    <row r="427" spans="1:8" ht="20.100000000000001" customHeight="1">
      <c r="A427" s="81" t="s">
        <v>2376</v>
      </c>
      <c r="B427" s="81"/>
      <c r="C427" s="81"/>
      <c r="D427" s="81"/>
      <c r="E427" s="81"/>
      <c r="F427" s="81"/>
      <c r="G427" s="81"/>
      <c r="H427" s="81"/>
    </row>
    <row r="428" spans="1:8" ht="15" customHeight="1">
      <c r="A428" s="76" t="s">
        <v>1180</v>
      </c>
      <c r="B428" s="76"/>
      <c r="C428" s="77" t="s">
        <v>3</v>
      </c>
      <c r="D428" s="77"/>
      <c r="E428" s="12" t="s">
        <v>4</v>
      </c>
      <c r="F428" s="12" t="s">
        <v>1121</v>
      </c>
      <c r="G428" s="12" t="s">
        <v>1122</v>
      </c>
      <c r="H428" s="12" t="s">
        <v>1123</v>
      </c>
    </row>
    <row r="429" spans="1:8" ht="29.1" customHeight="1">
      <c r="A429" s="13" t="s">
        <v>2377</v>
      </c>
      <c r="B429" s="14" t="s">
        <v>2378</v>
      </c>
      <c r="C429" s="78" t="s">
        <v>15</v>
      </c>
      <c r="D429" s="78"/>
      <c r="E429" s="13" t="s">
        <v>39</v>
      </c>
      <c r="F429" s="15">
        <v>6.3999999999999997E-5</v>
      </c>
      <c r="G429" s="16">
        <v>22840.67</v>
      </c>
      <c r="H429" s="16">
        <f>TRUNC(TRUNC(F429,8)*G429,2)</f>
        <v>1.46</v>
      </c>
    </row>
    <row r="430" spans="1:8" ht="15" customHeight="1">
      <c r="A430" s="8"/>
      <c r="B430" s="8"/>
      <c r="C430" s="8"/>
      <c r="D430" s="8"/>
      <c r="E430" s="8"/>
      <c r="F430" s="79" t="s">
        <v>1185</v>
      </c>
      <c r="G430" s="79"/>
      <c r="H430" s="17">
        <f>SUM(H429:H429)</f>
        <v>1.46</v>
      </c>
    </row>
    <row r="431" spans="1:8" ht="15" customHeight="1">
      <c r="A431" s="8"/>
      <c r="B431" s="8"/>
      <c r="C431" s="8"/>
      <c r="D431" s="8"/>
      <c r="E431" s="8"/>
      <c r="F431" s="80" t="s">
        <v>1141</v>
      </c>
      <c r="G431" s="80"/>
      <c r="H431" s="4">
        <f>ROUND(SUM(H430),2)</f>
        <v>1.46</v>
      </c>
    </row>
    <row r="432" spans="1:8" ht="9.9499999999999993" customHeight="1">
      <c r="A432" s="8"/>
      <c r="B432" s="8"/>
      <c r="C432" s="8"/>
      <c r="D432" s="8"/>
      <c r="E432" s="8"/>
      <c r="F432" s="83"/>
      <c r="G432" s="83"/>
      <c r="H432" s="83"/>
    </row>
    <row r="433" spans="1:8" ht="20.100000000000001" customHeight="1">
      <c r="A433" s="81" t="s">
        <v>2379</v>
      </c>
      <c r="B433" s="81"/>
      <c r="C433" s="81"/>
      <c r="D433" s="81"/>
      <c r="E433" s="81"/>
      <c r="F433" s="81"/>
      <c r="G433" s="81"/>
      <c r="H433" s="81"/>
    </row>
    <row r="434" spans="1:8" ht="15" customHeight="1">
      <c r="A434" s="76" t="s">
        <v>1180</v>
      </c>
      <c r="B434" s="76"/>
      <c r="C434" s="77" t="s">
        <v>3</v>
      </c>
      <c r="D434" s="77"/>
      <c r="E434" s="12" t="s">
        <v>4</v>
      </c>
      <c r="F434" s="12" t="s">
        <v>1121</v>
      </c>
      <c r="G434" s="12" t="s">
        <v>1122</v>
      </c>
      <c r="H434" s="12" t="s">
        <v>1123</v>
      </c>
    </row>
    <row r="435" spans="1:8" ht="29.1" customHeight="1">
      <c r="A435" s="13" t="s">
        <v>2377</v>
      </c>
      <c r="B435" s="14" t="s">
        <v>2378</v>
      </c>
      <c r="C435" s="78" t="s">
        <v>15</v>
      </c>
      <c r="D435" s="78"/>
      <c r="E435" s="13" t="s">
        <v>39</v>
      </c>
      <c r="F435" s="15">
        <v>1.4800000000000001E-5</v>
      </c>
      <c r="G435" s="16">
        <v>22840.67</v>
      </c>
      <c r="H435" s="16">
        <f>TRUNC(TRUNC(F435,8)*G435,2)</f>
        <v>0.33</v>
      </c>
    </row>
    <row r="436" spans="1:8" ht="15" customHeight="1">
      <c r="A436" s="8"/>
      <c r="B436" s="8"/>
      <c r="C436" s="8"/>
      <c r="D436" s="8"/>
      <c r="E436" s="8"/>
      <c r="F436" s="79" t="s">
        <v>1185</v>
      </c>
      <c r="G436" s="79"/>
      <c r="H436" s="17">
        <f>SUM(H435:H435)</f>
        <v>0.33</v>
      </c>
    </row>
    <row r="437" spans="1:8" ht="15" customHeight="1">
      <c r="A437" s="8"/>
      <c r="B437" s="8"/>
      <c r="C437" s="8"/>
      <c r="D437" s="8"/>
      <c r="E437" s="8"/>
      <c r="F437" s="80" t="s">
        <v>1141</v>
      </c>
      <c r="G437" s="80"/>
      <c r="H437" s="4">
        <f>ROUND(SUM(H436),2)</f>
        <v>0.33</v>
      </c>
    </row>
    <row r="438" spans="1:8" ht="9.9499999999999993" customHeight="1">
      <c r="A438" s="8"/>
      <c r="B438" s="8"/>
      <c r="C438" s="8"/>
      <c r="D438" s="8"/>
      <c r="E438" s="8"/>
      <c r="F438" s="83"/>
      <c r="G438" s="83"/>
      <c r="H438" s="83"/>
    </row>
    <row r="439" spans="1:8" ht="20.100000000000001" customHeight="1">
      <c r="A439" s="81" t="s">
        <v>2380</v>
      </c>
      <c r="B439" s="81"/>
      <c r="C439" s="81"/>
      <c r="D439" s="81"/>
      <c r="E439" s="81"/>
      <c r="F439" s="81"/>
      <c r="G439" s="81"/>
      <c r="H439" s="81"/>
    </row>
    <row r="440" spans="1:8" ht="15" customHeight="1">
      <c r="A440" s="76" t="s">
        <v>1180</v>
      </c>
      <c r="B440" s="76"/>
      <c r="C440" s="77" t="s">
        <v>3</v>
      </c>
      <c r="D440" s="77"/>
      <c r="E440" s="12" t="s">
        <v>4</v>
      </c>
      <c r="F440" s="12" t="s">
        <v>1121</v>
      </c>
      <c r="G440" s="12" t="s">
        <v>1122</v>
      </c>
      <c r="H440" s="12" t="s">
        <v>1123</v>
      </c>
    </row>
    <row r="441" spans="1:8" ht="29.1" customHeight="1">
      <c r="A441" s="13" t="s">
        <v>2377</v>
      </c>
      <c r="B441" s="14" t="s">
        <v>2378</v>
      </c>
      <c r="C441" s="78" t="s">
        <v>15</v>
      </c>
      <c r="D441" s="78"/>
      <c r="E441" s="13" t="s">
        <v>39</v>
      </c>
      <c r="F441" s="15">
        <v>6.9999999999999994E-5</v>
      </c>
      <c r="G441" s="16">
        <v>22840.67</v>
      </c>
      <c r="H441" s="16">
        <f>TRUNC(TRUNC(F441,8)*G441,2)</f>
        <v>1.59</v>
      </c>
    </row>
    <row r="442" spans="1:8" ht="15" customHeight="1">
      <c r="A442" s="8"/>
      <c r="B442" s="8"/>
      <c r="C442" s="8"/>
      <c r="D442" s="8"/>
      <c r="E442" s="8"/>
      <c r="F442" s="79" t="s">
        <v>1185</v>
      </c>
      <c r="G442" s="79"/>
      <c r="H442" s="17">
        <f>SUM(H441:H441)</f>
        <v>1.59</v>
      </c>
    </row>
    <row r="443" spans="1:8" ht="15" customHeight="1">
      <c r="A443" s="8"/>
      <c r="B443" s="8"/>
      <c r="C443" s="8"/>
      <c r="D443" s="8"/>
      <c r="E443" s="8"/>
      <c r="F443" s="80" t="s">
        <v>1141</v>
      </c>
      <c r="G443" s="80"/>
      <c r="H443" s="4">
        <f>ROUND(SUM(H442),2)</f>
        <v>1.59</v>
      </c>
    </row>
    <row r="444" spans="1:8" ht="9.9499999999999993" customHeight="1">
      <c r="A444" s="8"/>
      <c r="B444" s="8"/>
      <c r="C444" s="8"/>
      <c r="D444" s="8"/>
      <c r="E444" s="8"/>
      <c r="F444" s="83"/>
      <c r="G444" s="83"/>
      <c r="H444" s="83"/>
    </row>
    <row r="445" spans="1:8" ht="20.100000000000001" customHeight="1">
      <c r="A445" s="81" t="s">
        <v>2381</v>
      </c>
      <c r="B445" s="81"/>
      <c r="C445" s="81"/>
      <c r="D445" s="81"/>
      <c r="E445" s="81"/>
      <c r="F445" s="81"/>
      <c r="G445" s="81"/>
      <c r="H445" s="81"/>
    </row>
    <row r="446" spans="1:8" ht="15" customHeight="1">
      <c r="A446" s="76" t="s">
        <v>2361</v>
      </c>
      <c r="B446" s="76"/>
      <c r="C446" s="77" t="s">
        <v>3</v>
      </c>
      <c r="D446" s="77"/>
      <c r="E446" s="12" t="s">
        <v>4</v>
      </c>
      <c r="F446" s="12" t="s">
        <v>1121</v>
      </c>
      <c r="G446" s="12" t="s">
        <v>1122</v>
      </c>
      <c r="H446" s="12" t="s">
        <v>1123</v>
      </c>
    </row>
    <row r="447" spans="1:8" ht="21" customHeight="1">
      <c r="A447" s="13" t="s">
        <v>2362</v>
      </c>
      <c r="B447" s="14" t="s">
        <v>2363</v>
      </c>
      <c r="C447" s="78" t="s">
        <v>15</v>
      </c>
      <c r="D447" s="78"/>
      <c r="E447" s="13" t="s">
        <v>2364</v>
      </c>
      <c r="F447" s="15">
        <v>2.5</v>
      </c>
      <c r="G447" s="16">
        <v>1.0900000000000001</v>
      </c>
      <c r="H447" s="16">
        <f>TRUNC(TRUNC(F447,8)*G447,2)</f>
        <v>2.72</v>
      </c>
    </row>
    <row r="448" spans="1:8" ht="15" customHeight="1">
      <c r="A448" s="8"/>
      <c r="B448" s="8"/>
      <c r="C448" s="8"/>
      <c r="D448" s="8"/>
      <c r="E448" s="8"/>
      <c r="F448" s="79" t="s">
        <v>2365</v>
      </c>
      <c r="G448" s="79"/>
      <c r="H448" s="17">
        <f>SUM(H447:H447)</f>
        <v>2.72</v>
      </c>
    </row>
    <row r="449" spans="1:8" ht="15" customHeight="1">
      <c r="A449" s="8"/>
      <c r="B449" s="8"/>
      <c r="C449" s="8"/>
      <c r="D449" s="8"/>
      <c r="E449" s="8"/>
      <c r="F449" s="80" t="s">
        <v>1141</v>
      </c>
      <c r="G449" s="80"/>
      <c r="H449" s="4">
        <f>ROUND(SUM(H448),2)</f>
        <v>2.72</v>
      </c>
    </row>
    <row r="450" spans="1:8" ht="9.9499999999999993" customHeight="1">
      <c r="A450" s="8"/>
      <c r="B450" s="8"/>
      <c r="C450" s="8"/>
      <c r="D450" s="8"/>
      <c r="E450" s="8"/>
      <c r="F450" s="83"/>
      <c r="G450" s="83"/>
      <c r="H450" s="83"/>
    </row>
    <row r="451" spans="1:8" ht="20.100000000000001" customHeight="1">
      <c r="A451" s="81" t="s">
        <v>2382</v>
      </c>
      <c r="B451" s="81"/>
      <c r="C451" s="81"/>
      <c r="D451" s="81"/>
      <c r="E451" s="81"/>
      <c r="F451" s="81"/>
      <c r="G451" s="81"/>
      <c r="H451" s="81"/>
    </row>
    <row r="452" spans="1:8" ht="15" customHeight="1">
      <c r="A452" s="76" t="s">
        <v>2383</v>
      </c>
      <c r="B452" s="76"/>
      <c r="C452" s="77" t="s">
        <v>3</v>
      </c>
      <c r="D452" s="77"/>
      <c r="E452" s="12" t="s">
        <v>4</v>
      </c>
      <c r="F452" s="12" t="s">
        <v>1121</v>
      </c>
      <c r="G452" s="12" t="s">
        <v>1122</v>
      </c>
      <c r="H452" s="12" t="s">
        <v>1123</v>
      </c>
    </row>
    <row r="453" spans="1:8" ht="15" customHeight="1">
      <c r="A453" s="13" t="s">
        <v>2384</v>
      </c>
      <c r="B453" s="14" t="s">
        <v>2385</v>
      </c>
      <c r="C453" s="78" t="s">
        <v>949</v>
      </c>
      <c r="D453" s="78"/>
      <c r="E453" s="13" t="s">
        <v>1221</v>
      </c>
      <c r="F453" s="15">
        <v>1</v>
      </c>
      <c r="G453" s="21">
        <v>37.92</v>
      </c>
      <c r="H453" s="21">
        <f>ROUND(ROUND(F453,8)*G453,4)</f>
        <v>37.92</v>
      </c>
    </row>
    <row r="454" spans="1:8" ht="15" customHeight="1">
      <c r="A454" s="13" t="s">
        <v>2386</v>
      </c>
      <c r="B454" s="14" t="s">
        <v>2387</v>
      </c>
      <c r="C454" s="78" t="s">
        <v>949</v>
      </c>
      <c r="D454" s="78"/>
      <c r="E454" s="13" t="s">
        <v>1221</v>
      </c>
      <c r="F454" s="15">
        <v>2.2654000000000001</v>
      </c>
      <c r="G454" s="21">
        <v>1</v>
      </c>
      <c r="H454" s="21">
        <f>ROUND(ROUND(F454,8)*G454,4)</f>
        <v>2.2654000000000001</v>
      </c>
    </row>
    <row r="455" spans="1:8" ht="15" customHeight="1">
      <c r="A455" s="13" t="s">
        <v>2388</v>
      </c>
      <c r="B455" s="14" t="s">
        <v>2389</v>
      </c>
      <c r="C455" s="78" t="s">
        <v>949</v>
      </c>
      <c r="D455" s="78"/>
      <c r="E455" s="13" t="s">
        <v>1221</v>
      </c>
      <c r="F455" s="15">
        <v>0.42920000000000003</v>
      </c>
      <c r="G455" s="21">
        <v>1</v>
      </c>
      <c r="H455" s="21">
        <f>ROUND(ROUND(F455,8)*G455,4)</f>
        <v>0.42920000000000003</v>
      </c>
    </row>
    <row r="456" spans="1:8" ht="15" customHeight="1">
      <c r="A456" s="13" t="s">
        <v>2390</v>
      </c>
      <c r="B456" s="14" t="s">
        <v>2391</v>
      </c>
      <c r="C456" s="78" t="s">
        <v>949</v>
      </c>
      <c r="D456" s="78"/>
      <c r="E456" s="13" t="s">
        <v>1221</v>
      </c>
      <c r="F456" s="15">
        <v>1.1922999999999999</v>
      </c>
      <c r="G456" s="21">
        <v>1</v>
      </c>
      <c r="H456" s="21">
        <f>ROUND(ROUND(F456,8)*G456,4)</f>
        <v>1.1922999999999999</v>
      </c>
    </row>
    <row r="457" spans="1:8" ht="15" customHeight="1">
      <c r="A457" s="8"/>
      <c r="B457" s="8"/>
      <c r="C457" s="8"/>
      <c r="D457" s="8"/>
      <c r="E457" s="8"/>
      <c r="F457" s="79" t="s">
        <v>2392</v>
      </c>
      <c r="G457" s="79"/>
      <c r="H457" s="22">
        <f>SUM(H453:H456)</f>
        <v>41.806900000000006</v>
      </c>
    </row>
    <row r="458" spans="1:8" ht="15" customHeight="1">
      <c r="A458" s="8"/>
      <c r="B458" s="8"/>
      <c r="C458" s="8"/>
      <c r="D458" s="8"/>
      <c r="E458" s="8"/>
      <c r="F458" s="80" t="s">
        <v>1141</v>
      </c>
      <c r="G458" s="80"/>
      <c r="H458" s="4">
        <f>ROUND(SUM(H457),2)</f>
        <v>41.81</v>
      </c>
    </row>
    <row r="459" spans="1:8" ht="9.9499999999999993" customHeight="1">
      <c r="A459" s="8"/>
      <c r="B459" s="8"/>
      <c r="C459" s="8"/>
      <c r="D459" s="8"/>
      <c r="E459" s="8"/>
      <c r="F459" s="83"/>
      <c r="G459" s="83"/>
      <c r="H459" s="83"/>
    </row>
    <row r="460" spans="1:8" ht="20.100000000000001" customHeight="1">
      <c r="A460" s="81" t="s">
        <v>2393</v>
      </c>
      <c r="B460" s="81"/>
      <c r="C460" s="81"/>
      <c r="D460" s="81"/>
      <c r="E460" s="81"/>
      <c r="F460" s="81"/>
      <c r="G460" s="81"/>
      <c r="H460" s="81"/>
    </row>
    <row r="461" spans="1:8" ht="15" customHeight="1">
      <c r="A461" s="76" t="s">
        <v>1120</v>
      </c>
      <c r="B461" s="76"/>
      <c r="C461" s="77" t="s">
        <v>3</v>
      </c>
      <c r="D461" s="77"/>
      <c r="E461" s="12" t="s">
        <v>4</v>
      </c>
      <c r="F461" s="12" t="s">
        <v>1121</v>
      </c>
      <c r="G461" s="12" t="s">
        <v>1122</v>
      </c>
      <c r="H461" s="12" t="s">
        <v>1123</v>
      </c>
    </row>
    <row r="462" spans="1:8" ht="21" customHeight="1">
      <c r="A462" s="13" t="s">
        <v>2238</v>
      </c>
      <c r="B462" s="14" t="s">
        <v>2239</v>
      </c>
      <c r="C462" s="78" t="s">
        <v>15</v>
      </c>
      <c r="D462" s="78"/>
      <c r="E462" s="13" t="s">
        <v>1221</v>
      </c>
      <c r="F462" s="15">
        <v>1</v>
      </c>
      <c r="G462" s="16">
        <v>4.5199999999999996</v>
      </c>
      <c r="H462" s="16">
        <f t="shared" ref="H462:H467" si="7">TRUNC(TRUNC(F462,8)*G462,2)</f>
        <v>4.5199999999999996</v>
      </c>
    </row>
    <row r="463" spans="1:8" ht="21" customHeight="1">
      <c r="A463" s="13" t="s">
        <v>2240</v>
      </c>
      <c r="B463" s="14" t="s">
        <v>2241</v>
      </c>
      <c r="C463" s="78" t="s">
        <v>15</v>
      </c>
      <c r="D463" s="78"/>
      <c r="E463" s="13" t="s">
        <v>1221</v>
      </c>
      <c r="F463" s="15">
        <v>1</v>
      </c>
      <c r="G463" s="16">
        <v>1.31</v>
      </c>
      <c r="H463" s="16">
        <f t="shared" si="7"/>
        <v>1.31</v>
      </c>
    </row>
    <row r="464" spans="1:8" ht="21" customHeight="1">
      <c r="A464" s="13" t="s">
        <v>2242</v>
      </c>
      <c r="B464" s="14" t="s">
        <v>2243</v>
      </c>
      <c r="C464" s="78" t="s">
        <v>15</v>
      </c>
      <c r="D464" s="78"/>
      <c r="E464" s="13" t="s">
        <v>1221</v>
      </c>
      <c r="F464" s="15">
        <v>1</v>
      </c>
      <c r="G464" s="16">
        <v>1.43</v>
      </c>
      <c r="H464" s="16">
        <f t="shared" si="7"/>
        <v>1.43</v>
      </c>
    </row>
    <row r="465" spans="1:8" ht="21" customHeight="1">
      <c r="A465" s="13" t="s">
        <v>2244</v>
      </c>
      <c r="B465" s="14" t="s">
        <v>2245</v>
      </c>
      <c r="C465" s="78" t="s">
        <v>15</v>
      </c>
      <c r="D465" s="78"/>
      <c r="E465" s="13" t="s">
        <v>1221</v>
      </c>
      <c r="F465" s="15">
        <v>1</v>
      </c>
      <c r="G465" s="16">
        <v>0.78</v>
      </c>
      <c r="H465" s="16">
        <f t="shared" si="7"/>
        <v>0.78</v>
      </c>
    </row>
    <row r="466" spans="1:8" ht="21" customHeight="1">
      <c r="A466" s="13" t="s">
        <v>2246</v>
      </c>
      <c r="B466" s="14" t="s">
        <v>2247</v>
      </c>
      <c r="C466" s="78" t="s">
        <v>15</v>
      </c>
      <c r="D466" s="78"/>
      <c r="E466" s="13" t="s">
        <v>1221</v>
      </c>
      <c r="F466" s="15">
        <v>1</v>
      </c>
      <c r="G466" s="16">
        <v>0.08</v>
      </c>
      <c r="H466" s="16">
        <f t="shared" si="7"/>
        <v>0.08</v>
      </c>
    </row>
    <row r="467" spans="1:8" ht="21" customHeight="1">
      <c r="A467" s="13" t="s">
        <v>2248</v>
      </c>
      <c r="B467" s="14" t="s">
        <v>2249</v>
      </c>
      <c r="C467" s="78" t="s">
        <v>15</v>
      </c>
      <c r="D467" s="78"/>
      <c r="E467" s="13" t="s">
        <v>1221</v>
      </c>
      <c r="F467" s="15">
        <v>1</v>
      </c>
      <c r="G467" s="16">
        <v>0.85</v>
      </c>
      <c r="H467" s="16">
        <f t="shared" si="7"/>
        <v>0.85</v>
      </c>
    </row>
    <row r="468" spans="1:8" ht="15" customHeight="1">
      <c r="A468" s="8"/>
      <c r="B468" s="8"/>
      <c r="C468" s="8"/>
      <c r="D468" s="8"/>
      <c r="E468" s="8"/>
      <c r="F468" s="79" t="s">
        <v>1132</v>
      </c>
      <c r="G468" s="79"/>
      <c r="H468" s="17">
        <f>SUM(H462:H467)</f>
        <v>8.9699999999999989</v>
      </c>
    </row>
    <row r="469" spans="1:8" ht="15" customHeight="1">
      <c r="A469" s="76" t="s">
        <v>1133</v>
      </c>
      <c r="B469" s="76"/>
      <c r="C469" s="77" t="s">
        <v>3</v>
      </c>
      <c r="D469" s="77"/>
      <c r="E469" s="12" t="s">
        <v>4</v>
      </c>
      <c r="F469" s="12" t="s">
        <v>1121</v>
      </c>
      <c r="G469" s="12" t="s">
        <v>1122</v>
      </c>
      <c r="H469" s="12" t="s">
        <v>1123</v>
      </c>
    </row>
    <row r="470" spans="1:8" ht="15" customHeight="1">
      <c r="A470" s="13" t="s">
        <v>2394</v>
      </c>
      <c r="B470" s="14" t="s">
        <v>2395</v>
      </c>
      <c r="C470" s="78" t="s">
        <v>15</v>
      </c>
      <c r="D470" s="78"/>
      <c r="E470" s="13" t="s">
        <v>1221</v>
      </c>
      <c r="F470" s="15">
        <v>1</v>
      </c>
      <c r="G470" s="16">
        <v>21.53</v>
      </c>
      <c r="H470" s="16">
        <f>TRUNC(TRUNC(F470,8)*G470,2)</f>
        <v>21.53</v>
      </c>
    </row>
    <row r="471" spans="1:8" ht="15" customHeight="1">
      <c r="A471" s="8"/>
      <c r="B471" s="8"/>
      <c r="C471" s="8"/>
      <c r="D471" s="8"/>
      <c r="E471" s="8"/>
      <c r="F471" s="79" t="s">
        <v>1136</v>
      </c>
      <c r="G471" s="79"/>
      <c r="H471" s="17">
        <f>SUM(H470:H470)</f>
        <v>21.53</v>
      </c>
    </row>
    <row r="472" spans="1:8" ht="15" customHeight="1">
      <c r="A472" s="76" t="s">
        <v>1137</v>
      </c>
      <c r="B472" s="76"/>
      <c r="C472" s="77" t="s">
        <v>3</v>
      </c>
      <c r="D472" s="77"/>
      <c r="E472" s="12" t="s">
        <v>4</v>
      </c>
      <c r="F472" s="12" t="s">
        <v>1121</v>
      </c>
      <c r="G472" s="12" t="s">
        <v>1122</v>
      </c>
      <c r="H472" s="12" t="s">
        <v>1123</v>
      </c>
    </row>
    <row r="473" spans="1:8" ht="21" customHeight="1">
      <c r="A473" s="13" t="s">
        <v>2396</v>
      </c>
      <c r="B473" s="14" t="s">
        <v>2397</v>
      </c>
      <c r="C473" s="78" t="s">
        <v>15</v>
      </c>
      <c r="D473" s="78"/>
      <c r="E473" s="13" t="s">
        <v>1221</v>
      </c>
      <c r="F473" s="15">
        <v>1</v>
      </c>
      <c r="G473" s="16">
        <v>0.24</v>
      </c>
      <c r="H473" s="16">
        <f>TRUNC(TRUNC(F473,8)*G473,2)</f>
        <v>0.24</v>
      </c>
    </row>
    <row r="474" spans="1:8" ht="15" customHeight="1">
      <c r="A474" s="8"/>
      <c r="B474" s="8"/>
      <c r="C474" s="8"/>
      <c r="D474" s="8"/>
      <c r="E474" s="8"/>
      <c r="F474" s="79" t="s">
        <v>1140</v>
      </c>
      <c r="G474" s="79"/>
      <c r="H474" s="17">
        <f>SUM(H473:H473)</f>
        <v>0.24</v>
      </c>
    </row>
    <row r="475" spans="1:8" ht="15" customHeight="1">
      <c r="A475" s="8"/>
      <c r="B475" s="8"/>
      <c r="C475" s="8"/>
      <c r="D475" s="8"/>
      <c r="E475" s="8"/>
      <c r="F475" s="80" t="s">
        <v>1141</v>
      </c>
      <c r="G475" s="80"/>
      <c r="H475" s="4">
        <f>ROUND(SUM(H468,H471,H474),2)</f>
        <v>30.74</v>
      </c>
    </row>
    <row r="476" spans="1:8" ht="9.9499999999999993" customHeight="1">
      <c r="A476" s="8"/>
      <c r="B476" s="8"/>
      <c r="C476" s="8"/>
      <c r="D476" s="8"/>
      <c r="E476" s="8"/>
      <c r="F476" s="83"/>
      <c r="G476" s="83"/>
      <c r="H476" s="83"/>
    </row>
    <row r="477" spans="1:8" ht="20.100000000000001" customHeight="1">
      <c r="A477" s="81" t="s">
        <v>2398</v>
      </c>
      <c r="B477" s="81"/>
      <c r="C477" s="81"/>
      <c r="D477" s="81"/>
      <c r="E477" s="81"/>
      <c r="F477" s="81"/>
      <c r="G477" s="81"/>
      <c r="H477" s="81"/>
    </row>
    <row r="478" spans="1:8" ht="15" customHeight="1">
      <c r="A478" s="76" t="s">
        <v>1218</v>
      </c>
      <c r="B478" s="76"/>
      <c r="C478" s="77" t="s">
        <v>3</v>
      </c>
      <c r="D478" s="77"/>
      <c r="E478" s="12" t="s">
        <v>4</v>
      </c>
      <c r="F478" s="12" t="s">
        <v>1121</v>
      </c>
      <c r="G478" s="12" t="s">
        <v>1122</v>
      </c>
      <c r="H478" s="12" t="s">
        <v>1123</v>
      </c>
    </row>
    <row r="479" spans="1:8" ht="21" customHeight="1">
      <c r="A479" s="13" t="s">
        <v>2399</v>
      </c>
      <c r="B479" s="14" t="s">
        <v>2400</v>
      </c>
      <c r="C479" s="78" t="s">
        <v>15</v>
      </c>
      <c r="D479" s="78"/>
      <c r="E479" s="13" t="s">
        <v>1221</v>
      </c>
      <c r="F479" s="15">
        <v>1</v>
      </c>
      <c r="G479" s="16">
        <v>33.090000000000003</v>
      </c>
      <c r="H479" s="16">
        <f>TRUNC(TRUNC(F479,8)*G479,2)</f>
        <v>33.090000000000003</v>
      </c>
    </row>
    <row r="480" spans="1:8" ht="18" customHeight="1">
      <c r="A480" s="8"/>
      <c r="B480" s="8"/>
      <c r="C480" s="8"/>
      <c r="D480" s="8"/>
      <c r="E480" s="8"/>
      <c r="F480" s="79" t="s">
        <v>1224</v>
      </c>
      <c r="G480" s="79"/>
      <c r="H480" s="17">
        <f>SUM(H479:H479)</f>
        <v>33.090000000000003</v>
      </c>
    </row>
    <row r="481" spans="1:8" ht="15" customHeight="1">
      <c r="A481" s="76" t="s">
        <v>1137</v>
      </c>
      <c r="B481" s="76"/>
      <c r="C481" s="77" t="s">
        <v>3</v>
      </c>
      <c r="D481" s="77"/>
      <c r="E481" s="12" t="s">
        <v>4</v>
      </c>
      <c r="F481" s="12" t="s">
        <v>1121</v>
      </c>
      <c r="G481" s="12" t="s">
        <v>1122</v>
      </c>
      <c r="H481" s="12" t="s">
        <v>1123</v>
      </c>
    </row>
    <row r="482" spans="1:8" ht="45.95" customHeight="1">
      <c r="A482" s="13" t="s">
        <v>2401</v>
      </c>
      <c r="B482" s="14" t="s">
        <v>2402</v>
      </c>
      <c r="C482" s="78" t="s">
        <v>15</v>
      </c>
      <c r="D482" s="78"/>
      <c r="E482" s="13" t="s">
        <v>1221</v>
      </c>
      <c r="F482" s="15">
        <v>1</v>
      </c>
      <c r="G482" s="16">
        <v>27.75</v>
      </c>
      <c r="H482" s="16">
        <f>TRUNC(TRUNC(F482,8)*G482,2)</f>
        <v>27.75</v>
      </c>
    </row>
    <row r="483" spans="1:8" ht="45.95" customHeight="1">
      <c r="A483" s="13" t="s">
        <v>2403</v>
      </c>
      <c r="B483" s="14" t="s">
        <v>2404</v>
      </c>
      <c r="C483" s="78" t="s">
        <v>15</v>
      </c>
      <c r="D483" s="78"/>
      <c r="E483" s="13" t="s">
        <v>1221</v>
      </c>
      <c r="F483" s="15">
        <v>1</v>
      </c>
      <c r="G483" s="16">
        <v>4.37</v>
      </c>
      <c r="H483" s="16">
        <f>TRUNC(TRUNC(F483,8)*G483,2)</f>
        <v>4.37</v>
      </c>
    </row>
    <row r="484" spans="1:8" ht="45.95" customHeight="1">
      <c r="A484" s="13" t="s">
        <v>2405</v>
      </c>
      <c r="B484" s="14" t="s">
        <v>2406</v>
      </c>
      <c r="C484" s="78" t="s">
        <v>15</v>
      </c>
      <c r="D484" s="78"/>
      <c r="E484" s="13" t="s">
        <v>1221</v>
      </c>
      <c r="F484" s="15">
        <v>1</v>
      </c>
      <c r="G484" s="16">
        <v>10.84</v>
      </c>
      <c r="H484" s="16">
        <f>TRUNC(TRUNC(F484,8)*G484,2)</f>
        <v>10.84</v>
      </c>
    </row>
    <row r="485" spans="1:8" ht="15" customHeight="1">
      <c r="A485" s="8"/>
      <c r="B485" s="8"/>
      <c r="C485" s="8"/>
      <c r="D485" s="8"/>
      <c r="E485" s="8"/>
      <c r="F485" s="79" t="s">
        <v>1140</v>
      </c>
      <c r="G485" s="79"/>
      <c r="H485" s="17">
        <f>SUM(H482:H484)</f>
        <v>42.959999999999994</v>
      </c>
    </row>
    <row r="486" spans="1:8" ht="15" customHeight="1">
      <c r="A486" s="8"/>
      <c r="B486" s="8"/>
      <c r="C486" s="8"/>
      <c r="D486" s="8"/>
      <c r="E486" s="8"/>
      <c r="F486" s="80" t="s">
        <v>1141</v>
      </c>
      <c r="G486" s="80"/>
      <c r="H486" s="4">
        <f>ROUND(SUM(H480,H485),2)</f>
        <v>76.05</v>
      </c>
    </row>
    <row r="487" spans="1:8" ht="9.9499999999999993" customHeight="1">
      <c r="A487" s="8"/>
      <c r="B487" s="8"/>
      <c r="C487" s="8"/>
      <c r="D487" s="8"/>
      <c r="E487" s="8"/>
      <c r="F487" s="83"/>
      <c r="G487" s="83"/>
      <c r="H487" s="83"/>
    </row>
    <row r="488" spans="1:8" ht="20.100000000000001" customHeight="1">
      <c r="A488" s="81" t="s">
        <v>2407</v>
      </c>
      <c r="B488" s="81"/>
      <c r="C488" s="81"/>
      <c r="D488" s="81"/>
      <c r="E488" s="81"/>
      <c r="F488" s="81"/>
      <c r="G488" s="81"/>
      <c r="H488" s="81"/>
    </row>
    <row r="489" spans="1:8" ht="15" customHeight="1">
      <c r="A489" s="76" t="s">
        <v>1218</v>
      </c>
      <c r="B489" s="76"/>
      <c r="C489" s="77" t="s">
        <v>3</v>
      </c>
      <c r="D489" s="77"/>
      <c r="E489" s="12" t="s">
        <v>4</v>
      </c>
      <c r="F489" s="12" t="s">
        <v>1121</v>
      </c>
      <c r="G489" s="12" t="s">
        <v>1122</v>
      </c>
      <c r="H489" s="12" t="s">
        <v>1123</v>
      </c>
    </row>
    <row r="490" spans="1:8" ht="21" customHeight="1">
      <c r="A490" s="13" t="s">
        <v>2399</v>
      </c>
      <c r="B490" s="14" t="s">
        <v>2400</v>
      </c>
      <c r="C490" s="78" t="s">
        <v>15</v>
      </c>
      <c r="D490" s="78"/>
      <c r="E490" s="13" t="s">
        <v>1221</v>
      </c>
      <c r="F490" s="15">
        <v>1</v>
      </c>
      <c r="G490" s="16">
        <v>33.090000000000003</v>
      </c>
      <c r="H490" s="16">
        <f>TRUNC(TRUNC(F490,8)*G490,2)</f>
        <v>33.090000000000003</v>
      </c>
    </row>
    <row r="491" spans="1:8" ht="18" customHeight="1">
      <c r="A491" s="8"/>
      <c r="B491" s="8"/>
      <c r="C491" s="8"/>
      <c r="D491" s="8"/>
      <c r="E491" s="8"/>
      <c r="F491" s="79" t="s">
        <v>1224</v>
      </c>
      <c r="G491" s="79"/>
      <c r="H491" s="17">
        <f>SUM(H490:H490)</f>
        <v>33.090000000000003</v>
      </c>
    </row>
    <row r="492" spans="1:8" ht="15" customHeight="1">
      <c r="A492" s="76" t="s">
        <v>1137</v>
      </c>
      <c r="B492" s="76"/>
      <c r="C492" s="77" t="s">
        <v>3</v>
      </c>
      <c r="D492" s="77"/>
      <c r="E492" s="12" t="s">
        <v>4</v>
      </c>
      <c r="F492" s="12" t="s">
        <v>1121</v>
      </c>
      <c r="G492" s="12" t="s">
        <v>1122</v>
      </c>
      <c r="H492" s="12" t="s">
        <v>1123</v>
      </c>
    </row>
    <row r="493" spans="1:8" ht="45.95" customHeight="1">
      <c r="A493" s="13" t="s">
        <v>2401</v>
      </c>
      <c r="B493" s="14" t="s">
        <v>2402</v>
      </c>
      <c r="C493" s="78" t="s">
        <v>15</v>
      </c>
      <c r="D493" s="78"/>
      <c r="E493" s="13" t="s">
        <v>1221</v>
      </c>
      <c r="F493" s="15">
        <v>1</v>
      </c>
      <c r="G493" s="16">
        <v>27.75</v>
      </c>
      <c r="H493" s="16">
        <f>TRUNC(TRUNC(F493,8)*G493,2)</f>
        <v>27.75</v>
      </c>
    </row>
    <row r="494" spans="1:8" ht="45.95" customHeight="1">
      <c r="A494" s="13" t="s">
        <v>2403</v>
      </c>
      <c r="B494" s="14" t="s">
        <v>2404</v>
      </c>
      <c r="C494" s="78" t="s">
        <v>15</v>
      </c>
      <c r="D494" s="78"/>
      <c r="E494" s="13" t="s">
        <v>1221</v>
      </c>
      <c r="F494" s="15">
        <v>1</v>
      </c>
      <c r="G494" s="16">
        <v>4.37</v>
      </c>
      <c r="H494" s="16">
        <f>TRUNC(TRUNC(F494,8)*G494,2)</f>
        <v>4.37</v>
      </c>
    </row>
    <row r="495" spans="1:8" ht="45.95" customHeight="1">
      <c r="A495" s="13" t="s">
        <v>2405</v>
      </c>
      <c r="B495" s="14" t="s">
        <v>2406</v>
      </c>
      <c r="C495" s="78" t="s">
        <v>15</v>
      </c>
      <c r="D495" s="78"/>
      <c r="E495" s="13" t="s">
        <v>1221</v>
      </c>
      <c r="F495" s="15">
        <v>1</v>
      </c>
      <c r="G495" s="16">
        <v>10.84</v>
      </c>
      <c r="H495" s="16">
        <f>TRUNC(TRUNC(F495,8)*G495,2)</f>
        <v>10.84</v>
      </c>
    </row>
    <row r="496" spans="1:8" ht="45.95" customHeight="1">
      <c r="A496" s="13" t="s">
        <v>2408</v>
      </c>
      <c r="B496" s="14" t="s">
        <v>2409</v>
      </c>
      <c r="C496" s="78" t="s">
        <v>15</v>
      </c>
      <c r="D496" s="78"/>
      <c r="E496" s="13" t="s">
        <v>1221</v>
      </c>
      <c r="F496" s="15">
        <v>1</v>
      </c>
      <c r="G496" s="16">
        <v>50.44</v>
      </c>
      <c r="H496" s="16">
        <f>TRUNC(TRUNC(F496,8)*G496,2)</f>
        <v>50.44</v>
      </c>
    </row>
    <row r="497" spans="1:8" ht="45.95" customHeight="1">
      <c r="A497" s="13" t="s">
        <v>2410</v>
      </c>
      <c r="B497" s="14" t="s">
        <v>2411</v>
      </c>
      <c r="C497" s="78" t="s">
        <v>15</v>
      </c>
      <c r="D497" s="78"/>
      <c r="E497" s="13" t="s">
        <v>1221</v>
      </c>
      <c r="F497" s="15">
        <v>1</v>
      </c>
      <c r="G497" s="16">
        <v>141.25</v>
      </c>
      <c r="H497" s="16">
        <f>TRUNC(TRUNC(F497,8)*G497,2)</f>
        <v>141.25</v>
      </c>
    </row>
    <row r="498" spans="1:8" ht="15" customHeight="1">
      <c r="A498" s="8"/>
      <c r="B498" s="8"/>
      <c r="C498" s="8"/>
      <c r="D498" s="8"/>
      <c r="E498" s="8"/>
      <c r="F498" s="79" t="s">
        <v>1140</v>
      </c>
      <c r="G498" s="79"/>
      <c r="H498" s="17">
        <f>SUM(H493:H497)</f>
        <v>234.64999999999998</v>
      </c>
    </row>
    <row r="499" spans="1:8" ht="15" customHeight="1">
      <c r="A499" s="8"/>
      <c r="B499" s="8"/>
      <c r="C499" s="8"/>
      <c r="D499" s="8"/>
      <c r="E499" s="8"/>
      <c r="F499" s="80" t="s">
        <v>1141</v>
      </c>
      <c r="G499" s="80"/>
      <c r="H499" s="4">
        <f>ROUND(SUM(H491,H498),2)</f>
        <v>267.74</v>
      </c>
    </row>
    <row r="500" spans="1:8" ht="9.9499999999999993" customHeight="1">
      <c r="A500" s="8"/>
      <c r="B500" s="8"/>
      <c r="C500" s="8"/>
      <c r="D500" s="8"/>
      <c r="E500" s="8"/>
      <c r="F500" s="83"/>
      <c r="G500" s="83"/>
      <c r="H500" s="83"/>
    </row>
    <row r="501" spans="1:8" ht="20.100000000000001" customHeight="1">
      <c r="A501" s="81" t="s">
        <v>2412</v>
      </c>
      <c r="B501" s="81"/>
      <c r="C501" s="81"/>
      <c r="D501" s="81"/>
      <c r="E501" s="81"/>
      <c r="F501" s="81"/>
      <c r="G501" s="81"/>
      <c r="H501" s="81"/>
    </row>
    <row r="502" spans="1:8" ht="15" customHeight="1">
      <c r="A502" s="76" t="s">
        <v>1180</v>
      </c>
      <c r="B502" s="76"/>
      <c r="C502" s="77" t="s">
        <v>3</v>
      </c>
      <c r="D502" s="77"/>
      <c r="E502" s="12" t="s">
        <v>4</v>
      </c>
      <c r="F502" s="12" t="s">
        <v>1121</v>
      </c>
      <c r="G502" s="12" t="s">
        <v>1122</v>
      </c>
      <c r="H502" s="12" t="s">
        <v>1123</v>
      </c>
    </row>
    <row r="503" spans="1:8" ht="21" customHeight="1">
      <c r="A503" s="13" t="s">
        <v>2413</v>
      </c>
      <c r="B503" s="14" t="s">
        <v>2414</v>
      </c>
      <c r="C503" s="78" t="s">
        <v>15</v>
      </c>
      <c r="D503" s="78"/>
      <c r="E503" s="13" t="s">
        <v>39</v>
      </c>
      <c r="F503" s="15">
        <v>6.0300000000000002E-5</v>
      </c>
      <c r="G503" s="16">
        <v>58454.1</v>
      </c>
      <c r="H503" s="16">
        <f>TRUNC(TRUNC(F503,8)*G503,2)</f>
        <v>3.52</v>
      </c>
    </row>
    <row r="504" spans="1:8" ht="38.1" customHeight="1">
      <c r="A504" s="13" t="s">
        <v>2415</v>
      </c>
      <c r="B504" s="14" t="s">
        <v>2416</v>
      </c>
      <c r="C504" s="78" t="s">
        <v>15</v>
      </c>
      <c r="D504" s="78"/>
      <c r="E504" s="13" t="s">
        <v>39</v>
      </c>
      <c r="F504" s="15">
        <v>3.4199999999999998E-5</v>
      </c>
      <c r="G504" s="16">
        <v>708565.85</v>
      </c>
      <c r="H504" s="16">
        <f>TRUNC(TRUNC(F504,8)*G504,2)</f>
        <v>24.23</v>
      </c>
    </row>
    <row r="505" spans="1:8" ht="15" customHeight="1">
      <c r="A505" s="8"/>
      <c r="B505" s="8"/>
      <c r="C505" s="8"/>
      <c r="D505" s="8"/>
      <c r="E505" s="8"/>
      <c r="F505" s="79" t="s">
        <v>1185</v>
      </c>
      <c r="G505" s="79"/>
      <c r="H505" s="17">
        <f>SUM(H503:H504)</f>
        <v>27.75</v>
      </c>
    </row>
    <row r="506" spans="1:8" ht="15" customHeight="1">
      <c r="A506" s="8"/>
      <c r="B506" s="8"/>
      <c r="C506" s="8"/>
      <c r="D506" s="8"/>
      <c r="E506" s="8"/>
      <c r="F506" s="80" t="s">
        <v>1141</v>
      </c>
      <c r="G506" s="80"/>
      <c r="H506" s="4">
        <f>ROUND(SUM(H505),2)</f>
        <v>27.75</v>
      </c>
    </row>
    <row r="507" spans="1:8" ht="9.9499999999999993" customHeight="1">
      <c r="A507" s="8"/>
      <c r="B507" s="8"/>
      <c r="C507" s="8"/>
      <c r="D507" s="8"/>
      <c r="E507" s="8"/>
      <c r="F507" s="83"/>
      <c r="G507" s="83"/>
      <c r="H507" s="83"/>
    </row>
    <row r="508" spans="1:8" ht="20.100000000000001" customHeight="1">
      <c r="A508" s="81" t="s">
        <v>2417</v>
      </c>
      <c r="B508" s="81"/>
      <c r="C508" s="81"/>
      <c r="D508" s="81"/>
      <c r="E508" s="81"/>
      <c r="F508" s="81"/>
      <c r="G508" s="81"/>
      <c r="H508" s="81"/>
    </row>
    <row r="509" spans="1:8" ht="15" customHeight="1">
      <c r="A509" s="76" t="s">
        <v>1180</v>
      </c>
      <c r="B509" s="76"/>
      <c r="C509" s="77" t="s">
        <v>3</v>
      </c>
      <c r="D509" s="77"/>
      <c r="E509" s="12" t="s">
        <v>4</v>
      </c>
      <c r="F509" s="12" t="s">
        <v>1121</v>
      </c>
      <c r="G509" s="12" t="s">
        <v>1122</v>
      </c>
      <c r="H509" s="12" t="s">
        <v>1123</v>
      </c>
    </row>
    <row r="510" spans="1:8" ht="21" customHeight="1">
      <c r="A510" s="13" t="s">
        <v>2413</v>
      </c>
      <c r="B510" s="14" t="s">
        <v>2414</v>
      </c>
      <c r="C510" s="78" t="s">
        <v>15</v>
      </c>
      <c r="D510" s="78"/>
      <c r="E510" s="13" t="s">
        <v>39</v>
      </c>
      <c r="F510" s="15">
        <v>5.9000000000000003E-6</v>
      </c>
      <c r="G510" s="16">
        <v>58454.1</v>
      </c>
      <c r="H510" s="16">
        <f>TRUNC(TRUNC(F510,8)*G510,2)</f>
        <v>0.34</v>
      </c>
    </row>
    <row r="511" spans="1:8" ht="38.1" customHeight="1">
      <c r="A511" s="13" t="s">
        <v>2415</v>
      </c>
      <c r="B511" s="14" t="s">
        <v>2416</v>
      </c>
      <c r="C511" s="78" t="s">
        <v>15</v>
      </c>
      <c r="D511" s="78"/>
      <c r="E511" s="13" t="s">
        <v>39</v>
      </c>
      <c r="F511" s="15">
        <v>5.6999999999999996E-6</v>
      </c>
      <c r="G511" s="16">
        <v>708565.85</v>
      </c>
      <c r="H511" s="16">
        <f>TRUNC(TRUNC(F511,8)*G511,2)</f>
        <v>4.03</v>
      </c>
    </row>
    <row r="512" spans="1:8" ht="15" customHeight="1">
      <c r="A512" s="8"/>
      <c r="B512" s="8"/>
      <c r="C512" s="8"/>
      <c r="D512" s="8"/>
      <c r="E512" s="8"/>
      <c r="F512" s="79" t="s">
        <v>1185</v>
      </c>
      <c r="G512" s="79"/>
      <c r="H512" s="17">
        <f>SUM(H510:H511)</f>
        <v>4.37</v>
      </c>
    </row>
    <row r="513" spans="1:8" ht="15" customHeight="1">
      <c r="A513" s="8"/>
      <c r="B513" s="8"/>
      <c r="C513" s="8"/>
      <c r="D513" s="8"/>
      <c r="E513" s="8"/>
      <c r="F513" s="80" t="s">
        <v>1141</v>
      </c>
      <c r="G513" s="80"/>
      <c r="H513" s="4">
        <f>ROUND(SUM(H512),2)</f>
        <v>4.37</v>
      </c>
    </row>
    <row r="514" spans="1:8" ht="9.9499999999999993" customHeight="1">
      <c r="A514" s="8"/>
      <c r="B514" s="8"/>
      <c r="C514" s="8"/>
      <c r="D514" s="8"/>
      <c r="E514" s="8"/>
      <c r="F514" s="83"/>
      <c r="G514" s="83"/>
      <c r="H514" s="83"/>
    </row>
    <row r="515" spans="1:8" ht="20.100000000000001" customHeight="1">
      <c r="A515" s="81" t="s">
        <v>2418</v>
      </c>
      <c r="B515" s="81"/>
      <c r="C515" s="81"/>
      <c r="D515" s="81"/>
      <c r="E515" s="81"/>
      <c r="F515" s="81"/>
      <c r="G515" s="81"/>
      <c r="H515" s="81"/>
    </row>
    <row r="516" spans="1:8" ht="15" customHeight="1">
      <c r="A516" s="76" t="s">
        <v>1180</v>
      </c>
      <c r="B516" s="76"/>
      <c r="C516" s="77" t="s">
        <v>3</v>
      </c>
      <c r="D516" s="77"/>
      <c r="E516" s="12" t="s">
        <v>4</v>
      </c>
      <c r="F516" s="12" t="s">
        <v>1121</v>
      </c>
      <c r="G516" s="12" t="s">
        <v>1122</v>
      </c>
      <c r="H516" s="12" t="s">
        <v>1123</v>
      </c>
    </row>
    <row r="517" spans="1:8" ht="21" customHeight="1">
      <c r="A517" s="13" t="s">
        <v>2413</v>
      </c>
      <c r="B517" s="14" t="s">
        <v>2414</v>
      </c>
      <c r="C517" s="78" t="s">
        <v>15</v>
      </c>
      <c r="D517" s="78"/>
      <c r="E517" s="13" t="s">
        <v>39</v>
      </c>
      <c r="F517" s="15">
        <v>1.4600000000000001E-5</v>
      </c>
      <c r="G517" s="16">
        <v>58454.1</v>
      </c>
      <c r="H517" s="16">
        <f>TRUNC(TRUNC(F517,8)*G517,2)</f>
        <v>0.85</v>
      </c>
    </row>
    <row r="518" spans="1:8" ht="38.1" customHeight="1">
      <c r="A518" s="13" t="s">
        <v>2415</v>
      </c>
      <c r="B518" s="14" t="s">
        <v>2416</v>
      </c>
      <c r="C518" s="78" t="s">
        <v>15</v>
      </c>
      <c r="D518" s="78"/>
      <c r="E518" s="13" t="s">
        <v>39</v>
      </c>
      <c r="F518" s="15">
        <v>1.4100000000000001E-5</v>
      </c>
      <c r="G518" s="16">
        <v>708565.85</v>
      </c>
      <c r="H518" s="16">
        <f>TRUNC(TRUNC(F518,8)*G518,2)</f>
        <v>9.99</v>
      </c>
    </row>
    <row r="519" spans="1:8" ht="15" customHeight="1">
      <c r="A519" s="8"/>
      <c r="B519" s="8"/>
      <c r="C519" s="8"/>
      <c r="D519" s="8"/>
      <c r="E519" s="8"/>
      <c r="F519" s="79" t="s">
        <v>1185</v>
      </c>
      <c r="G519" s="79"/>
      <c r="H519" s="17">
        <f>SUM(H517:H518)</f>
        <v>10.84</v>
      </c>
    </row>
    <row r="520" spans="1:8" ht="15" customHeight="1">
      <c r="A520" s="8"/>
      <c r="B520" s="8"/>
      <c r="C520" s="8"/>
      <c r="D520" s="8"/>
      <c r="E520" s="8"/>
      <c r="F520" s="80" t="s">
        <v>1141</v>
      </c>
      <c r="G520" s="80"/>
      <c r="H520" s="4">
        <f>ROUND(SUM(H519),2)</f>
        <v>10.84</v>
      </c>
    </row>
    <row r="521" spans="1:8" ht="9.9499999999999993" customHeight="1">
      <c r="A521" s="8"/>
      <c r="B521" s="8"/>
      <c r="C521" s="8"/>
      <c r="D521" s="8"/>
      <c r="E521" s="8"/>
      <c r="F521" s="83"/>
      <c r="G521" s="83"/>
      <c r="H521" s="83"/>
    </row>
    <row r="522" spans="1:8" ht="20.100000000000001" customHeight="1">
      <c r="A522" s="81" t="s">
        <v>2419</v>
      </c>
      <c r="B522" s="81"/>
      <c r="C522" s="81"/>
      <c r="D522" s="81"/>
      <c r="E522" s="81"/>
      <c r="F522" s="81"/>
      <c r="G522" s="81"/>
      <c r="H522" s="81"/>
    </row>
    <row r="523" spans="1:8" ht="15" customHeight="1">
      <c r="A523" s="76" t="s">
        <v>1180</v>
      </c>
      <c r="B523" s="76"/>
      <c r="C523" s="77" t="s">
        <v>3</v>
      </c>
      <c r="D523" s="77"/>
      <c r="E523" s="12" t="s">
        <v>4</v>
      </c>
      <c r="F523" s="12" t="s">
        <v>1121</v>
      </c>
      <c r="G523" s="12" t="s">
        <v>1122</v>
      </c>
      <c r="H523" s="12" t="s">
        <v>1123</v>
      </c>
    </row>
    <row r="524" spans="1:8" ht="21" customHeight="1">
      <c r="A524" s="13" t="s">
        <v>2413</v>
      </c>
      <c r="B524" s="14" t="s">
        <v>2414</v>
      </c>
      <c r="C524" s="78" t="s">
        <v>15</v>
      </c>
      <c r="D524" s="78"/>
      <c r="E524" s="13" t="s">
        <v>39</v>
      </c>
      <c r="F524" s="15">
        <v>8.4900000000000004E-5</v>
      </c>
      <c r="G524" s="16">
        <v>58454.1</v>
      </c>
      <c r="H524" s="16">
        <f>TRUNC(TRUNC(F524,8)*G524,2)</f>
        <v>4.96</v>
      </c>
    </row>
    <row r="525" spans="1:8" ht="38.1" customHeight="1">
      <c r="A525" s="13" t="s">
        <v>2415</v>
      </c>
      <c r="B525" s="14" t="s">
        <v>2416</v>
      </c>
      <c r="C525" s="78" t="s">
        <v>15</v>
      </c>
      <c r="D525" s="78"/>
      <c r="E525" s="13" t="s">
        <v>39</v>
      </c>
      <c r="F525" s="15">
        <v>6.4200000000000002E-5</v>
      </c>
      <c r="G525" s="16">
        <v>708565.85</v>
      </c>
      <c r="H525" s="16">
        <f>TRUNC(TRUNC(F525,8)*G525,2)</f>
        <v>45.48</v>
      </c>
    </row>
    <row r="526" spans="1:8" ht="15" customHeight="1">
      <c r="A526" s="8"/>
      <c r="B526" s="8"/>
      <c r="C526" s="8"/>
      <c r="D526" s="8"/>
      <c r="E526" s="8"/>
      <c r="F526" s="79" t="s">
        <v>1185</v>
      </c>
      <c r="G526" s="79"/>
      <c r="H526" s="17">
        <f>SUM(H524:H525)</f>
        <v>50.44</v>
      </c>
    </row>
    <row r="527" spans="1:8" ht="15" customHeight="1">
      <c r="A527" s="8"/>
      <c r="B527" s="8"/>
      <c r="C527" s="8"/>
      <c r="D527" s="8"/>
      <c r="E527" s="8"/>
      <c r="F527" s="80" t="s">
        <v>1141</v>
      </c>
      <c r="G527" s="80"/>
      <c r="H527" s="4">
        <f>ROUND(SUM(H526),2)</f>
        <v>50.44</v>
      </c>
    </row>
    <row r="528" spans="1:8" ht="9.9499999999999993" customHeight="1">
      <c r="A528" s="8"/>
      <c r="B528" s="8"/>
      <c r="C528" s="8"/>
      <c r="D528" s="8"/>
      <c r="E528" s="8"/>
      <c r="F528" s="83"/>
      <c r="G528" s="83"/>
      <c r="H528" s="83"/>
    </row>
    <row r="529" spans="1:8" ht="20.100000000000001" customHeight="1">
      <c r="A529" s="81" t="s">
        <v>2420</v>
      </c>
      <c r="B529" s="81"/>
      <c r="C529" s="81"/>
      <c r="D529" s="81"/>
      <c r="E529" s="81"/>
      <c r="F529" s="81"/>
      <c r="G529" s="81"/>
      <c r="H529" s="81"/>
    </row>
    <row r="530" spans="1:8" ht="15" customHeight="1">
      <c r="A530" s="76" t="s">
        <v>1234</v>
      </c>
      <c r="B530" s="76"/>
      <c r="C530" s="77" t="s">
        <v>3</v>
      </c>
      <c r="D530" s="77"/>
      <c r="E530" s="12" t="s">
        <v>4</v>
      </c>
      <c r="F530" s="12" t="s">
        <v>1121</v>
      </c>
      <c r="G530" s="12" t="s">
        <v>1122</v>
      </c>
      <c r="H530" s="12" t="s">
        <v>1123</v>
      </c>
    </row>
    <row r="531" spans="1:8" ht="21" customHeight="1">
      <c r="A531" s="13" t="s">
        <v>2421</v>
      </c>
      <c r="B531" s="14" t="s">
        <v>2422</v>
      </c>
      <c r="C531" s="78" t="s">
        <v>15</v>
      </c>
      <c r="D531" s="78"/>
      <c r="E531" s="13" t="s">
        <v>1301</v>
      </c>
      <c r="F531" s="15">
        <v>23.7</v>
      </c>
      <c r="G531" s="16">
        <v>5.96</v>
      </c>
      <c r="H531" s="16">
        <f>TRUNC(TRUNC(F531,8)*G531,2)</f>
        <v>141.25</v>
      </c>
    </row>
    <row r="532" spans="1:8" ht="15" customHeight="1">
      <c r="A532" s="8"/>
      <c r="B532" s="8"/>
      <c r="C532" s="8"/>
      <c r="D532" s="8"/>
      <c r="E532" s="8"/>
      <c r="F532" s="79" t="s">
        <v>1249</v>
      </c>
      <c r="G532" s="79"/>
      <c r="H532" s="17">
        <f>SUM(H531:H531)</f>
        <v>141.25</v>
      </c>
    </row>
    <row r="533" spans="1:8" ht="15" customHeight="1">
      <c r="A533" s="8"/>
      <c r="B533" s="8"/>
      <c r="C533" s="8"/>
      <c r="D533" s="8"/>
      <c r="E533" s="8"/>
      <c r="F533" s="80" t="s">
        <v>1141</v>
      </c>
      <c r="G533" s="80"/>
      <c r="H533" s="4">
        <f>ROUND(SUM(H532),2)</f>
        <v>141.25</v>
      </c>
    </row>
    <row r="534" spans="1:8" ht="9.9499999999999993" customHeight="1">
      <c r="A534" s="8"/>
      <c r="B534" s="8"/>
      <c r="C534" s="8"/>
      <c r="D534" s="8"/>
      <c r="E534" s="8"/>
      <c r="F534" s="83"/>
      <c r="G534" s="83"/>
      <c r="H534" s="83"/>
    </row>
    <row r="535" spans="1:8" ht="20.100000000000001" customHeight="1">
      <c r="A535" s="81" t="s">
        <v>2423</v>
      </c>
      <c r="B535" s="81"/>
      <c r="C535" s="81"/>
      <c r="D535" s="81"/>
      <c r="E535" s="81"/>
      <c r="F535" s="81"/>
      <c r="G535" s="81"/>
      <c r="H535" s="81"/>
    </row>
    <row r="536" spans="1:8" ht="15" customHeight="1">
      <c r="A536" s="76" t="s">
        <v>1218</v>
      </c>
      <c r="B536" s="76"/>
      <c r="C536" s="77" t="s">
        <v>3</v>
      </c>
      <c r="D536" s="77"/>
      <c r="E536" s="12" t="s">
        <v>4</v>
      </c>
      <c r="F536" s="12" t="s">
        <v>1121</v>
      </c>
      <c r="G536" s="12" t="s">
        <v>1122</v>
      </c>
      <c r="H536" s="12" t="s">
        <v>1123</v>
      </c>
    </row>
    <row r="537" spans="1:8" ht="21" customHeight="1">
      <c r="A537" s="13" t="s">
        <v>2424</v>
      </c>
      <c r="B537" s="14" t="s">
        <v>2425</v>
      </c>
      <c r="C537" s="78" t="s">
        <v>15</v>
      </c>
      <c r="D537" s="78"/>
      <c r="E537" s="13" t="s">
        <v>1221</v>
      </c>
      <c r="F537" s="15">
        <v>1</v>
      </c>
      <c r="G537" s="16">
        <v>32.15</v>
      </c>
      <c r="H537" s="16">
        <f>TRUNC(TRUNC(F537,8)*G537,2)</f>
        <v>32.15</v>
      </c>
    </row>
    <row r="538" spans="1:8" ht="18" customHeight="1">
      <c r="A538" s="8"/>
      <c r="B538" s="8"/>
      <c r="C538" s="8"/>
      <c r="D538" s="8"/>
      <c r="E538" s="8"/>
      <c r="F538" s="79" t="s">
        <v>1224</v>
      </c>
      <c r="G538" s="79"/>
      <c r="H538" s="17">
        <f>SUM(H537:H537)</f>
        <v>32.15</v>
      </c>
    </row>
    <row r="539" spans="1:8" ht="15" customHeight="1">
      <c r="A539" s="76" t="s">
        <v>1137</v>
      </c>
      <c r="B539" s="76"/>
      <c r="C539" s="77" t="s">
        <v>3</v>
      </c>
      <c r="D539" s="77"/>
      <c r="E539" s="12" t="s">
        <v>4</v>
      </c>
      <c r="F539" s="12" t="s">
        <v>1121</v>
      </c>
      <c r="G539" s="12" t="s">
        <v>1122</v>
      </c>
      <c r="H539" s="12" t="s">
        <v>1123</v>
      </c>
    </row>
    <row r="540" spans="1:8" ht="45.95" customHeight="1">
      <c r="A540" s="13" t="s">
        <v>2426</v>
      </c>
      <c r="B540" s="14" t="s">
        <v>2427</v>
      </c>
      <c r="C540" s="78" t="s">
        <v>15</v>
      </c>
      <c r="D540" s="78"/>
      <c r="E540" s="13" t="s">
        <v>1221</v>
      </c>
      <c r="F540" s="15">
        <v>1</v>
      </c>
      <c r="G540" s="16">
        <v>29.03</v>
      </c>
      <c r="H540" s="16">
        <f>TRUNC(TRUNC(F540,8)*G540,2)</f>
        <v>29.03</v>
      </c>
    </row>
    <row r="541" spans="1:8" ht="45.95" customHeight="1">
      <c r="A541" s="13" t="s">
        <v>2428</v>
      </c>
      <c r="B541" s="14" t="s">
        <v>2429</v>
      </c>
      <c r="C541" s="78" t="s">
        <v>15</v>
      </c>
      <c r="D541" s="78"/>
      <c r="E541" s="13" t="s">
        <v>1221</v>
      </c>
      <c r="F541" s="15">
        <v>1</v>
      </c>
      <c r="G541" s="16">
        <v>4.5199999999999996</v>
      </c>
      <c r="H541" s="16">
        <f>TRUNC(TRUNC(F541,8)*G541,2)</f>
        <v>4.5199999999999996</v>
      </c>
    </row>
    <row r="542" spans="1:8" ht="38.1" customHeight="1">
      <c r="A542" s="13" t="s">
        <v>2430</v>
      </c>
      <c r="B542" s="14" t="s">
        <v>2431</v>
      </c>
      <c r="C542" s="78" t="s">
        <v>15</v>
      </c>
      <c r="D542" s="78"/>
      <c r="E542" s="13" t="s">
        <v>1221</v>
      </c>
      <c r="F542" s="15">
        <v>1</v>
      </c>
      <c r="G542" s="16">
        <v>11.22</v>
      </c>
      <c r="H542" s="16">
        <f>TRUNC(TRUNC(F542,8)*G542,2)</f>
        <v>11.22</v>
      </c>
    </row>
    <row r="543" spans="1:8" ht="15" customHeight="1">
      <c r="A543" s="8"/>
      <c r="B543" s="8"/>
      <c r="C543" s="8"/>
      <c r="D543" s="8"/>
      <c r="E543" s="8"/>
      <c r="F543" s="79" t="s">
        <v>1140</v>
      </c>
      <c r="G543" s="79"/>
      <c r="H543" s="17">
        <f>SUM(H540:H542)</f>
        <v>44.769999999999996</v>
      </c>
    </row>
    <row r="544" spans="1:8" ht="15" customHeight="1">
      <c r="A544" s="8"/>
      <c r="B544" s="8"/>
      <c r="C544" s="8"/>
      <c r="D544" s="8"/>
      <c r="E544" s="8"/>
      <c r="F544" s="80" t="s">
        <v>1141</v>
      </c>
      <c r="G544" s="80"/>
      <c r="H544" s="4">
        <f>ROUND(SUM(H538,H543),2)</f>
        <v>76.92</v>
      </c>
    </row>
    <row r="545" spans="1:8" ht="9.9499999999999993" customHeight="1">
      <c r="A545" s="8"/>
      <c r="B545" s="8"/>
      <c r="C545" s="8"/>
      <c r="D545" s="8"/>
      <c r="E545" s="8"/>
      <c r="F545" s="83"/>
      <c r="G545" s="83"/>
      <c r="H545" s="83"/>
    </row>
    <row r="546" spans="1:8" ht="20.100000000000001" customHeight="1">
      <c r="A546" s="81" t="s">
        <v>2432</v>
      </c>
      <c r="B546" s="81"/>
      <c r="C546" s="81"/>
      <c r="D546" s="81"/>
      <c r="E546" s="81"/>
      <c r="F546" s="81"/>
      <c r="G546" s="81"/>
      <c r="H546" s="81"/>
    </row>
    <row r="547" spans="1:8" ht="15" customHeight="1">
      <c r="A547" s="76" t="s">
        <v>1218</v>
      </c>
      <c r="B547" s="76"/>
      <c r="C547" s="77" t="s">
        <v>3</v>
      </c>
      <c r="D547" s="77"/>
      <c r="E547" s="12" t="s">
        <v>4</v>
      </c>
      <c r="F547" s="12" t="s">
        <v>1121</v>
      </c>
      <c r="G547" s="12" t="s">
        <v>1122</v>
      </c>
      <c r="H547" s="12" t="s">
        <v>1123</v>
      </c>
    </row>
    <row r="548" spans="1:8" ht="21" customHeight="1">
      <c r="A548" s="13" t="s">
        <v>2424</v>
      </c>
      <c r="B548" s="14" t="s">
        <v>2425</v>
      </c>
      <c r="C548" s="78" t="s">
        <v>15</v>
      </c>
      <c r="D548" s="78"/>
      <c r="E548" s="13" t="s">
        <v>1221</v>
      </c>
      <c r="F548" s="15">
        <v>1</v>
      </c>
      <c r="G548" s="16">
        <v>32.15</v>
      </c>
      <c r="H548" s="16">
        <f>TRUNC(TRUNC(F548,8)*G548,2)</f>
        <v>32.15</v>
      </c>
    </row>
    <row r="549" spans="1:8" ht="18" customHeight="1">
      <c r="A549" s="8"/>
      <c r="B549" s="8"/>
      <c r="C549" s="8"/>
      <c r="D549" s="8"/>
      <c r="E549" s="8"/>
      <c r="F549" s="79" t="s">
        <v>1224</v>
      </c>
      <c r="G549" s="79"/>
      <c r="H549" s="17">
        <f>SUM(H548:H548)</f>
        <v>32.15</v>
      </c>
    </row>
    <row r="550" spans="1:8" ht="15" customHeight="1">
      <c r="A550" s="76" t="s">
        <v>1137</v>
      </c>
      <c r="B550" s="76"/>
      <c r="C550" s="77" t="s">
        <v>3</v>
      </c>
      <c r="D550" s="77"/>
      <c r="E550" s="12" t="s">
        <v>4</v>
      </c>
      <c r="F550" s="12" t="s">
        <v>1121</v>
      </c>
      <c r="G550" s="12" t="s">
        <v>1122</v>
      </c>
      <c r="H550" s="12" t="s">
        <v>1123</v>
      </c>
    </row>
    <row r="551" spans="1:8" ht="45.95" customHeight="1">
      <c r="A551" s="13" t="s">
        <v>2426</v>
      </c>
      <c r="B551" s="14" t="s">
        <v>2427</v>
      </c>
      <c r="C551" s="78" t="s">
        <v>15</v>
      </c>
      <c r="D551" s="78"/>
      <c r="E551" s="13" t="s">
        <v>1221</v>
      </c>
      <c r="F551" s="15">
        <v>1</v>
      </c>
      <c r="G551" s="16">
        <v>29.03</v>
      </c>
      <c r="H551" s="16">
        <f>TRUNC(TRUNC(F551,8)*G551,2)</f>
        <v>29.03</v>
      </c>
    </row>
    <row r="552" spans="1:8" ht="45.95" customHeight="1">
      <c r="A552" s="13" t="s">
        <v>2428</v>
      </c>
      <c r="B552" s="14" t="s">
        <v>2429</v>
      </c>
      <c r="C552" s="78" t="s">
        <v>15</v>
      </c>
      <c r="D552" s="78"/>
      <c r="E552" s="13" t="s">
        <v>1221</v>
      </c>
      <c r="F552" s="15">
        <v>1</v>
      </c>
      <c r="G552" s="16">
        <v>4.5199999999999996</v>
      </c>
      <c r="H552" s="16">
        <f>TRUNC(TRUNC(F552,8)*G552,2)</f>
        <v>4.5199999999999996</v>
      </c>
    </row>
    <row r="553" spans="1:8" ht="38.1" customHeight="1">
      <c r="A553" s="13" t="s">
        <v>2430</v>
      </c>
      <c r="B553" s="14" t="s">
        <v>2431</v>
      </c>
      <c r="C553" s="78" t="s">
        <v>15</v>
      </c>
      <c r="D553" s="78"/>
      <c r="E553" s="13" t="s">
        <v>1221</v>
      </c>
      <c r="F553" s="15">
        <v>1</v>
      </c>
      <c r="G553" s="16">
        <v>11.22</v>
      </c>
      <c r="H553" s="16">
        <f>TRUNC(TRUNC(F553,8)*G553,2)</f>
        <v>11.22</v>
      </c>
    </row>
    <row r="554" spans="1:8" ht="45.95" customHeight="1">
      <c r="A554" s="13" t="s">
        <v>2433</v>
      </c>
      <c r="B554" s="14" t="s">
        <v>2434</v>
      </c>
      <c r="C554" s="78" t="s">
        <v>15</v>
      </c>
      <c r="D554" s="78"/>
      <c r="E554" s="13" t="s">
        <v>1221</v>
      </c>
      <c r="F554" s="15">
        <v>1</v>
      </c>
      <c r="G554" s="16">
        <v>51.48</v>
      </c>
      <c r="H554" s="16">
        <f>TRUNC(TRUNC(F554,8)*G554,2)</f>
        <v>51.48</v>
      </c>
    </row>
    <row r="555" spans="1:8" ht="45.95" customHeight="1">
      <c r="A555" s="13" t="s">
        <v>2435</v>
      </c>
      <c r="B555" s="14" t="s">
        <v>2436</v>
      </c>
      <c r="C555" s="78" t="s">
        <v>15</v>
      </c>
      <c r="D555" s="78"/>
      <c r="E555" s="13" t="s">
        <v>1221</v>
      </c>
      <c r="F555" s="15">
        <v>1</v>
      </c>
      <c r="G555" s="16">
        <v>191.67</v>
      </c>
      <c r="H555" s="16">
        <f>TRUNC(TRUNC(F555,8)*G555,2)</f>
        <v>191.67</v>
      </c>
    </row>
    <row r="556" spans="1:8" ht="15" customHeight="1">
      <c r="A556" s="8"/>
      <c r="B556" s="8"/>
      <c r="C556" s="8"/>
      <c r="D556" s="8"/>
      <c r="E556" s="8"/>
      <c r="F556" s="79" t="s">
        <v>1140</v>
      </c>
      <c r="G556" s="79"/>
      <c r="H556" s="17">
        <f>SUM(H551:H555)</f>
        <v>287.91999999999996</v>
      </c>
    </row>
    <row r="557" spans="1:8" ht="15" customHeight="1">
      <c r="A557" s="8"/>
      <c r="B557" s="8"/>
      <c r="C557" s="8"/>
      <c r="D557" s="8"/>
      <c r="E557" s="8"/>
      <c r="F557" s="80" t="s">
        <v>1141</v>
      </c>
      <c r="G557" s="80"/>
      <c r="H557" s="4">
        <f>ROUND(SUM(H549,H556),2)</f>
        <v>320.07</v>
      </c>
    </row>
    <row r="558" spans="1:8" ht="9.9499999999999993" customHeight="1">
      <c r="A558" s="8"/>
      <c r="B558" s="8"/>
      <c r="C558" s="8"/>
      <c r="D558" s="8"/>
      <c r="E558" s="8"/>
      <c r="F558" s="83"/>
      <c r="G558" s="83"/>
      <c r="H558" s="83"/>
    </row>
    <row r="559" spans="1:8" ht="20.100000000000001" customHeight="1">
      <c r="A559" s="81" t="s">
        <v>2437</v>
      </c>
      <c r="B559" s="81"/>
      <c r="C559" s="81"/>
      <c r="D559" s="81"/>
      <c r="E559" s="81"/>
      <c r="F559" s="81"/>
      <c r="G559" s="81"/>
      <c r="H559" s="81"/>
    </row>
    <row r="560" spans="1:8" ht="15" customHeight="1">
      <c r="A560" s="76" t="s">
        <v>1180</v>
      </c>
      <c r="B560" s="76"/>
      <c r="C560" s="77" t="s">
        <v>3</v>
      </c>
      <c r="D560" s="77"/>
      <c r="E560" s="12" t="s">
        <v>4</v>
      </c>
      <c r="F560" s="12" t="s">
        <v>1121</v>
      </c>
      <c r="G560" s="12" t="s">
        <v>1122</v>
      </c>
      <c r="H560" s="12" t="s">
        <v>1123</v>
      </c>
    </row>
    <row r="561" spans="1:8" ht="38.1" customHeight="1">
      <c r="A561" s="13" t="s">
        <v>2415</v>
      </c>
      <c r="B561" s="14" t="s">
        <v>2416</v>
      </c>
      <c r="C561" s="78" t="s">
        <v>15</v>
      </c>
      <c r="D561" s="78"/>
      <c r="E561" s="13" t="s">
        <v>39</v>
      </c>
      <c r="F561" s="15">
        <v>3.43E-5</v>
      </c>
      <c r="G561" s="16">
        <v>708565.85</v>
      </c>
      <c r="H561" s="16">
        <f>TRUNC(TRUNC(F561,8)*G561,2)</f>
        <v>24.3</v>
      </c>
    </row>
    <row r="562" spans="1:8" ht="45.95" customHeight="1">
      <c r="A562" s="13" t="s">
        <v>2438</v>
      </c>
      <c r="B562" s="14" t="s">
        <v>2439</v>
      </c>
      <c r="C562" s="78" t="s">
        <v>15</v>
      </c>
      <c r="D562" s="78"/>
      <c r="E562" s="13" t="s">
        <v>39</v>
      </c>
      <c r="F562" s="15">
        <v>5.5099999999999998E-5</v>
      </c>
      <c r="G562" s="16">
        <v>85950</v>
      </c>
      <c r="H562" s="16">
        <f>TRUNC(TRUNC(F562,8)*G562,2)</f>
        <v>4.7300000000000004</v>
      </c>
    </row>
    <row r="563" spans="1:8" ht="15" customHeight="1">
      <c r="A563" s="8"/>
      <c r="B563" s="8"/>
      <c r="C563" s="8"/>
      <c r="D563" s="8"/>
      <c r="E563" s="8"/>
      <c r="F563" s="79" t="s">
        <v>1185</v>
      </c>
      <c r="G563" s="79"/>
      <c r="H563" s="17">
        <f>SUM(H561:H562)</f>
        <v>29.03</v>
      </c>
    </row>
    <row r="564" spans="1:8" ht="15" customHeight="1">
      <c r="A564" s="8"/>
      <c r="B564" s="8"/>
      <c r="C564" s="8"/>
      <c r="D564" s="8"/>
      <c r="E564" s="8"/>
      <c r="F564" s="80" t="s">
        <v>1141</v>
      </c>
      <c r="G564" s="80"/>
      <c r="H564" s="4">
        <f>ROUND(SUM(H563),2)</f>
        <v>29.03</v>
      </c>
    </row>
    <row r="565" spans="1:8" ht="9.9499999999999993" customHeight="1">
      <c r="A565" s="8"/>
      <c r="B565" s="8"/>
      <c r="C565" s="8"/>
      <c r="D565" s="8"/>
      <c r="E565" s="8"/>
      <c r="F565" s="83"/>
      <c r="G565" s="83"/>
      <c r="H565" s="83"/>
    </row>
    <row r="566" spans="1:8" ht="20.100000000000001" customHeight="1">
      <c r="A566" s="81" t="s">
        <v>2440</v>
      </c>
      <c r="B566" s="81"/>
      <c r="C566" s="81"/>
      <c r="D566" s="81"/>
      <c r="E566" s="81"/>
      <c r="F566" s="81"/>
      <c r="G566" s="81"/>
      <c r="H566" s="81"/>
    </row>
    <row r="567" spans="1:8" ht="15" customHeight="1">
      <c r="A567" s="76" t="s">
        <v>1180</v>
      </c>
      <c r="B567" s="76"/>
      <c r="C567" s="77" t="s">
        <v>3</v>
      </c>
      <c r="D567" s="77"/>
      <c r="E567" s="12" t="s">
        <v>4</v>
      </c>
      <c r="F567" s="12" t="s">
        <v>1121</v>
      </c>
      <c r="G567" s="12" t="s">
        <v>1122</v>
      </c>
      <c r="H567" s="12" t="s">
        <v>1123</v>
      </c>
    </row>
    <row r="568" spans="1:8" ht="38.1" customHeight="1">
      <c r="A568" s="13" t="s">
        <v>2415</v>
      </c>
      <c r="B568" s="14" t="s">
        <v>2416</v>
      </c>
      <c r="C568" s="78" t="s">
        <v>15</v>
      </c>
      <c r="D568" s="78"/>
      <c r="E568" s="13" t="s">
        <v>39</v>
      </c>
      <c r="F568" s="15">
        <v>5.6999999999999996E-6</v>
      </c>
      <c r="G568" s="16">
        <v>708565.85</v>
      </c>
      <c r="H568" s="16">
        <f>TRUNC(TRUNC(F568,8)*G568,2)</f>
        <v>4.03</v>
      </c>
    </row>
    <row r="569" spans="1:8" ht="45.95" customHeight="1">
      <c r="A569" s="13" t="s">
        <v>2438</v>
      </c>
      <c r="B569" s="14" t="s">
        <v>2439</v>
      </c>
      <c r="C569" s="78" t="s">
        <v>15</v>
      </c>
      <c r="D569" s="78"/>
      <c r="E569" s="13" t="s">
        <v>39</v>
      </c>
      <c r="F569" s="15">
        <v>5.8000000000000004E-6</v>
      </c>
      <c r="G569" s="16">
        <v>85950</v>
      </c>
      <c r="H569" s="16">
        <f>TRUNC(TRUNC(F569,8)*G569,2)</f>
        <v>0.49</v>
      </c>
    </row>
    <row r="570" spans="1:8" ht="15" customHeight="1">
      <c r="A570" s="8"/>
      <c r="B570" s="8"/>
      <c r="C570" s="8"/>
      <c r="D570" s="8"/>
      <c r="E570" s="8"/>
      <c r="F570" s="79" t="s">
        <v>1185</v>
      </c>
      <c r="G570" s="79"/>
      <c r="H570" s="17">
        <f>SUM(H568:H569)</f>
        <v>4.5200000000000005</v>
      </c>
    </row>
    <row r="571" spans="1:8" ht="15" customHeight="1">
      <c r="A571" s="8"/>
      <c r="B571" s="8"/>
      <c r="C571" s="8"/>
      <c r="D571" s="8"/>
      <c r="E571" s="8"/>
      <c r="F571" s="80" t="s">
        <v>1141</v>
      </c>
      <c r="G571" s="80"/>
      <c r="H571" s="4">
        <f>ROUND(SUM(H570),2)</f>
        <v>4.5199999999999996</v>
      </c>
    </row>
    <row r="572" spans="1:8" ht="9.9499999999999993" customHeight="1">
      <c r="A572" s="8"/>
      <c r="B572" s="8"/>
      <c r="C572" s="8"/>
      <c r="D572" s="8"/>
      <c r="E572" s="8"/>
      <c r="F572" s="83"/>
      <c r="G572" s="83"/>
      <c r="H572" s="83"/>
    </row>
    <row r="573" spans="1:8" ht="20.100000000000001" customHeight="1">
      <c r="A573" s="81" t="s">
        <v>2441</v>
      </c>
      <c r="B573" s="81"/>
      <c r="C573" s="81"/>
      <c r="D573" s="81"/>
      <c r="E573" s="81"/>
      <c r="F573" s="81"/>
      <c r="G573" s="81"/>
      <c r="H573" s="81"/>
    </row>
    <row r="574" spans="1:8" ht="15" customHeight="1">
      <c r="A574" s="76" t="s">
        <v>1180</v>
      </c>
      <c r="B574" s="76"/>
      <c r="C574" s="77" t="s">
        <v>3</v>
      </c>
      <c r="D574" s="77"/>
      <c r="E574" s="12" t="s">
        <v>4</v>
      </c>
      <c r="F574" s="12" t="s">
        <v>1121</v>
      </c>
      <c r="G574" s="12" t="s">
        <v>1122</v>
      </c>
      <c r="H574" s="12" t="s">
        <v>1123</v>
      </c>
    </row>
    <row r="575" spans="1:8" ht="38.1" customHeight="1">
      <c r="A575" s="13" t="s">
        <v>2415</v>
      </c>
      <c r="B575" s="14" t="s">
        <v>2416</v>
      </c>
      <c r="C575" s="78" t="s">
        <v>15</v>
      </c>
      <c r="D575" s="78"/>
      <c r="E575" s="13" t="s">
        <v>39</v>
      </c>
      <c r="F575" s="15">
        <v>1.4100000000000001E-5</v>
      </c>
      <c r="G575" s="16">
        <v>708565.85</v>
      </c>
      <c r="H575" s="16">
        <f>TRUNC(TRUNC(F575,8)*G575,2)</f>
        <v>9.99</v>
      </c>
    </row>
    <row r="576" spans="1:8" ht="45.95" customHeight="1">
      <c r="A576" s="13" t="s">
        <v>2438</v>
      </c>
      <c r="B576" s="14" t="s">
        <v>2439</v>
      </c>
      <c r="C576" s="78" t="s">
        <v>15</v>
      </c>
      <c r="D576" s="78"/>
      <c r="E576" s="13" t="s">
        <v>39</v>
      </c>
      <c r="F576" s="15">
        <v>1.4399999999999999E-5</v>
      </c>
      <c r="G576" s="16">
        <v>85950</v>
      </c>
      <c r="H576" s="16">
        <f>TRUNC(TRUNC(F576,8)*G576,2)</f>
        <v>1.23</v>
      </c>
    </row>
    <row r="577" spans="1:8" ht="15" customHeight="1">
      <c r="A577" s="8"/>
      <c r="B577" s="8"/>
      <c r="C577" s="8"/>
      <c r="D577" s="8"/>
      <c r="E577" s="8"/>
      <c r="F577" s="79" t="s">
        <v>1185</v>
      </c>
      <c r="G577" s="79"/>
      <c r="H577" s="17">
        <f>SUM(H575:H576)</f>
        <v>11.22</v>
      </c>
    </row>
    <row r="578" spans="1:8" ht="15" customHeight="1">
      <c r="A578" s="8"/>
      <c r="B578" s="8"/>
      <c r="C578" s="8"/>
      <c r="D578" s="8"/>
      <c r="E578" s="8"/>
      <c r="F578" s="80" t="s">
        <v>1141</v>
      </c>
      <c r="G578" s="80"/>
      <c r="H578" s="4">
        <f>ROUND(SUM(H577),2)</f>
        <v>11.22</v>
      </c>
    </row>
    <row r="579" spans="1:8" ht="9.9499999999999993" customHeight="1">
      <c r="A579" s="8"/>
      <c r="B579" s="8"/>
      <c r="C579" s="8"/>
      <c r="D579" s="8"/>
      <c r="E579" s="8"/>
      <c r="F579" s="83"/>
      <c r="G579" s="83"/>
      <c r="H579" s="83"/>
    </row>
    <row r="580" spans="1:8" ht="20.100000000000001" customHeight="1">
      <c r="A580" s="81" t="s">
        <v>2442</v>
      </c>
      <c r="B580" s="81"/>
      <c r="C580" s="81"/>
      <c r="D580" s="81"/>
      <c r="E580" s="81"/>
      <c r="F580" s="81"/>
      <c r="G580" s="81"/>
      <c r="H580" s="81"/>
    </row>
    <row r="581" spans="1:8" ht="15" customHeight="1">
      <c r="A581" s="76" t="s">
        <v>1180</v>
      </c>
      <c r="B581" s="76"/>
      <c r="C581" s="77" t="s">
        <v>3</v>
      </c>
      <c r="D581" s="77"/>
      <c r="E581" s="12" t="s">
        <v>4</v>
      </c>
      <c r="F581" s="12" t="s">
        <v>1121</v>
      </c>
      <c r="G581" s="12" t="s">
        <v>1122</v>
      </c>
      <c r="H581" s="12" t="s">
        <v>1123</v>
      </c>
    </row>
    <row r="582" spans="1:8" ht="38.1" customHeight="1">
      <c r="A582" s="13" t="s">
        <v>2415</v>
      </c>
      <c r="B582" s="14" t="s">
        <v>2416</v>
      </c>
      <c r="C582" s="78" t="s">
        <v>15</v>
      </c>
      <c r="D582" s="78"/>
      <c r="E582" s="13" t="s">
        <v>39</v>
      </c>
      <c r="F582" s="15">
        <v>6.4300000000000004E-5</v>
      </c>
      <c r="G582" s="16">
        <v>708565.85</v>
      </c>
      <c r="H582" s="16">
        <f>TRUNC(TRUNC(F582,8)*G582,2)</f>
        <v>45.56</v>
      </c>
    </row>
    <row r="583" spans="1:8" ht="45.95" customHeight="1">
      <c r="A583" s="13" t="s">
        <v>2438</v>
      </c>
      <c r="B583" s="14" t="s">
        <v>2439</v>
      </c>
      <c r="C583" s="78" t="s">
        <v>15</v>
      </c>
      <c r="D583" s="78"/>
      <c r="E583" s="13" t="s">
        <v>39</v>
      </c>
      <c r="F583" s="15">
        <v>6.8899999999999994E-5</v>
      </c>
      <c r="G583" s="16">
        <v>85950</v>
      </c>
      <c r="H583" s="16">
        <f>TRUNC(TRUNC(F583,8)*G583,2)</f>
        <v>5.92</v>
      </c>
    </row>
    <row r="584" spans="1:8" ht="15" customHeight="1">
      <c r="A584" s="8"/>
      <c r="B584" s="8"/>
      <c r="C584" s="8"/>
      <c r="D584" s="8"/>
      <c r="E584" s="8"/>
      <c r="F584" s="79" t="s">
        <v>1185</v>
      </c>
      <c r="G584" s="79"/>
      <c r="H584" s="17">
        <f>SUM(H582:H583)</f>
        <v>51.480000000000004</v>
      </c>
    </row>
    <row r="585" spans="1:8" ht="15" customHeight="1">
      <c r="A585" s="8"/>
      <c r="B585" s="8"/>
      <c r="C585" s="8"/>
      <c r="D585" s="8"/>
      <c r="E585" s="8"/>
      <c r="F585" s="80" t="s">
        <v>1141</v>
      </c>
      <c r="G585" s="80"/>
      <c r="H585" s="4">
        <f>ROUND(SUM(H584),2)</f>
        <v>51.48</v>
      </c>
    </row>
    <row r="586" spans="1:8" ht="9.9499999999999993" customHeight="1">
      <c r="A586" s="8"/>
      <c r="B586" s="8"/>
      <c r="C586" s="8"/>
      <c r="D586" s="8"/>
      <c r="E586" s="8"/>
      <c r="F586" s="83"/>
      <c r="G586" s="83"/>
      <c r="H586" s="83"/>
    </row>
    <row r="587" spans="1:8" ht="20.100000000000001" customHeight="1">
      <c r="A587" s="81" t="s">
        <v>2443</v>
      </c>
      <c r="B587" s="81"/>
      <c r="C587" s="81"/>
      <c r="D587" s="81"/>
      <c r="E587" s="81"/>
      <c r="F587" s="81"/>
      <c r="G587" s="81"/>
      <c r="H587" s="81"/>
    </row>
    <row r="588" spans="1:8" ht="15" customHeight="1">
      <c r="A588" s="76" t="s">
        <v>1234</v>
      </c>
      <c r="B588" s="76"/>
      <c r="C588" s="77" t="s">
        <v>3</v>
      </c>
      <c r="D588" s="77"/>
      <c r="E588" s="12" t="s">
        <v>4</v>
      </c>
      <c r="F588" s="12" t="s">
        <v>1121</v>
      </c>
      <c r="G588" s="12" t="s">
        <v>1122</v>
      </c>
      <c r="H588" s="12" t="s">
        <v>1123</v>
      </c>
    </row>
    <row r="589" spans="1:8" ht="21" customHeight="1">
      <c r="A589" s="13" t="s">
        <v>2421</v>
      </c>
      <c r="B589" s="14" t="s">
        <v>2422</v>
      </c>
      <c r="C589" s="78" t="s">
        <v>15</v>
      </c>
      <c r="D589" s="78"/>
      <c r="E589" s="13" t="s">
        <v>1301</v>
      </c>
      <c r="F589" s="15">
        <v>32.159999999999997</v>
      </c>
      <c r="G589" s="16">
        <v>5.96</v>
      </c>
      <c r="H589" s="16">
        <f>TRUNC(TRUNC(F589,8)*G589,2)</f>
        <v>191.67</v>
      </c>
    </row>
    <row r="590" spans="1:8" ht="15" customHeight="1">
      <c r="A590" s="8"/>
      <c r="B590" s="8"/>
      <c r="C590" s="8"/>
      <c r="D590" s="8"/>
      <c r="E590" s="8"/>
      <c r="F590" s="79" t="s">
        <v>1249</v>
      </c>
      <c r="G590" s="79"/>
      <c r="H590" s="17">
        <f>SUM(H589:H589)</f>
        <v>191.67</v>
      </c>
    </row>
    <row r="591" spans="1:8" ht="15" customHeight="1">
      <c r="A591" s="8"/>
      <c r="B591" s="8"/>
      <c r="C591" s="8"/>
      <c r="D591" s="8"/>
      <c r="E591" s="8"/>
      <c r="F591" s="80" t="s">
        <v>1141</v>
      </c>
      <c r="G591" s="80"/>
      <c r="H591" s="4">
        <f>ROUND(SUM(H590),2)</f>
        <v>191.67</v>
      </c>
    </row>
    <row r="592" spans="1:8" ht="9.9499999999999993" customHeight="1">
      <c r="A592" s="8"/>
      <c r="B592" s="8"/>
      <c r="C592" s="8"/>
      <c r="D592" s="8"/>
      <c r="E592" s="8"/>
      <c r="F592" s="83"/>
      <c r="G592" s="83"/>
      <c r="H592" s="83"/>
    </row>
    <row r="593" spans="1:8" ht="20.100000000000001" customHeight="1">
      <c r="A593" s="81" t="s">
        <v>2444</v>
      </c>
      <c r="B593" s="81"/>
      <c r="C593" s="81"/>
      <c r="D593" s="81"/>
      <c r="E593" s="81"/>
      <c r="F593" s="81"/>
      <c r="G593" s="81"/>
      <c r="H593" s="81"/>
    </row>
    <row r="594" spans="1:8" ht="15" customHeight="1">
      <c r="A594" s="76" t="s">
        <v>1218</v>
      </c>
      <c r="B594" s="76"/>
      <c r="C594" s="77" t="s">
        <v>3</v>
      </c>
      <c r="D594" s="77"/>
      <c r="E594" s="12" t="s">
        <v>4</v>
      </c>
      <c r="F594" s="12" t="s">
        <v>1121</v>
      </c>
      <c r="G594" s="12" t="s">
        <v>1122</v>
      </c>
      <c r="H594" s="12" t="s">
        <v>1123</v>
      </c>
    </row>
    <row r="595" spans="1:8" ht="21" customHeight="1">
      <c r="A595" s="13" t="s">
        <v>2424</v>
      </c>
      <c r="B595" s="14" t="s">
        <v>2425</v>
      </c>
      <c r="C595" s="78" t="s">
        <v>15</v>
      </c>
      <c r="D595" s="78"/>
      <c r="E595" s="13" t="s">
        <v>1221</v>
      </c>
      <c r="F595" s="15">
        <v>1</v>
      </c>
      <c r="G595" s="16">
        <v>32.15</v>
      </c>
      <c r="H595" s="16">
        <f>TRUNC(TRUNC(F595,8)*G595,2)</f>
        <v>32.15</v>
      </c>
    </row>
    <row r="596" spans="1:8" ht="18" customHeight="1">
      <c r="A596" s="8"/>
      <c r="B596" s="8"/>
      <c r="C596" s="8"/>
      <c r="D596" s="8"/>
      <c r="E596" s="8"/>
      <c r="F596" s="79" t="s">
        <v>1224</v>
      </c>
      <c r="G596" s="79"/>
      <c r="H596" s="17">
        <f>SUM(H595:H595)</f>
        <v>32.15</v>
      </c>
    </row>
    <row r="597" spans="1:8" ht="15" customHeight="1">
      <c r="A597" s="76" t="s">
        <v>1137</v>
      </c>
      <c r="B597" s="76"/>
      <c r="C597" s="77" t="s">
        <v>3</v>
      </c>
      <c r="D597" s="77"/>
      <c r="E597" s="12" t="s">
        <v>4</v>
      </c>
      <c r="F597" s="12" t="s">
        <v>1121</v>
      </c>
      <c r="G597" s="12" t="s">
        <v>1122</v>
      </c>
      <c r="H597" s="12" t="s">
        <v>1123</v>
      </c>
    </row>
    <row r="598" spans="1:8" ht="45.95" customHeight="1">
      <c r="A598" s="13" t="s">
        <v>2445</v>
      </c>
      <c r="B598" s="14" t="s">
        <v>2446</v>
      </c>
      <c r="C598" s="78" t="s">
        <v>15</v>
      </c>
      <c r="D598" s="78"/>
      <c r="E598" s="13" t="s">
        <v>1221</v>
      </c>
      <c r="F598" s="15">
        <v>1</v>
      </c>
      <c r="G598" s="16">
        <v>20.55</v>
      </c>
      <c r="H598" s="16">
        <f>TRUNC(TRUNC(F598,8)*G598,2)</f>
        <v>20.55</v>
      </c>
    </row>
    <row r="599" spans="1:8" ht="45.95" customHeight="1">
      <c r="A599" s="13" t="s">
        <v>2447</v>
      </c>
      <c r="B599" s="14" t="s">
        <v>2448</v>
      </c>
      <c r="C599" s="78" t="s">
        <v>15</v>
      </c>
      <c r="D599" s="78"/>
      <c r="E599" s="13" t="s">
        <v>1221</v>
      </c>
      <c r="F599" s="15">
        <v>1</v>
      </c>
      <c r="G599" s="16">
        <v>3.33</v>
      </c>
      <c r="H599" s="16">
        <f>TRUNC(TRUNC(F599,8)*G599,2)</f>
        <v>3.33</v>
      </c>
    </row>
    <row r="600" spans="1:8" ht="45.95" customHeight="1">
      <c r="A600" s="13" t="s">
        <v>2449</v>
      </c>
      <c r="B600" s="14" t="s">
        <v>2450</v>
      </c>
      <c r="C600" s="78" t="s">
        <v>15</v>
      </c>
      <c r="D600" s="78"/>
      <c r="E600" s="13" t="s">
        <v>1221</v>
      </c>
      <c r="F600" s="15">
        <v>1</v>
      </c>
      <c r="G600" s="16">
        <v>8.25</v>
      </c>
      <c r="H600" s="16">
        <f>TRUNC(TRUNC(F600,8)*G600,2)</f>
        <v>8.25</v>
      </c>
    </row>
    <row r="601" spans="1:8" ht="15" customHeight="1">
      <c r="A601" s="8"/>
      <c r="B601" s="8"/>
      <c r="C601" s="8"/>
      <c r="D601" s="8"/>
      <c r="E601" s="8"/>
      <c r="F601" s="79" t="s">
        <v>1140</v>
      </c>
      <c r="G601" s="79"/>
      <c r="H601" s="17">
        <f>SUM(H598:H600)</f>
        <v>32.130000000000003</v>
      </c>
    </row>
    <row r="602" spans="1:8" ht="15" customHeight="1">
      <c r="A602" s="8"/>
      <c r="B602" s="8"/>
      <c r="C602" s="8"/>
      <c r="D602" s="8"/>
      <c r="E602" s="8"/>
      <c r="F602" s="80" t="s">
        <v>1141</v>
      </c>
      <c r="G602" s="80"/>
      <c r="H602" s="4">
        <f>ROUND(SUM(H596,H601),2)</f>
        <v>64.28</v>
      </c>
    </row>
    <row r="603" spans="1:8" ht="9.9499999999999993" customHeight="1">
      <c r="A603" s="8"/>
      <c r="B603" s="8"/>
      <c r="C603" s="8"/>
      <c r="D603" s="8"/>
      <c r="E603" s="8"/>
      <c r="F603" s="83"/>
      <c r="G603" s="83"/>
      <c r="H603" s="83"/>
    </row>
    <row r="604" spans="1:8" ht="20.100000000000001" customHeight="1">
      <c r="A604" s="81" t="s">
        <v>2451</v>
      </c>
      <c r="B604" s="81"/>
      <c r="C604" s="81"/>
      <c r="D604" s="81"/>
      <c r="E604" s="81"/>
      <c r="F604" s="81"/>
      <c r="G604" s="81"/>
      <c r="H604" s="81"/>
    </row>
    <row r="605" spans="1:8" ht="15" customHeight="1">
      <c r="A605" s="76" t="s">
        <v>1218</v>
      </c>
      <c r="B605" s="76"/>
      <c r="C605" s="77" t="s">
        <v>3</v>
      </c>
      <c r="D605" s="77"/>
      <c r="E605" s="12" t="s">
        <v>4</v>
      </c>
      <c r="F605" s="12" t="s">
        <v>1121</v>
      </c>
      <c r="G605" s="12" t="s">
        <v>1122</v>
      </c>
      <c r="H605" s="12" t="s">
        <v>1123</v>
      </c>
    </row>
    <row r="606" spans="1:8" ht="21" customHeight="1">
      <c r="A606" s="13" t="s">
        <v>2424</v>
      </c>
      <c r="B606" s="14" t="s">
        <v>2425</v>
      </c>
      <c r="C606" s="78" t="s">
        <v>15</v>
      </c>
      <c r="D606" s="78"/>
      <c r="E606" s="13" t="s">
        <v>1221</v>
      </c>
      <c r="F606" s="15">
        <v>1</v>
      </c>
      <c r="G606" s="16">
        <v>32.15</v>
      </c>
      <c r="H606" s="16">
        <f>TRUNC(TRUNC(F606,8)*G606,2)</f>
        <v>32.15</v>
      </c>
    </row>
    <row r="607" spans="1:8" ht="18" customHeight="1">
      <c r="A607" s="8"/>
      <c r="B607" s="8"/>
      <c r="C607" s="8"/>
      <c r="D607" s="8"/>
      <c r="E607" s="8"/>
      <c r="F607" s="79" t="s">
        <v>1224</v>
      </c>
      <c r="G607" s="79"/>
      <c r="H607" s="17">
        <f>SUM(H606:H606)</f>
        <v>32.15</v>
      </c>
    </row>
    <row r="608" spans="1:8" ht="15" customHeight="1">
      <c r="A608" s="76" t="s">
        <v>1137</v>
      </c>
      <c r="B608" s="76"/>
      <c r="C608" s="77" t="s">
        <v>3</v>
      </c>
      <c r="D608" s="77"/>
      <c r="E608" s="12" t="s">
        <v>4</v>
      </c>
      <c r="F608" s="12" t="s">
        <v>1121</v>
      </c>
      <c r="G608" s="12" t="s">
        <v>1122</v>
      </c>
      <c r="H608" s="12" t="s">
        <v>1123</v>
      </c>
    </row>
    <row r="609" spans="1:8" ht="45.95" customHeight="1">
      <c r="A609" s="13" t="s">
        <v>2445</v>
      </c>
      <c r="B609" s="14" t="s">
        <v>2446</v>
      </c>
      <c r="C609" s="78" t="s">
        <v>15</v>
      </c>
      <c r="D609" s="78"/>
      <c r="E609" s="13" t="s">
        <v>1221</v>
      </c>
      <c r="F609" s="15">
        <v>1</v>
      </c>
      <c r="G609" s="16">
        <v>20.55</v>
      </c>
      <c r="H609" s="16">
        <f>TRUNC(TRUNC(F609,8)*G609,2)</f>
        <v>20.55</v>
      </c>
    </row>
    <row r="610" spans="1:8" ht="45.95" customHeight="1">
      <c r="A610" s="13" t="s">
        <v>2447</v>
      </c>
      <c r="B610" s="14" t="s">
        <v>2448</v>
      </c>
      <c r="C610" s="78" t="s">
        <v>15</v>
      </c>
      <c r="D610" s="78"/>
      <c r="E610" s="13" t="s">
        <v>1221</v>
      </c>
      <c r="F610" s="15">
        <v>1</v>
      </c>
      <c r="G610" s="16">
        <v>3.33</v>
      </c>
      <c r="H610" s="16">
        <f>TRUNC(TRUNC(F610,8)*G610,2)</f>
        <v>3.33</v>
      </c>
    </row>
    <row r="611" spans="1:8" ht="45.95" customHeight="1">
      <c r="A611" s="13" t="s">
        <v>2449</v>
      </c>
      <c r="B611" s="14" t="s">
        <v>2450</v>
      </c>
      <c r="C611" s="78" t="s">
        <v>15</v>
      </c>
      <c r="D611" s="78"/>
      <c r="E611" s="13" t="s">
        <v>1221</v>
      </c>
      <c r="F611" s="15">
        <v>1</v>
      </c>
      <c r="G611" s="16">
        <v>8.25</v>
      </c>
      <c r="H611" s="16">
        <f>TRUNC(TRUNC(F611,8)*G611,2)</f>
        <v>8.25</v>
      </c>
    </row>
    <row r="612" spans="1:8" ht="45.95" customHeight="1">
      <c r="A612" s="13" t="s">
        <v>2452</v>
      </c>
      <c r="B612" s="14" t="s">
        <v>2453</v>
      </c>
      <c r="C612" s="78" t="s">
        <v>15</v>
      </c>
      <c r="D612" s="78"/>
      <c r="E612" s="13" t="s">
        <v>1221</v>
      </c>
      <c r="F612" s="15">
        <v>1</v>
      </c>
      <c r="G612" s="16">
        <v>37.74</v>
      </c>
      <c r="H612" s="16">
        <f>TRUNC(TRUNC(F612,8)*G612,2)</f>
        <v>37.74</v>
      </c>
    </row>
    <row r="613" spans="1:8" ht="45.95" customHeight="1">
      <c r="A613" s="13" t="s">
        <v>2454</v>
      </c>
      <c r="B613" s="14" t="s">
        <v>2455</v>
      </c>
      <c r="C613" s="78" t="s">
        <v>15</v>
      </c>
      <c r="D613" s="78"/>
      <c r="E613" s="13" t="s">
        <v>1221</v>
      </c>
      <c r="F613" s="15">
        <v>1</v>
      </c>
      <c r="G613" s="16">
        <v>116.04</v>
      </c>
      <c r="H613" s="16">
        <f>TRUNC(TRUNC(F613,8)*G613,2)</f>
        <v>116.04</v>
      </c>
    </row>
    <row r="614" spans="1:8" ht="15" customHeight="1">
      <c r="A614" s="8"/>
      <c r="B614" s="8"/>
      <c r="C614" s="8"/>
      <c r="D614" s="8"/>
      <c r="E614" s="8"/>
      <c r="F614" s="79" t="s">
        <v>1140</v>
      </c>
      <c r="G614" s="79"/>
      <c r="H614" s="17">
        <f>SUM(H609:H613)</f>
        <v>185.91000000000003</v>
      </c>
    </row>
    <row r="615" spans="1:8" ht="15" customHeight="1">
      <c r="A615" s="8"/>
      <c r="B615" s="8"/>
      <c r="C615" s="8"/>
      <c r="D615" s="8"/>
      <c r="E615" s="8"/>
      <c r="F615" s="80" t="s">
        <v>1141</v>
      </c>
      <c r="G615" s="80"/>
      <c r="H615" s="4">
        <f>ROUND(SUM(H607,H614),2)</f>
        <v>218.06</v>
      </c>
    </row>
    <row r="616" spans="1:8" ht="9.9499999999999993" customHeight="1">
      <c r="A616" s="8"/>
      <c r="B616" s="8"/>
      <c r="C616" s="8"/>
      <c r="D616" s="8"/>
      <c r="E616" s="8"/>
      <c r="F616" s="83"/>
      <c r="G616" s="83"/>
      <c r="H616" s="83"/>
    </row>
    <row r="617" spans="1:8" ht="27" customHeight="1">
      <c r="A617" s="81" t="s">
        <v>2456</v>
      </c>
      <c r="B617" s="81"/>
      <c r="C617" s="81"/>
      <c r="D617" s="81"/>
      <c r="E617" s="81"/>
      <c r="F617" s="81"/>
      <c r="G617" s="81"/>
      <c r="H617" s="81"/>
    </row>
    <row r="618" spans="1:8" ht="15" customHeight="1">
      <c r="A618" s="76" t="s">
        <v>1180</v>
      </c>
      <c r="B618" s="76"/>
      <c r="C618" s="77" t="s">
        <v>3</v>
      </c>
      <c r="D618" s="77"/>
      <c r="E618" s="12" t="s">
        <v>4</v>
      </c>
      <c r="F618" s="12" t="s">
        <v>1121</v>
      </c>
      <c r="G618" s="12" t="s">
        <v>1122</v>
      </c>
      <c r="H618" s="12" t="s">
        <v>1123</v>
      </c>
    </row>
    <row r="619" spans="1:8" ht="38.1" customHeight="1">
      <c r="A619" s="13" t="s">
        <v>2457</v>
      </c>
      <c r="B619" s="14" t="s">
        <v>2458</v>
      </c>
      <c r="C619" s="78" t="s">
        <v>15</v>
      </c>
      <c r="D619" s="78"/>
      <c r="E619" s="13" t="s">
        <v>39</v>
      </c>
      <c r="F619" s="15">
        <v>3.43E-5</v>
      </c>
      <c r="G619" s="16">
        <v>562212.18999999994</v>
      </c>
      <c r="H619" s="16">
        <f>TRUNC(TRUNC(F619,8)*G619,2)</f>
        <v>19.28</v>
      </c>
    </row>
    <row r="620" spans="1:8" ht="38.1" customHeight="1">
      <c r="A620" s="13" t="s">
        <v>2459</v>
      </c>
      <c r="B620" s="14" t="s">
        <v>2460</v>
      </c>
      <c r="C620" s="78" t="s">
        <v>15</v>
      </c>
      <c r="D620" s="78"/>
      <c r="E620" s="13" t="s">
        <v>39</v>
      </c>
      <c r="F620" s="15">
        <v>5.5099999999999998E-5</v>
      </c>
      <c r="G620" s="16">
        <v>23057.69</v>
      </c>
      <c r="H620" s="16">
        <f>TRUNC(TRUNC(F620,8)*G620,2)</f>
        <v>1.27</v>
      </c>
    </row>
    <row r="621" spans="1:8" ht="15" customHeight="1">
      <c r="A621" s="8"/>
      <c r="B621" s="8"/>
      <c r="C621" s="8"/>
      <c r="D621" s="8"/>
      <c r="E621" s="8"/>
      <c r="F621" s="79" t="s">
        <v>1185</v>
      </c>
      <c r="G621" s="79"/>
      <c r="H621" s="17">
        <f>SUM(H619:H620)</f>
        <v>20.55</v>
      </c>
    </row>
    <row r="622" spans="1:8" ht="15" customHeight="1">
      <c r="A622" s="8"/>
      <c r="B622" s="8"/>
      <c r="C622" s="8"/>
      <c r="D622" s="8"/>
      <c r="E622" s="8"/>
      <c r="F622" s="80" t="s">
        <v>1141</v>
      </c>
      <c r="G622" s="80"/>
      <c r="H622" s="4">
        <f>ROUND(SUM(H621),2)</f>
        <v>20.55</v>
      </c>
    </row>
    <row r="623" spans="1:8" ht="9.9499999999999993" customHeight="1">
      <c r="A623" s="8"/>
      <c r="B623" s="8"/>
      <c r="C623" s="8"/>
      <c r="D623" s="8"/>
      <c r="E623" s="8"/>
      <c r="F623" s="83"/>
      <c r="G623" s="83"/>
      <c r="H623" s="83"/>
    </row>
    <row r="624" spans="1:8" ht="27" customHeight="1">
      <c r="A624" s="81" t="s">
        <v>2461</v>
      </c>
      <c r="B624" s="81"/>
      <c r="C624" s="81"/>
      <c r="D624" s="81"/>
      <c r="E624" s="81"/>
      <c r="F624" s="81"/>
      <c r="G624" s="81"/>
      <c r="H624" s="81"/>
    </row>
    <row r="625" spans="1:8" ht="15" customHeight="1">
      <c r="A625" s="76" t="s">
        <v>1180</v>
      </c>
      <c r="B625" s="76"/>
      <c r="C625" s="77" t="s">
        <v>3</v>
      </c>
      <c r="D625" s="77"/>
      <c r="E625" s="12" t="s">
        <v>4</v>
      </c>
      <c r="F625" s="12" t="s">
        <v>1121</v>
      </c>
      <c r="G625" s="12" t="s">
        <v>1122</v>
      </c>
      <c r="H625" s="12" t="s">
        <v>1123</v>
      </c>
    </row>
    <row r="626" spans="1:8" ht="38.1" customHeight="1">
      <c r="A626" s="13" t="s">
        <v>2457</v>
      </c>
      <c r="B626" s="14" t="s">
        <v>2458</v>
      </c>
      <c r="C626" s="78" t="s">
        <v>15</v>
      </c>
      <c r="D626" s="78"/>
      <c r="E626" s="13" t="s">
        <v>39</v>
      </c>
      <c r="F626" s="15">
        <v>5.6999999999999996E-6</v>
      </c>
      <c r="G626" s="16">
        <v>562212.18999999994</v>
      </c>
      <c r="H626" s="16">
        <f>TRUNC(TRUNC(F626,8)*G626,2)</f>
        <v>3.2</v>
      </c>
    </row>
    <row r="627" spans="1:8" ht="38.1" customHeight="1">
      <c r="A627" s="13" t="s">
        <v>2459</v>
      </c>
      <c r="B627" s="14" t="s">
        <v>2460</v>
      </c>
      <c r="C627" s="78" t="s">
        <v>15</v>
      </c>
      <c r="D627" s="78"/>
      <c r="E627" s="13" t="s">
        <v>39</v>
      </c>
      <c r="F627" s="15">
        <v>5.8000000000000004E-6</v>
      </c>
      <c r="G627" s="16">
        <v>23057.69</v>
      </c>
      <c r="H627" s="16">
        <f>TRUNC(TRUNC(F627,8)*G627,2)</f>
        <v>0.13</v>
      </c>
    </row>
    <row r="628" spans="1:8" ht="15" customHeight="1">
      <c r="A628" s="8"/>
      <c r="B628" s="8"/>
      <c r="C628" s="8"/>
      <c r="D628" s="8"/>
      <c r="E628" s="8"/>
      <c r="F628" s="79" t="s">
        <v>1185</v>
      </c>
      <c r="G628" s="79"/>
      <c r="H628" s="17">
        <f>SUM(H626:H627)</f>
        <v>3.33</v>
      </c>
    </row>
    <row r="629" spans="1:8" ht="15" customHeight="1">
      <c r="A629" s="8"/>
      <c r="B629" s="8"/>
      <c r="C629" s="8"/>
      <c r="D629" s="8"/>
      <c r="E629" s="8"/>
      <c r="F629" s="80" t="s">
        <v>1141</v>
      </c>
      <c r="G629" s="80"/>
      <c r="H629" s="4">
        <f>ROUND(SUM(H628),2)</f>
        <v>3.33</v>
      </c>
    </row>
    <row r="630" spans="1:8" ht="9.9499999999999993" customHeight="1">
      <c r="A630" s="8"/>
      <c r="B630" s="8"/>
      <c r="C630" s="8"/>
      <c r="D630" s="8"/>
      <c r="E630" s="8"/>
      <c r="F630" s="83"/>
      <c r="G630" s="83"/>
      <c r="H630" s="83"/>
    </row>
    <row r="631" spans="1:8" ht="27" customHeight="1">
      <c r="A631" s="81" t="s">
        <v>2462</v>
      </c>
      <c r="B631" s="81"/>
      <c r="C631" s="81"/>
      <c r="D631" s="81"/>
      <c r="E631" s="81"/>
      <c r="F631" s="81"/>
      <c r="G631" s="81"/>
      <c r="H631" s="81"/>
    </row>
    <row r="632" spans="1:8" ht="15" customHeight="1">
      <c r="A632" s="76" t="s">
        <v>1180</v>
      </c>
      <c r="B632" s="76"/>
      <c r="C632" s="77" t="s">
        <v>3</v>
      </c>
      <c r="D632" s="77"/>
      <c r="E632" s="12" t="s">
        <v>4</v>
      </c>
      <c r="F632" s="12" t="s">
        <v>1121</v>
      </c>
      <c r="G632" s="12" t="s">
        <v>1122</v>
      </c>
      <c r="H632" s="12" t="s">
        <v>1123</v>
      </c>
    </row>
    <row r="633" spans="1:8" ht="38.1" customHeight="1">
      <c r="A633" s="13" t="s">
        <v>2457</v>
      </c>
      <c r="B633" s="14" t="s">
        <v>2458</v>
      </c>
      <c r="C633" s="78" t="s">
        <v>15</v>
      </c>
      <c r="D633" s="78"/>
      <c r="E633" s="13" t="s">
        <v>39</v>
      </c>
      <c r="F633" s="15">
        <v>1.4100000000000001E-5</v>
      </c>
      <c r="G633" s="16">
        <v>562212.18999999994</v>
      </c>
      <c r="H633" s="16">
        <f>TRUNC(TRUNC(F633,8)*G633,2)</f>
        <v>7.92</v>
      </c>
    </row>
    <row r="634" spans="1:8" ht="38.1" customHeight="1">
      <c r="A634" s="13" t="s">
        <v>2459</v>
      </c>
      <c r="B634" s="14" t="s">
        <v>2460</v>
      </c>
      <c r="C634" s="78" t="s">
        <v>15</v>
      </c>
      <c r="D634" s="78"/>
      <c r="E634" s="13" t="s">
        <v>39</v>
      </c>
      <c r="F634" s="15">
        <v>1.4399999999999999E-5</v>
      </c>
      <c r="G634" s="16">
        <v>23057.69</v>
      </c>
      <c r="H634" s="16">
        <f>TRUNC(TRUNC(F634,8)*G634,2)</f>
        <v>0.33</v>
      </c>
    </row>
    <row r="635" spans="1:8" ht="15" customHeight="1">
      <c r="A635" s="8"/>
      <c r="B635" s="8"/>
      <c r="C635" s="8"/>
      <c r="D635" s="8"/>
      <c r="E635" s="8"/>
      <c r="F635" s="79" t="s">
        <v>1185</v>
      </c>
      <c r="G635" s="79"/>
      <c r="H635" s="17">
        <f>SUM(H633:H634)</f>
        <v>8.25</v>
      </c>
    </row>
    <row r="636" spans="1:8" ht="15" customHeight="1">
      <c r="A636" s="8"/>
      <c r="B636" s="8"/>
      <c r="C636" s="8"/>
      <c r="D636" s="8"/>
      <c r="E636" s="8"/>
      <c r="F636" s="80" t="s">
        <v>1141</v>
      </c>
      <c r="G636" s="80"/>
      <c r="H636" s="4">
        <f>ROUND(SUM(H635),2)</f>
        <v>8.25</v>
      </c>
    </row>
    <row r="637" spans="1:8" ht="9.9499999999999993" customHeight="1">
      <c r="A637" s="8"/>
      <c r="B637" s="8"/>
      <c r="C637" s="8"/>
      <c r="D637" s="8"/>
      <c r="E637" s="8"/>
      <c r="F637" s="83"/>
      <c r="G637" s="83"/>
      <c r="H637" s="83"/>
    </row>
    <row r="638" spans="1:8" ht="20.100000000000001" customHeight="1">
      <c r="A638" s="81" t="s">
        <v>2463</v>
      </c>
      <c r="B638" s="81"/>
      <c r="C638" s="81"/>
      <c r="D638" s="81"/>
      <c r="E638" s="81"/>
      <c r="F638" s="81"/>
      <c r="G638" s="81"/>
      <c r="H638" s="81"/>
    </row>
    <row r="639" spans="1:8" ht="15" customHeight="1">
      <c r="A639" s="76" t="s">
        <v>1180</v>
      </c>
      <c r="B639" s="76"/>
      <c r="C639" s="77" t="s">
        <v>3</v>
      </c>
      <c r="D639" s="77"/>
      <c r="E639" s="12" t="s">
        <v>4</v>
      </c>
      <c r="F639" s="12" t="s">
        <v>1121</v>
      </c>
      <c r="G639" s="12" t="s">
        <v>1122</v>
      </c>
      <c r="H639" s="12" t="s">
        <v>1123</v>
      </c>
    </row>
    <row r="640" spans="1:8" ht="38.1" customHeight="1">
      <c r="A640" s="13" t="s">
        <v>2457</v>
      </c>
      <c r="B640" s="14" t="s">
        <v>2458</v>
      </c>
      <c r="C640" s="78" t="s">
        <v>15</v>
      </c>
      <c r="D640" s="78"/>
      <c r="E640" s="13" t="s">
        <v>39</v>
      </c>
      <c r="F640" s="15">
        <v>6.4300000000000004E-5</v>
      </c>
      <c r="G640" s="16">
        <v>562212.18999999994</v>
      </c>
      <c r="H640" s="16">
        <f>TRUNC(TRUNC(F640,8)*G640,2)</f>
        <v>36.15</v>
      </c>
    </row>
    <row r="641" spans="1:8" ht="38.1" customHeight="1">
      <c r="A641" s="13" t="s">
        <v>2459</v>
      </c>
      <c r="B641" s="14" t="s">
        <v>2460</v>
      </c>
      <c r="C641" s="78" t="s">
        <v>15</v>
      </c>
      <c r="D641" s="78"/>
      <c r="E641" s="13" t="s">
        <v>39</v>
      </c>
      <c r="F641" s="15">
        <v>6.8999999999999997E-5</v>
      </c>
      <c r="G641" s="16">
        <v>23057.69</v>
      </c>
      <c r="H641" s="16">
        <f>TRUNC(TRUNC(F641,8)*G641,2)</f>
        <v>1.59</v>
      </c>
    </row>
    <row r="642" spans="1:8" ht="15" customHeight="1">
      <c r="A642" s="8"/>
      <c r="B642" s="8"/>
      <c r="C642" s="8"/>
      <c r="D642" s="8"/>
      <c r="E642" s="8"/>
      <c r="F642" s="79" t="s">
        <v>1185</v>
      </c>
      <c r="G642" s="79"/>
      <c r="H642" s="17">
        <f>SUM(H640:H641)</f>
        <v>37.74</v>
      </c>
    </row>
    <row r="643" spans="1:8" ht="15" customHeight="1">
      <c r="A643" s="8"/>
      <c r="B643" s="8"/>
      <c r="C643" s="8"/>
      <c r="D643" s="8"/>
      <c r="E643" s="8"/>
      <c r="F643" s="80" t="s">
        <v>1141</v>
      </c>
      <c r="G643" s="80"/>
      <c r="H643" s="4">
        <f>ROUND(SUM(H642),2)</f>
        <v>37.74</v>
      </c>
    </row>
    <row r="644" spans="1:8" ht="9.9499999999999993" customHeight="1">
      <c r="A644" s="8"/>
      <c r="B644" s="8"/>
      <c r="C644" s="8"/>
      <c r="D644" s="8"/>
      <c r="E644" s="8"/>
      <c r="F644" s="83"/>
      <c r="G644" s="83"/>
      <c r="H644" s="83"/>
    </row>
    <row r="645" spans="1:8" ht="27" customHeight="1">
      <c r="A645" s="81" t="s">
        <v>2464</v>
      </c>
      <c r="B645" s="81"/>
      <c r="C645" s="81"/>
      <c r="D645" s="81"/>
      <c r="E645" s="81"/>
      <c r="F645" s="81"/>
      <c r="G645" s="81"/>
      <c r="H645" s="81"/>
    </row>
    <row r="646" spans="1:8" ht="15" customHeight="1">
      <c r="A646" s="76" t="s">
        <v>1234</v>
      </c>
      <c r="B646" s="76"/>
      <c r="C646" s="77" t="s">
        <v>3</v>
      </c>
      <c r="D646" s="77"/>
      <c r="E646" s="12" t="s">
        <v>4</v>
      </c>
      <c r="F646" s="12" t="s">
        <v>1121</v>
      </c>
      <c r="G646" s="12" t="s">
        <v>1122</v>
      </c>
      <c r="H646" s="12" t="s">
        <v>1123</v>
      </c>
    </row>
    <row r="647" spans="1:8" ht="21" customHeight="1">
      <c r="A647" s="13" t="s">
        <v>2421</v>
      </c>
      <c r="B647" s="14" t="s">
        <v>2422</v>
      </c>
      <c r="C647" s="78" t="s">
        <v>15</v>
      </c>
      <c r="D647" s="78"/>
      <c r="E647" s="13" t="s">
        <v>1301</v>
      </c>
      <c r="F647" s="15">
        <v>19.47</v>
      </c>
      <c r="G647" s="16">
        <v>5.96</v>
      </c>
      <c r="H647" s="16">
        <f>TRUNC(TRUNC(F647,8)*G647,2)</f>
        <v>116.04</v>
      </c>
    </row>
    <row r="648" spans="1:8" ht="15" customHeight="1">
      <c r="A648" s="8"/>
      <c r="B648" s="8"/>
      <c r="C648" s="8"/>
      <c r="D648" s="8"/>
      <c r="E648" s="8"/>
      <c r="F648" s="79" t="s">
        <v>1249</v>
      </c>
      <c r="G648" s="79"/>
      <c r="H648" s="17">
        <f>SUM(H647:H647)</f>
        <v>116.04</v>
      </c>
    </row>
    <row r="649" spans="1:8" ht="15" customHeight="1">
      <c r="A649" s="8"/>
      <c r="B649" s="8"/>
      <c r="C649" s="8"/>
      <c r="D649" s="8"/>
      <c r="E649" s="8"/>
      <c r="F649" s="80" t="s">
        <v>1141</v>
      </c>
      <c r="G649" s="80"/>
      <c r="H649" s="4">
        <f>ROUND(SUM(H648),2)</f>
        <v>116.04</v>
      </c>
    </row>
    <row r="650" spans="1:8" ht="9.9499999999999993" customHeight="1">
      <c r="A650" s="8"/>
      <c r="B650" s="8"/>
      <c r="C650" s="8"/>
      <c r="D650" s="8"/>
      <c r="E650" s="8"/>
      <c r="F650" s="83"/>
      <c r="G650" s="83"/>
      <c r="H650" s="83"/>
    </row>
    <row r="651" spans="1:8" ht="20.100000000000001" customHeight="1">
      <c r="A651" s="81" t="s">
        <v>2465</v>
      </c>
      <c r="B651" s="81"/>
      <c r="C651" s="81"/>
      <c r="D651" s="81"/>
      <c r="E651" s="81"/>
      <c r="F651" s="81"/>
      <c r="G651" s="81"/>
      <c r="H651" s="81"/>
    </row>
    <row r="652" spans="1:8" ht="15" customHeight="1">
      <c r="A652" s="76" t="s">
        <v>1120</v>
      </c>
      <c r="B652" s="76"/>
      <c r="C652" s="77" t="s">
        <v>3</v>
      </c>
      <c r="D652" s="77"/>
      <c r="E652" s="12" t="s">
        <v>4</v>
      </c>
      <c r="F652" s="12" t="s">
        <v>1121</v>
      </c>
      <c r="G652" s="12" t="s">
        <v>1122</v>
      </c>
      <c r="H652" s="12" t="s">
        <v>1123</v>
      </c>
    </row>
    <row r="653" spans="1:8" ht="21" customHeight="1">
      <c r="A653" s="13" t="s">
        <v>2238</v>
      </c>
      <c r="B653" s="14" t="s">
        <v>2239</v>
      </c>
      <c r="C653" s="78" t="s">
        <v>15</v>
      </c>
      <c r="D653" s="78"/>
      <c r="E653" s="13" t="s">
        <v>1221</v>
      </c>
      <c r="F653" s="15">
        <v>1</v>
      </c>
      <c r="G653" s="16">
        <v>4.5199999999999996</v>
      </c>
      <c r="H653" s="16">
        <f t="shared" ref="H653:H658" si="8">TRUNC(TRUNC(F653,8)*G653,2)</f>
        <v>4.5199999999999996</v>
      </c>
    </row>
    <row r="654" spans="1:8" ht="21" customHeight="1">
      <c r="A654" s="13" t="s">
        <v>2255</v>
      </c>
      <c r="B654" s="14" t="s">
        <v>2256</v>
      </c>
      <c r="C654" s="78" t="s">
        <v>15</v>
      </c>
      <c r="D654" s="78"/>
      <c r="E654" s="13" t="s">
        <v>1221</v>
      </c>
      <c r="F654" s="15">
        <v>1</v>
      </c>
      <c r="G654" s="16">
        <v>1.43</v>
      </c>
      <c r="H654" s="16">
        <f t="shared" si="8"/>
        <v>1.43</v>
      </c>
    </row>
    <row r="655" spans="1:8" ht="21" customHeight="1">
      <c r="A655" s="13" t="s">
        <v>2242</v>
      </c>
      <c r="B655" s="14" t="s">
        <v>2243</v>
      </c>
      <c r="C655" s="78" t="s">
        <v>15</v>
      </c>
      <c r="D655" s="78"/>
      <c r="E655" s="13" t="s">
        <v>1221</v>
      </c>
      <c r="F655" s="15">
        <v>1</v>
      </c>
      <c r="G655" s="16">
        <v>1.43</v>
      </c>
      <c r="H655" s="16">
        <f t="shared" si="8"/>
        <v>1.43</v>
      </c>
    </row>
    <row r="656" spans="1:8" ht="29.1" customHeight="1">
      <c r="A656" s="13" t="s">
        <v>2257</v>
      </c>
      <c r="B656" s="14" t="s">
        <v>2258</v>
      </c>
      <c r="C656" s="78" t="s">
        <v>15</v>
      </c>
      <c r="D656" s="78"/>
      <c r="E656" s="13" t="s">
        <v>1221</v>
      </c>
      <c r="F656" s="15">
        <v>1</v>
      </c>
      <c r="G656" s="16">
        <v>0.44</v>
      </c>
      <c r="H656" s="16">
        <f t="shared" si="8"/>
        <v>0.44</v>
      </c>
    </row>
    <row r="657" spans="1:8" ht="21" customHeight="1">
      <c r="A657" s="13" t="s">
        <v>2246</v>
      </c>
      <c r="B657" s="14" t="s">
        <v>2247</v>
      </c>
      <c r="C657" s="78" t="s">
        <v>15</v>
      </c>
      <c r="D657" s="78"/>
      <c r="E657" s="13" t="s">
        <v>1221</v>
      </c>
      <c r="F657" s="15">
        <v>1</v>
      </c>
      <c r="G657" s="16">
        <v>0.08</v>
      </c>
      <c r="H657" s="16">
        <f t="shared" si="8"/>
        <v>0.08</v>
      </c>
    </row>
    <row r="658" spans="1:8" ht="21" customHeight="1">
      <c r="A658" s="13" t="s">
        <v>2248</v>
      </c>
      <c r="B658" s="14" t="s">
        <v>2249</v>
      </c>
      <c r="C658" s="78" t="s">
        <v>15</v>
      </c>
      <c r="D658" s="78"/>
      <c r="E658" s="13" t="s">
        <v>1221</v>
      </c>
      <c r="F658" s="15">
        <v>1</v>
      </c>
      <c r="G658" s="16">
        <v>0.85</v>
      </c>
      <c r="H658" s="16">
        <f t="shared" si="8"/>
        <v>0.85</v>
      </c>
    </row>
    <row r="659" spans="1:8" ht="15" customHeight="1">
      <c r="A659" s="8"/>
      <c r="B659" s="8"/>
      <c r="C659" s="8"/>
      <c r="D659" s="8"/>
      <c r="E659" s="8"/>
      <c r="F659" s="79" t="s">
        <v>1132</v>
      </c>
      <c r="G659" s="79"/>
      <c r="H659" s="17">
        <f>SUM(H653:H658)</f>
        <v>8.75</v>
      </c>
    </row>
    <row r="660" spans="1:8" ht="15" customHeight="1">
      <c r="A660" s="76" t="s">
        <v>1133</v>
      </c>
      <c r="B660" s="76"/>
      <c r="C660" s="77" t="s">
        <v>3</v>
      </c>
      <c r="D660" s="77"/>
      <c r="E660" s="12" t="s">
        <v>4</v>
      </c>
      <c r="F660" s="12" t="s">
        <v>1121</v>
      </c>
      <c r="G660" s="12" t="s">
        <v>1122</v>
      </c>
      <c r="H660" s="12" t="s">
        <v>1123</v>
      </c>
    </row>
    <row r="661" spans="1:8" ht="15" customHeight="1">
      <c r="A661" s="13" t="s">
        <v>2466</v>
      </c>
      <c r="B661" s="14" t="s">
        <v>2467</v>
      </c>
      <c r="C661" s="78" t="s">
        <v>15</v>
      </c>
      <c r="D661" s="78"/>
      <c r="E661" s="13" t="s">
        <v>1221</v>
      </c>
      <c r="F661" s="15">
        <v>1</v>
      </c>
      <c r="G661" s="16">
        <v>20.47</v>
      </c>
      <c r="H661" s="16">
        <f>TRUNC(TRUNC(F661,8)*G661,2)</f>
        <v>20.47</v>
      </c>
    </row>
    <row r="662" spans="1:8" ht="15" customHeight="1">
      <c r="A662" s="8"/>
      <c r="B662" s="8"/>
      <c r="C662" s="8"/>
      <c r="D662" s="8"/>
      <c r="E662" s="8"/>
      <c r="F662" s="79" t="s">
        <v>1136</v>
      </c>
      <c r="G662" s="79"/>
      <c r="H662" s="17">
        <f>SUM(H661:H661)</f>
        <v>20.47</v>
      </c>
    </row>
    <row r="663" spans="1:8" ht="15" customHeight="1">
      <c r="A663" s="76" t="s">
        <v>1137</v>
      </c>
      <c r="B663" s="76"/>
      <c r="C663" s="77" t="s">
        <v>3</v>
      </c>
      <c r="D663" s="77"/>
      <c r="E663" s="12" t="s">
        <v>4</v>
      </c>
      <c r="F663" s="12" t="s">
        <v>1121</v>
      </c>
      <c r="G663" s="12" t="s">
        <v>1122</v>
      </c>
      <c r="H663" s="12" t="s">
        <v>1123</v>
      </c>
    </row>
    <row r="664" spans="1:8" ht="21" customHeight="1">
      <c r="A664" s="13" t="s">
        <v>2468</v>
      </c>
      <c r="B664" s="14" t="s">
        <v>2469</v>
      </c>
      <c r="C664" s="78" t="s">
        <v>15</v>
      </c>
      <c r="D664" s="78"/>
      <c r="E664" s="13" t="s">
        <v>1221</v>
      </c>
      <c r="F664" s="15">
        <v>1</v>
      </c>
      <c r="G664" s="16">
        <v>0.3</v>
      </c>
      <c r="H664" s="16">
        <f>TRUNC(TRUNC(F664,8)*G664,2)</f>
        <v>0.3</v>
      </c>
    </row>
    <row r="665" spans="1:8" ht="15" customHeight="1">
      <c r="A665" s="8"/>
      <c r="B665" s="8"/>
      <c r="C665" s="8"/>
      <c r="D665" s="8"/>
      <c r="E665" s="8"/>
      <c r="F665" s="79" t="s">
        <v>1140</v>
      </c>
      <c r="G665" s="79"/>
      <c r="H665" s="17">
        <f>SUM(H664:H664)</f>
        <v>0.3</v>
      </c>
    </row>
    <row r="666" spans="1:8" ht="15" customHeight="1">
      <c r="A666" s="8"/>
      <c r="B666" s="8"/>
      <c r="C666" s="8"/>
      <c r="D666" s="8"/>
      <c r="E666" s="8"/>
      <c r="F666" s="80" t="s">
        <v>1141</v>
      </c>
      <c r="G666" s="80"/>
      <c r="H666" s="4">
        <f>ROUND(SUM(H659,H662,H665),2)</f>
        <v>29.52</v>
      </c>
    </row>
    <row r="667" spans="1:8" ht="9.9499999999999993" customHeight="1">
      <c r="A667" s="8"/>
      <c r="B667" s="8"/>
      <c r="C667" s="8"/>
      <c r="D667" s="8"/>
      <c r="E667" s="8"/>
      <c r="F667" s="83"/>
      <c r="G667" s="83"/>
      <c r="H667" s="83"/>
    </row>
    <row r="668" spans="1:8" ht="20.100000000000001" customHeight="1">
      <c r="A668" s="81" t="s">
        <v>2470</v>
      </c>
      <c r="B668" s="81"/>
      <c r="C668" s="81"/>
      <c r="D668" s="81"/>
      <c r="E668" s="81"/>
      <c r="F668" s="81"/>
      <c r="G668" s="81"/>
      <c r="H668" s="81"/>
    </row>
    <row r="669" spans="1:8" ht="15" customHeight="1">
      <c r="A669" s="76" t="s">
        <v>1120</v>
      </c>
      <c r="B669" s="76"/>
      <c r="C669" s="77" t="s">
        <v>3</v>
      </c>
      <c r="D669" s="77"/>
      <c r="E669" s="12" t="s">
        <v>4</v>
      </c>
      <c r="F669" s="12" t="s">
        <v>1121</v>
      </c>
      <c r="G669" s="12" t="s">
        <v>1122</v>
      </c>
      <c r="H669" s="12" t="s">
        <v>1123</v>
      </c>
    </row>
    <row r="670" spans="1:8" ht="21" customHeight="1">
      <c r="A670" s="13" t="s">
        <v>2238</v>
      </c>
      <c r="B670" s="14" t="s">
        <v>2239</v>
      </c>
      <c r="C670" s="78" t="s">
        <v>15</v>
      </c>
      <c r="D670" s="78"/>
      <c r="E670" s="13" t="s">
        <v>1221</v>
      </c>
      <c r="F670" s="15">
        <v>1</v>
      </c>
      <c r="G670" s="16">
        <v>4.5199999999999996</v>
      </c>
      <c r="H670" s="16">
        <f t="shared" ref="H670:H675" si="9">TRUNC(TRUNC(F670,8)*G670,2)</f>
        <v>4.5199999999999996</v>
      </c>
    </row>
    <row r="671" spans="1:8" ht="21" customHeight="1">
      <c r="A671" s="13" t="s">
        <v>2255</v>
      </c>
      <c r="B671" s="14" t="s">
        <v>2256</v>
      </c>
      <c r="C671" s="78" t="s">
        <v>15</v>
      </c>
      <c r="D671" s="78"/>
      <c r="E671" s="13" t="s">
        <v>1221</v>
      </c>
      <c r="F671" s="15">
        <v>1</v>
      </c>
      <c r="G671" s="16">
        <v>1.43</v>
      </c>
      <c r="H671" s="16">
        <f t="shared" si="9"/>
        <v>1.43</v>
      </c>
    </row>
    <row r="672" spans="1:8" ht="21" customHeight="1">
      <c r="A672" s="13" t="s">
        <v>2242</v>
      </c>
      <c r="B672" s="14" t="s">
        <v>2243</v>
      </c>
      <c r="C672" s="78" t="s">
        <v>15</v>
      </c>
      <c r="D672" s="78"/>
      <c r="E672" s="13" t="s">
        <v>1221</v>
      </c>
      <c r="F672" s="15">
        <v>1</v>
      </c>
      <c r="G672" s="16">
        <v>1.43</v>
      </c>
      <c r="H672" s="16">
        <f t="shared" si="9"/>
        <v>1.43</v>
      </c>
    </row>
    <row r="673" spans="1:8" ht="29.1" customHeight="1">
      <c r="A673" s="13" t="s">
        <v>2257</v>
      </c>
      <c r="B673" s="14" t="s">
        <v>2258</v>
      </c>
      <c r="C673" s="78" t="s">
        <v>15</v>
      </c>
      <c r="D673" s="78"/>
      <c r="E673" s="13" t="s">
        <v>1221</v>
      </c>
      <c r="F673" s="15">
        <v>1</v>
      </c>
      <c r="G673" s="16">
        <v>0.44</v>
      </c>
      <c r="H673" s="16">
        <f t="shared" si="9"/>
        <v>0.44</v>
      </c>
    </row>
    <row r="674" spans="1:8" ht="21" customHeight="1">
      <c r="A674" s="13" t="s">
        <v>2246</v>
      </c>
      <c r="B674" s="14" t="s">
        <v>2247</v>
      </c>
      <c r="C674" s="78" t="s">
        <v>15</v>
      </c>
      <c r="D674" s="78"/>
      <c r="E674" s="13" t="s">
        <v>1221</v>
      </c>
      <c r="F674" s="15">
        <v>1</v>
      </c>
      <c r="G674" s="16">
        <v>0.08</v>
      </c>
      <c r="H674" s="16">
        <f t="shared" si="9"/>
        <v>0.08</v>
      </c>
    </row>
    <row r="675" spans="1:8" ht="21" customHeight="1">
      <c r="A675" s="13" t="s">
        <v>2248</v>
      </c>
      <c r="B675" s="14" t="s">
        <v>2249</v>
      </c>
      <c r="C675" s="78" t="s">
        <v>15</v>
      </c>
      <c r="D675" s="78"/>
      <c r="E675" s="13" t="s">
        <v>1221</v>
      </c>
      <c r="F675" s="15">
        <v>1</v>
      </c>
      <c r="G675" s="16">
        <v>0.85</v>
      </c>
      <c r="H675" s="16">
        <f t="shared" si="9"/>
        <v>0.85</v>
      </c>
    </row>
    <row r="676" spans="1:8" ht="15" customHeight="1">
      <c r="A676" s="8"/>
      <c r="B676" s="8"/>
      <c r="C676" s="8"/>
      <c r="D676" s="8"/>
      <c r="E676" s="8"/>
      <c r="F676" s="79" t="s">
        <v>1132</v>
      </c>
      <c r="G676" s="79"/>
      <c r="H676" s="17">
        <f>SUM(H670:H675)</f>
        <v>8.75</v>
      </c>
    </row>
    <row r="677" spans="1:8" ht="15" customHeight="1">
      <c r="A677" s="76" t="s">
        <v>1133</v>
      </c>
      <c r="B677" s="76"/>
      <c r="C677" s="77" t="s">
        <v>3</v>
      </c>
      <c r="D677" s="77"/>
      <c r="E677" s="12" t="s">
        <v>4</v>
      </c>
      <c r="F677" s="12" t="s">
        <v>1121</v>
      </c>
      <c r="G677" s="12" t="s">
        <v>1122</v>
      </c>
      <c r="H677" s="12" t="s">
        <v>1123</v>
      </c>
    </row>
    <row r="678" spans="1:8" ht="15" customHeight="1">
      <c r="A678" s="13" t="s">
        <v>2471</v>
      </c>
      <c r="B678" s="14" t="s">
        <v>2472</v>
      </c>
      <c r="C678" s="78" t="s">
        <v>15</v>
      </c>
      <c r="D678" s="78"/>
      <c r="E678" s="13" t="s">
        <v>1221</v>
      </c>
      <c r="F678" s="15">
        <v>1</v>
      </c>
      <c r="G678" s="16">
        <v>21.5</v>
      </c>
      <c r="H678" s="16">
        <f>TRUNC(TRUNC(F678,8)*G678,2)</f>
        <v>21.5</v>
      </c>
    </row>
    <row r="679" spans="1:8" ht="15" customHeight="1">
      <c r="A679" s="8"/>
      <c r="B679" s="8"/>
      <c r="C679" s="8"/>
      <c r="D679" s="8"/>
      <c r="E679" s="8"/>
      <c r="F679" s="79" t="s">
        <v>1136</v>
      </c>
      <c r="G679" s="79"/>
      <c r="H679" s="17">
        <f>SUM(H678:H678)</f>
        <v>21.5</v>
      </c>
    </row>
    <row r="680" spans="1:8" ht="15" customHeight="1">
      <c r="A680" s="76" t="s">
        <v>1137</v>
      </c>
      <c r="B680" s="76"/>
      <c r="C680" s="77" t="s">
        <v>3</v>
      </c>
      <c r="D680" s="77"/>
      <c r="E680" s="12" t="s">
        <v>4</v>
      </c>
      <c r="F680" s="12" t="s">
        <v>1121</v>
      </c>
      <c r="G680" s="12" t="s">
        <v>1122</v>
      </c>
      <c r="H680" s="12" t="s">
        <v>1123</v>
      </c>
    </row>
    <row r="681" spans="1:8" ht="21" customHeight="1">
      <c r="A681" s="13" t="s">
        <v>2473</v>
      </c>
      <c r="B681" s="14" t="s">
        <v>2474</v>
      </c>
      <c r="C681" s="78" t="s">
        <v>15</v>
      </c>
      <c r="D681" s="78"/>
      <c r="E681" s="13" t="s">
        <v>1221</v>
      </c>
      <c r="F681" s="15">
        <v>1</v>
      </c>
      <c r="G681" s="16">
        <v>0.24</v>
      </c>
      <c r="H681" s="16">
        <f>TRUNC(TRUNC(F681,8)*G681,2)</f>
        <v>0.24</v>
      </c>
    </row>
    <row r="682" spans="1:8" ht="15" customHeight="1">
      <c r="A682" s="8"/>
      <c r="B682" s="8"/>
      <c r="C682" s="8"/>
      <c r="D682" s="8"/>
      <c r="E682" s="8"/>
      <c r="F682" s="79" t="s">
        <v>1140</v>
      </c>
      <c r="G682" s="79"/>
      <c r="H682" s="17">
        <f>SUM(H681:H681)</f>
        <v>0.24</v>
      </c>
    </row>
    <row r="683" spans="1:8" ht="15" customHeight="1">
      <c r="A683" s="8"/>
      <c r="B683" s="8"/>
      <c r="C683" s="8"/>
      <c r="D683" s="8"/>
      <c r="E683" s="8"/>
      <c r="F683" s="80" t="s">
        <v>1141</v>
      </c>
      <c r="G683" s="80"/>
      <c r="H683" s="4">
        <f>ROUND(SUM(H676,H679,H682),2)</f>
        <v>30.49</v>
      </c>
    </row>
    <row r="684" spans="1:8" ht="9.9499999999999993" customHeight="1">
      <c r="A684" s="8"/>
      <c r="B684" s="8"/>
      <c r="C684" s="8"/>
      <c r="D684" s="8"/>
      <c r="E684" s="8"/>
      <c r="F684" s="83"/>
      <c r="G684" s="83"/>
      <c r="H684" s="83"/>
    </row>
    <row r="685" spans="1:8" ht="20.100000000000001" customHeight="1">
      <c r="A685" s="81" t="s">
        <v>2475</v>
      </c>
      <c r="B685" s="81"/>
      <c r="C685" s="81"/>
      <c r="D685" s="81"/>
      <c r="E685" s="81"/>
      <c r="F685" s="81"/>
      <c r="G685" s="81"/>
      <c r="H685" s="81"/>
    </row>
    <row r="686" spans="1:8" ht="15" customHeight="1">
      <c r="A686" s="76" t="s">
        <v>1218</v>
      </c>
      <c r="B686" s="76"/>
      <c r="C686" s="77" t="s">
        <v>3</v>
      </c>
      <c r="D686" s="77"/>
      <c r="E686" s="12" t="s">
        <v>4</v>
      </c>
      <c r="F686" s="12" t="s">
        <v>1121</v>
      </c>
      <c r="G686" s="12" t="s">
        <v>1122</v>
      </c>
      <c r="H686" s="12" t="s">
        <v>1123</v>
      </c>
    </row>
    <row r="687" spans="1:8" ht="21" customHeight="1">
      <c r="A687" s="13" t="s">
        <v>2476</v>
      </c>
      <c r="B687" s="14" t="s">
        <v>2477</v>
      </c>
      <c r="C687" s="78" t="s">
        <v>15</v>
      </c>
      <c r="D687" s="78"/>
      <c r="E687" s="13" t="s">
        <v>1221</v>
      </c>
      <c r="F687" s="15">
        <v>1</v>
      </c>
      <c r="G687" s="16">
        <v>37.25</v>
      </c>
      <c r="H687" s="16">
        <f>TRUNC(TRUNC(F687,8)*G687,2)</f>
        <v>37.25</v>
      </c>
    </row>
    <row r="688" spans="1:8" ht="18" customHeight="1">
      <c r="A688" s="8"/>
      <c r="B688" s="8"/>
      <c r="C688" s="8"/>
      <c r="D688" s="8"/>
      <c r="E688" s="8"/>
      <c r="F688" s="79" t="s">
        <v>1224</v>
      </c>
      <c r="G688" s="79"/>
      <c r="H688" s="17">
        <f>SUM(H687:H687)</f>
        <v>37.25</v>
      </c>
    </row>
    <row r="689" spans="1:8" ht="15" customHeight="1">
      <c r="A689" s="76" t="s">
        <v>1137</v>
      </c>
      <c r="B689" s="76"/>
      <c r="C689" s="77" t="s">
        <v>3</v>
      </c>
      <c r="D689" s="77"/>
      <c r="E689" s="12" t="s">
        <v>4</v>
      </c>
      <c r="F689" s="12" t="s">
        <v>1121</v>
      </c>
      <c r="G689" s="12" t="s">
        <v>1122</v>
      </c>
      <c r="H689" s="12" t="s">
        <v>1123</v>
      </c>
    </row>
    <row r="690" spans="1:8" ht="29.1" customHeight="1">
      <c r="A690" s="13" t="s">
        <v>2478</v>
      </c>
      <c r="B690" s="14" t="s">
        <v>2479</v>
      </c>
      <c r="C690" s="78" t="s">
        <v>15</v>
      </c>
      <c r="D690" s="78"/>
      <c r="E690" s="13" t="s">
        <v>1221</v>
      </c>
      <c r="F690" s="15">
        <v>1</v>
      </c>
      <c r="G690" s="16">
        <v>0.75</v>
      </c>
      <c r="H690" s="16">
        <f>TRUNC(TRUNC(F690,8)*G690,2)</f>
        <v>0.75</v>
      </c>
    </row>
    <row r="691" spans="1:8" ht="29.1" customHeight="1">
      <c r="A691" s="13" t="s">
        <v>2480</v>
      </c>
      <c r="B691" s="14" t="s">
        <v>2481</v>
      </c>
      <c r="C691" s="78" t="s">
        <v>15</v>
      </c>
      <c r="D691" s="78"/>
      <c r="E691" s="13" t="s">
        <v>1221</v>
      </c>
      <c r="F691" s="15">
        <v>1</v>
      </c>
      <c r="G691" s="16">
        <v>0.2</v>
      </c>
      <c r="H691" s="16">
        <f>TRUNC(TRUNC(F691,8)*G691,2)</f>
        <v>0.2</v>
      </c>
    </row>
    <row r="692" spans="1:8" ht="15" customHeight="1">
      <c r="A692" s="8"/>
      <c r="B692" s="8"/>
      <c r="C692" s="8"/>
      <c r="D692" s="8"/>
      <c r="E692" s="8"/>
      <c r="F692" s="79" t="s">
        <v>1140</v>
      </c>
      <c r="G692" s="79"/>
      <c r="H692" s="17">
        <f>SUM(H690:H691)</f>
        <v>0.95</v>
      </c>
    </row>
    <row r="693" spans="1:8" ht="15" customHeight="1">
      <c r="A693" s="8"/>
      <c r="B693" s="8"/>
      <c r="C693" s="8"/>
      <c r="D693" s="8"/>
      <c r="E693" s="8"/>
      <c r="F693" s="80" t="s">
        <v>1141</v>
      </c>
      <c r="G693" s="80"/>
      <c r="H693" s="4">
        <f>ROUND(SUM(H688,H692),2)</f>
        <v>38.200000000000003</v>
      </c>
    </row>
    <row r="694" spans="1:8" ht="9.9499999999999993" customHeight="1">
      <c r="A694" s="8"/>
      <c r="B694" s="8"/>
      <c r="C694" s="8"/>
      <c r="D694" s="8"/>
      <c r="E694" s="8"/>
      <c r="F694" s="83"/>
      <c r="G694" s="83"/>
      <c r="H694" s="83"/>
    </row>
    <row r="695" spans="1:8" ht="20.100000000000001" customHeight="1">
      <c r="A695" s="81" t="s">
        <v>2482</v>
      </c>
      <c r="B695" s="81"/>
      <c r="C695" s="81"/>
      <c r="D695" s="81"/>
      <c r="E695" s="81"/>
      <c r="F695" s="81"/>
      <c r="G695" s="81"/>
      <c r="H695" s="81"/>
    </row>
    <row r="696" spans="1:8" ht="15" customHeight="1">
      <c r="A696" s="76" t="s">
        <v>1218</v>
      </c>
      <c r="B696" s="76"/>
      <c r="C696" s="77" t="s">
        <v>3</v>
      </c>
      <c r="D696" s="77"/>
      <c r="E696" s="12" t="s">
        <v>4</v>
      </c>
      <c r="F696" s="12" t="s">
        <v>1121</v>
      </c>
      <c r="G696" s="12" t="s">
        <v>1122</v>
      </c>
      <c r="H696" s="12" t="s">
        <v>1123</v>
      </c>
    </row>
    <row r="697" spans="1:8" ht="21" customHeight="1">
      <c r="A697" s="13" t="s">
        <v>2476</v>
      </c>
      <c r="B697" s="14" t="s">
        <v>2477</v>
      </c>
      <c r="C697" s="78" t="s">
        <v>15</v>
      </c>
      <c r="D697" s="78"/>
      <c r="E697" s="13" t="s">
        <v>1221</v>
      </c>
      <c r="F697" s="15">
        <v>1</v>
      </c>
      <c r="G697" s="16">
        <v>37.25</v>
      </c>
      <c r="H697" s="16">
        <f>TRUNC(TRUNC(F697,8)*G697,2)</f>
        <v>37.25</v>
      </c>
    </row>
    <row r="698" spans="1:8" ht="18" customHeight="1">
      <c r="A698" s="8"/>
      <c r="B698" s="8"/>
      <c r="C698" s="8"/>
      <c r="D698" s="8"/>
      <c r="E698" s="8"/>
      <c r="F698" s="79" t="s">
        <v>1224</v>
      </c>
      <c r="G698" s="79"/>
      <c r="H698" s="17">
        <f>SUM(H697:H697)</f>
        <v>37.25</v>
      </c>
    </row>
    <row r="699" spans="1:8" ht="15" customHeight="1">
      <c r="A699" s="76" t="s">
        <v>1137</v>
      </c>
      <c r="B699" s="76"/>
      <c r="C699" s="77" t="s">
        <v>3</v>
      </c>
      <c r="D699" s="77"/>
      <c r="E699" s="12" t="s">
        <v>4</v>
      </c>
      <c r="F699" s="12" t="s">
        <v>1121</v>
      </c>
      <c r="G699" s="12" t="s">
        <v>1122</v>
      </c>
      <c r="H699" s="12" t="s">
        <v>1123</v>
      </c>
    </row>
    <row r="700" spans="1:8" ht="29.1" customHeight="1">
      <c r="A700" s="13" t="s">
        <v>2478</v>
      </c>
      <c r="B700" s="14" t="s">
        <v>2479</v>
      </c>
      <c r="C700" s="78" t="s">
        <v>15</v>
      </c>
      <c r="D700" s="78"/>
      <c r="E700" s="13" t="s">
        <v>1221</v>
      </c>
      <c r="F700" s="15">
        <v>1</v>
      </c>
      <c r="G700" s="16">
        <v>0.75</v>
      </c>
      <c r="H700" s="16">
        <f>TRUNC(TRUNC(F700,8)*G700,2)</f>
        <v>0.75</v>
      </c>
    </row>
    <row r="701" spans="1:8" ht="29.1" customHeight="1">
      <c r="A701" s="13" t="s">
        <v>2480</v>
      </c>
      <c r="B701" s="14" t="s">
        <v>2481</v>
      </c>
      <c r="C701" s="78" t="s">
        <v>15</v>
      </c>
      <c r="D701" s="78"/>
      <c r="E701" s="13" t="s">
        <v>1221</v>
      </c>
      <c r="F701" s="15">
        <v>1</v>
      </c>
      <c r="G701" s="16">
        <v>0.2</v>
      </c>
      <c r="H701" s="16">
        <f>TRUNC(TRUNC(F701,8)*G701,2)</f>
        <v>0.2</v>
      </c>
    </row>
    <row r="702" spans="1:8" ht="29.1" customHeight="1">
      <c r="A702" s="13" t="s">
        <v>2483</v>
      </c>
      <c r="B702" s="14" t="s">
        <v>2484</v>
      </c>
      <c r="C702" s="78" t="s">
        <v>15</v>
      </c>
      <c r="D702" s="78"/>
      <c r="E702" s="13" t="s">
        <v>1221</v>
      </c>
      <c r="F702" s="15">
        <v>1</v>
      </c>
      <c r="G702" s="16">
        <v>0.95</v>
      </c>
      <c r="H702" s="16">
        <f>TRUNC(TRUNC(F702,8)*G702,2)</f>
        <v>0.95</v>
      </c>
    </row>
    <row r="703" spans="1:8" ht="29.1" customHeight="1">
      <c r="A703" s="13" t="s">
        <v>2485</v>
      </c>
      <c r="B703" s="14" t="s">
        <v>2486</v>
      </c>
      <c r="C703" s="78" t="s">
        <v>15</v>
      </c>
      <c r="D703" s="78"/>
      <c r="E703" s="13" t="s">
        <v>1221</v>
      </c>
      <c r="F703" s="15">
        <v>1</v>
      </c>
      <c r="G703" s="16">
        <v>6.46</v>
      </c>
      <c r="H703" s="16">
        <f>TRUNC(TRUNC(F703,8)*G703,2)</f>
        <v>6.46</v>
      </c>
    </row>
    <row r="704" spans="1:8" ht="15" customHeight="1">
      <c r="A704" s="8"/>
      <c r="B704" s="8"/>
      <c r="C704" s="8"/>
      <c r="D704" s="8"/>
      <c r="E704" s="8"/>
      <c r="F704" s="79" t="s">
        <v>1140</v>
      </c>
      <c r="G704" s="79"/>
      <c r="H704" s="17">
        <f>SUM(H700:H703)</f>
        <v>8.36</v>
      </c>
    </row>
    <row r="705" spans="1:8" ht="15" customHeight="1">
      <c r="A705" s="8"/>
      <c r="B705" s="8"/>
      <c r="C705" s="8"/>
      <c r="D705" s="8"/>
      <c r="E705" s="8"/>
      <c r="F705" s="80" t="s">
        <v>1141</v>
      </c>
      <c r="G705" s="80"/>
      <c r="H705" s="4">
        <f>ROUND(SUM(H698,H704),2)</f>
        <v>45.61</v>
      </c>
    </row>
    <row r="706" spans="1:8" ht="9.9499999999999993" customHeight="1">
      <c r="A706" s="8"/>
      <c r="B706" s="8"/>
      <c r="C706" s="8"/>
      <c r="D706" s="8"/>
      <c r="E706" s="8"/>
      <c r="F706" s="83"/>
      <c r="G706" s="83"/>
      <c r="H706" s="83"/>
    </row>
    <row r="707" spans="1:8" ht="20.100000000000001" customHeight="1">
      <c r="A707" s="81" t="s">
        <v>2487</v>
      </c>
      <c r="B707" s="81"/>
      <c r="C707" s="81"/>
      <c r="D707" s="81"/>
      <c r="E707" s="81"/>
      <c r="F707" s="81"/>
      <c r="G707" s="81"/>
      <c r="H707" s="81"/>
    </row>
    <row r="708" spans="1:8" ht="15" customHeight="1">
      <c r="A708" s="76" t="s">
        <v>1180</v>
      </c>
      <c r="B708" s="76"/>
      <c r="C708" s="77" t="s">
        <v>3</v>
      </c>
      <c r="D708" s="77"/>
      <c r="E708" s="12" t="s">
        <v>4</v>
      </c>
      <c r="F708" s="12" t="s">
        <v>1121</v>
      </c>
      <c r="G708" s="12" t="s">
        <v>1122</v>
      </c>
      <c r="H708" s="12" t="s">
        <v>1123</v>
      </c>
    </row>
    <row r="709" spans="1:8" ht="21" customHeight="1">
      <c r="A709" s="13" t="s">
        <v>2488</v>
      </c>
      <c r="B709" s="14" t="s">
        <v>2489</v>
      </c>
      <c r="C709" s="78" t="s">
        <v>15</v>
      </c>
      <c r="D709" s="78"/>
      <c r="E709" s="13" t="s">
        <v>39</v>
      </c>
      <c r="F709" s="15">
        <v>5.3300000000000001E-5</v>
      </c>
      <c r="G709" s="16">
        <v>14245.4</v>
      </c>
      <c r="H709" s="16">
        <f>TRUNC(TRUNC(F709,8)*G709,2)</f>
        <v>0.75</v>
      </c>
    </row>
    <row r="710" spans="1:8" ht="15" customHeight="1">
      <c r="A710" s="8"/>
      <c r="B710" s="8"/>
      <c r="C710" s="8"/>
      <c r="D710" s="8"/>
      <c r="E710" s="8"/>
      <c r="F710" s="79" t="s">
        <v>1185</v>
      </c>
      <c r="G710" s="79"/>
      <c r="H710" s="17">
        <f>SUM(H709:H709)</f>
        <v>0.75</v>
      </c>
    </row>
    <row r="711" spans="1:8" ht="15" customHeight="1">
      <c r="A711" s="8"/>
      <c r="B711" s="8"/>
      <c r="C711" s="8"/>
      <c r="D711" s="8"/>
      <c r="E711" s="8"/>
      <c r="F711" s="80" t="s">
        <v>1141</v>
      </c>
      <c r="G711" s="80"/>
      <c r="H711" s="4">
        <f>ROUND(SUM(H710),2)</f>
        <v>0.75</v>
      </c>
    </row>
    <row r="712" spans="1:8" ht="9.9499999999999993" customHeight="1">
      <c r="A712" s="8"/>
      <c r="B712" s="8"/>
      <c r="C712" s="8"/>
      <c r="D712" s="8"/>
      <c r="E712" s="8"/>
      <c r="F712" s="83"/>
      <c r="G712" s="83"/>
      <c r="H712" s="83"/>
    </row>
    <row r="713" spans="1:8" ht="20.100000000000001" customHeight="1">
      <c r="A713" s="81" t="s">
        <v>2490</v>
      </c>
      <c r="B713" s="81"/>
      <c r="C713" s="81"/>
      <c r="D713" s="81"/>
      <c r="E713" s="81"/>
      <c r="F713" s="81"/>
      <c r="G713" s="81"/>
      <c r="H713" s="81"/>
    </row>
    <row r="714" spans="1:8" ht="15" customHeight="1">
      <c r="A714" s="76" t="s">
        <v>1180</v>
      </c>
      <c r="B714" s="76"/>
      <c r="C714" s="77" t="s">
        <v>3</v>
      </c>
      <c r="D714" s="77"/>
      <c r="E714" s="12" t="s">
        <v>4</v>
      </c>
      <c r="F714" s="12" t="s">
        <v>1121</v>
      </c>
      <c r="G714" s="12" t="s">
        <v>1122</v>
      </c>
      <c r="H714" s="12" t="s">
        <v>1123</v>
      </c>
    </row>
    <row r="715" spans="1:8" ht="21" customHeight="1">
      <c r="A715" s="13" t="s">
        <v>2488</v>
      </c>
      <c r="B715" s="14" t="s">
        <v>2489</v>
      </c>
      <c r="C715" s="78" t="s">
        <v>15</v>
      </c>
      <c r="D715" s="78"/>
      <c r="E715" s="13" t="s">
        <v>39</v>
      </c>
      <c r="F715" s="15">
        <v>1.43E-5</v>
      </c>
      <c r="G715" s="16">
        <v>14245.4</v>
      </c>
      <c r="H715" s="16">
        <f>TRUNC(TRUNC(F715,8)*G715,2)</f>
        <v>0.2</v>
      </c>
    </row>
    <row r="716" spans="1:8" ht="15" customHeight="1">
      <c r="A716" s="8"/>
      <c r="B716" s="8"/>
      <c r="C716" s="8"/>
      <c r="D716" s="8"/>
      <c r="E716" s="8"/>
      <c r="F716" s="79" t="s">
        <v>1185</v>
      </c>
      <c r="G716" s="79"/>
      <c r="H716" s="17">
        <f>SUM(H715:H715)</f>
        <v>0.2</v>
      </c>
    </row>
    <row r="717" spans="1:8" ht="15" customHeight="1">
      <c r="A717" s="8"/>
      <c r="B717" s="8"/>
      <c r="C717" s="8"/>
      <c r="D717" s="8"/>
      <c r="E717" s="8"/>
      <c r="F717" s="80" t="s">
        <v>1141</v>
      </c>
      <c r="G717" s="80"/>
      <c r="H717" s="4">
        <f>ROUND(SUM(H716),2)</f>
        <v>0.2</v>
      </c>
    </row>
    <row r="718" spans="1:8" ht="9.9499999999999993" customHeight="1">
      <c r="A718" s="8"/>
      <c r="B718" s="8"/>
      <c r="C718" s="8"/>
      <c r="D718" s="8"/>
      <c r="E718" s="8"/>
      <c r="F718" s="83"/>
      <c r="G718" s="83"/>
      <c r="H718" s="83"/>
    </row>
    <row r="719" spans="1:8" ht="20.100000000000001" customHeight="1">
      <c r="A719" s="81" t="s">
        <v>2491</v>
      </c>
      <c r="B719" s="81"/>
      <c r="C719" s="81"/>
      <c r="D719" s="81"/>
      <c r="E719" s="81"/>
      <c r="F719" s="81"/>
      <c r="G719" s="81"/>
      <c r="H719" s="81"/>
    </row>
    <row r="720" spans="1:8" ht="15" customHeight="1">
      <c r="A720" s="76" t="s">
        <v>1180</v>
      </c>
      <c r="B720" s="76"/>
      <c r="C720" s="77" t="s">
        <v>3</v>
      </c>
      <c r="D720" s="77"/>
      <c r="E720" s="12" t="s">
        <v>4</v>
      </c>
      <c r="F720" s="12" t="s">
        <v>1121</v>
      </c>
      <c r="G720" s="12" t="s">
        <v>1122</v>
      </c>
      <c r="H720" s="12" t="s">
        <v>1123</v>
      </c>
    </row>
    <row r="721" spans="1:8" ht="21" customHeight="1">
      <c r="A721" s="13" t="s">
        <v>2488</v>
      </c>
      <c r="B721" s="14" t="s">
        <v>2489</v>
      </c>
      <c r="C721" s="78" t="s">
        <v>15</v>
      </c>
      <c r="D721" s="78"/>
      <c r="E721" s="13" t="s">
        <v>39</v>
      </c>
      <c r="F721" s="15">
        <v>6.6699999999999995E-5</v>
      </c>
      <c r="G721" s="16">
        <v>14245.4</v>
      </c>
      <c r="H721" s="16">
        <f>TRUNC(TRUNC(F721,8)*G721,2)</f>
        <v>0.95</v>
      </c>
    </row>
    <row r="722" spans="1:8" ht="15" customHeight="1">
      <c r="A722" s="8"/>
      <c r="B722" s="8"/>
      <c r="C722" s="8"/>
      <c r="D722" s="8"/>
      <c r="E722" s="8"/>
      <c r="F722" s="79" t="s">
        <v>1185</v>
      </c>
      <c r="G722" s="79"/>
      <c r="H722" s="17">
        <f>SUM(H721:H721)</f>
        <v>0.95</v>
      </c>
    </row>
    <row r="723" spans="1:8" ht="15" customHeight="1">
      <c r="A723" s="8"/>
      <c r="B723" s="8"/>
      <c r="C723" s="8"/>
      <c r="D723" s="8"/>
      <c r="E723" s="8"/>
      <c r="F723" s="80" t="s">
        <v>1141</v>
      </c>
      <c r="G723" s="80"/>
      <c r="H723" s="4">
        <f>ROUND(SUM(H722),2)</f>
        <v>0.95</v>
      </c>
    </row>
    <row r="724" spans="1:8" ht="9.9499999999999993" customHeight="1">
      <c r="A724" s="8"/>
      <c r="B724" s="8"/>
      <c r="C724" s="8"/>
      <c r="D724" s="8"/>
      <c r="E724" s="8"/>
      <c r="F724" s="83"/>
      <c r="G724" s="83"/>
      <c r="H724" s="83"/>
    </row>
    <row r="725" spans="1:8" ht="20.100000000000001" customHeight="1">
      <c r="A725" s="81" t="s">
        <v>2492</v>
      </c>
      <c r="B725" s="81"/>
      <c r="C725" s="81"/>
      <c r="D725" s="81"/>
      <c r="E725" s="81"/>
      <c r="F725" s="81"/>
      <c r="G725" s="81"/>
      <c r="H725" s="81"/>
    </row>
    <row r="726" spans="1:8" ht="15" customHeight="1">
      <c r="A726" s="76" t="s">
        <v>1234</v>
      </c>
      <c r="B726" s="76"/>
      <c r="C726" s="77" t="s">
        <v>3</v>
      </c>
      <c r="D726" s="77"/>
      <c r="E726" s="12" t="s">
        <v>4</v>
      </c>
      <c r="F726" s="12" t="s">
        <v>1121</v>
      </c>
      <c r="G726" s="12" t="s">
        <v>1122</v>
      </c>
      <c r="H726" s="12" t="s">
        <v>1123</v>
      </c>
    </row>
    <row r="727" spans="1:8" ht="15" customHeight="1">
      <c r="A727" s="13" t="s">
        <v>2493</v>
      </c>
      <c r="B727" s="14" t="s">
        <v>2494</v>
      </c>
      <c r="C727" s="78" t="s">
        <v>15</v>
      </c>
      <c r="D727" s="78"/>
      <c r="E727" s="13" t="s">
        <v>1301</v>
      </c>
      <c r="F727" s="15">
        <v>1.03</v>
      </c>
      <c r="G727" s="16">
        <v>6.28</v>
      </c>
      <c r="H727" s="16">
        <f>TRUNC(TRUNC(F727,8)*G727,2)</f>
        <v>6.46</v>
      </c>
    </row>
    <row r="728" spans="1:8" ht="15" customHeight="1">
      <c r="A728" s="8"/>
      <c r="B728" s="8"/>
      <c r="C728" s="8"/>
      <c r="D728" s="8"/>
      <c r="E728" s="8"/>
      <c r="F728" s="79" t="s">
        <v>1249</v>
      </c>
      <c r="G728" s="79"/>
      <c r="H728" s="17">
        <f>SUM(H727:H727)</f>
        <v>6.46</v>
      </c>
    </row>
    <row r="729" spans="1:8" ht="15" customHeight="1">
      <c r="A729" s="8"/>
      <c r="B729" s="8"/>
      <c r="C729" s="8"/>
      <c r="D729" s="8"/>
      <c r="E729" s="8"/>
      <c r="F729" s="80" t="s">
        <v>1141</v>
      </c>
      <c r="G729" s="80"/>
      <c r="H729" s="4">
        <f>ROUND(SUM(H728),2)</f>
        <v>6.46</v>
      </c>
    </row>
    <row r="730" spans="1:8" ht="9.9499999999999993" customHeight="1">
      <c r="A730" s="8"/>
      <c r="B730" s="8"/>
      <c r="C730" s="8"/>
      <c r="D730" s="8"/>
      <c r="E730" s="8"/>
      <c r="F730" s="83"/>
      <c r="G730" s="83"/>
      <c r="H730" s="83"/>
    </row>
    <row r="731" spans="1:8" ht="20.100000000000001" customHeight="1">
      <c r="A731" s="81" t="s">
        <v>2495</v>
      </c>
      <c r="B731" s="81"/>
      <c r="C731" s="81"/>
      <c r="D731" s="81"/>
      <c r="E731" s="81"/>
      <c r="F731" s="81"/>
      <c r="G731" s="81"/>
      <c r="H731" s="81"/>
    </row>
    <row r="732" spans="1:8" ht="15" customHeight="1">
      <c r="A732" s="76" t="s">
        <v>1211</v>
      </c>
      <c r="B732" s="76"/>
      <c r="C732" s="77" t="s">
        <v>3</v>
      </c>
      <c r="D732" s="77"/>
      <c r="E732" s="12" t="s">
        <v>4</v>
      </c>
      <c r="F732" s="12" t="s">
        <v>1121</v>
      </c>
      <c r="G732" s="12" t="s">
        <v>1122</v>
      </c>
      <c r="H732" s="12" t="s">
        <v>1123</v>
      </c>
    </row>
    <row r="733" spans="1:8" ht="29.1" customHeight="1">
      <c r="A733" s="13" t="s">
        <v>1399</v>
      </c>
      <c r="B733" s="14" t="s">
        <v>1400</v>
      </c>
      <c r="C733" s="78" t="s">
        <v>15</v>
      </c>
      <c r="D733" s="78"/>
      <c r="E733" s="13" t="s">
        <v>1214</v>
      </c>
      <c r="F733" s="15">
        <v>0.17899999999999999</v>
      </c>
      <c r="G733" s="16">
        <v>0.52</v>
      </c>
      <c r="H733" s="16">
        <f>TRUNC(TRUNC(F733,8)*G733,2)</f>
        <v>0.09</v>
      </c>
    </row>
    <row r="734" spans="1:8" ht="29.1" customHeight="1">
      <c r="A734" s="13" t="s">
        <v>1401</v>
      </c>
      <c r="B734" s="14" t="s">
        <v>1402</v>
      </c>
      <c r="C734" s="78" t="s">
        <v>15</v>
      </c>
      <c r="D734" s="78"/>
      <c r="E734" s="13" t="s">
        <v>1184</v>
      </c>
      <c r="F734" s="15">
        <v>0.19400000000000001</v>
      </c>
      <c r="G734" s="16">
        <v>1.41</v>
      </c>
      <c r="H734" s="16">
        <f>TRUNC(TRUNC(F734,8)*G734,2)</f>
        <v>0.27</v>
      </c>
    </row>
    <row r="735" spans="1:8" ht="18" customHeight="1">
      <c r="A735" s="8"/>
      <c r="B735" s="8"/>
      <c r="C735" s="8"/>
      <c r="D735" s="8"/>
      <c r="E735" s="8"/>
      <c r="F735" s="79" t="s">
        <v>1217</v>
      </c>
      <c r="G735" s="79"/>
      <c r="H735" s="17">
        <f>SUM(H733:H734)</f>
        <v>0.36</v>
      </c>
    </row>
    <row r="736" spans="1:8" ht="15" customHeight="1">
      <c r="A736" s="76" t="s">
        <v>1234</v>
      </c>
      <c r="B736" s="76"/>
      <c r="C736" s="77" t="s">
        <v>3</v>
      </c>
      <c r="D736" s="77"/>
      <c r="E736" s="12" t="s">
        <v>4</v>
      </c>
      <c r="F736" s="12" t="s">
        <v>1121</v>
      </c>
      <c r="G736" s="12" t="s">
        <v>1122</v>
      </c>
      <c r="H736" s="12" t="s">
        <v>1123</v>
      </c>
    </row>
    <row r="737" spans="1:8" ht="38.1" customHeight="1">
      <c r="A737" s="13" t="s">
        <v>1477</v>
      </c>
      <c r="B737" s="14" t="s">
        <v>1478</v>
      </c>
      <c r="C737" s="78" t="s">
        <v>15</v>
      </c>
      <c r="D737" s="78"/>
      <c r="E737" s="13" t="s">
        <v>82</v>
      </c>
      <c r="F737" s="15">
        <v>1.103</v>
      </c>
      <c r="G737" s="16">
        <v>640.47</v>
      </c>
      <c r="H737" s="16">
        <f>TRUNC(TRUNC(F737,8)*G737,2)</f>
        <v>706.43</v>
      </c>
    </row>
    <row r="738" spans="1:8" ht="15" customHeight="1">
      <c r="A738" s="8"/>
      <c r="B738" s="8"/>
      <c r="C738" s="8"/>
      <c r="D738" s="8"/>
      <c r="E738" s="8"/>
      <c r="F738" s="79" t="s">
        <v>1249</v>
      </c>
      <c r="G738" s="79"/>
      <c r="H738" s="17">
        <f>SUM(H737:H737)</f>
        <v>706.43</v>
      </c>
    </row>
    <row r="739" spans="1:8" ht="15" customHeight="1">
      <c r="A739" s="76" t="s">
        <v>1218</v>
      </c>
      <c r="B739" s="76"/>
      <c r="C739" s="77" t="s">
        <v>3</v>
      </c>
      <c r="D739" s="77"/>
      <c r="E739" s="12" t="s">
        <v>4</v>
      </c>
      <c r="F739" s="12" t="s">
        <v>1121</v>
      </c>
      <c r="G739" s="12" t="s">
        <v>1122</v>
      </c>
      <c r="H739" s="12" t="s">
        <v>1123</v>
      </c>
    </row>
    <row r="740" spans="1:8" ht="21" customHeight="1">
      <c r="A740" s="13" t="s">
        <v>1222</v>
      </c>
      <c r="B740" s="14" t="s">
        <v>1223</v>
      </c>
      <c r="C740" s="78" t="s">
        <v>15</v>
      </c>
      <c r="D740" s="78"/>
      <c r="E740" s="13" t="s">
        <v>1221</v>
      </c>
      <c r="F740" s="15">
        <v>0.186</v>
      </c>
      <c r="G740" s="16">
        <v>30.49</v>
      </c>
      <c r="H740" s="16">
        <f>TRUNC(TRUNC(F740,8)*G740,2)</f>
        <v>5.67</v>
      </c>
    </row>
    <row r="741" spans="1:8" ht="15" customHeight="1">
      <c r="A741" s="13" t="s">
        <v>1265</v>
      </c>
      <c r="B741" s="14" t="s">
        <v>1266</v>
      </c>
      <c r="C741" s="78" t="s">
        <v>15</v>
      </c>
      <c r="D741" s="78"/>
      <c r="E741" s="13" t="s">
        <v>1221</v>
      </c>
      <c r="F741" s="15">
        <v>1.119</v>
      </c>
      <c r="G741" s="16">
        <v>30.92</v>
      </c>
      <c r="H741" s="16">
        <f>TRUNC(TRUNC(F741,8)*G741,2)</f>
        <v>34.590000000000003</v>
      </c>
    </row>
    <row r="742" spans="1:8" ht="15" customHeight="1">
      <c r="A742" s="13" t="s">
        <v>1267</v>
      </c>
      <c r="B742" s="14" t="s">
        <v>1268</v>
      </c>
      <c r="C742" s="78" t="s">
        <v>15</v>
      </c>
      <c r="D742" s="78"/>
      <c r="E742" s="13" t="s">
        <v>1221</v>
      </c>
      <c r="F742" s="15">
        <v>1.1919999999999999</v>
      </c>
      <c r="G742" s="16">
        <v>22.72</v>
      </c>
      <c r="H742" s="16">
        <f>TRUNC(TRUNC(F742,8)*G742,2)</f>
        <v>27.08</v>
      </c>
    </row>
    <row r="743" spans="1:8" ht="18" customHeight="1">
      <c r="A743" s="8"/>
      <c r="B743" s="8"/>
      <c r="C743" s="8"/>
      <c r="D743" s="8"/>
      <c r="E743" s="8"/>
      <c r="F743" s="79" t="s">
        <v>1224</v>
      </c>
      <c r="G743" s="79"/>
      <c r="H743" s="17">
        <f>SUM(H740:H742)</f>
        <v>67.34</v>
      </c>
    </row>
    <row r="744" spans="1:8" ht="15" customHeight="1">
      <c r="A744" s="8"/>
      <c r="B744" s="8"/>
      <c r="C744" s="8"/>
      <c r="D744" s="8"/>
      <c r="E744" s="8"/>
      <c r="F744" s="80" t="s">
        <v>1141</v>
      </c>
      <c r="G744" s="80"/>
      <c r="H744" s="4">
        <f>ROUND(SUM(H735,H738,H743),2)</f>
        <v>774.13</v>
      </c>
    </row>
    <row r="745" spans="1:8" ht="9.9499999999999993" customHeight="1">
      <c r="A745" s="8"/>
      <c r="B745" s="8"/>
      <c r="C745" s="8"/>
      <c r="D745" s="8"/>
      <c r="E745" s="8"/>
      <c r="F745" s="83"/>
      <c r="G745" s="83"/>
      <c r="H745" s="83"/>
    </row>
    <row r="746" spans="1:8" ht="20.100000000000001" customHeight="1">
      <c r="A746" s="81" t="s">
        <v>2496</v>
      </c>
      <c r="B746" s="81"/>
      <c r="C746" s="81"/>
      <c r="D746" s="81"/>
      <c r="E746" s="81"/>
      <c r="F746" s="81"/>
      <c r="G746" s="81"/>
      <c r="H746" s="81"/>
    </row>
    <row r="747" spans="1:8" ht="15" customHeight="1">
      <c r="A747" s="76" t="s">
        <v>1211</v>
      </c>
      <c r="B747" s="76"/>
      <c r="C747" s="77" t="s">
        <v>3</v>
      </c>
      <c r="D747" s="77"/>
      <c r="E747" s="12" t="s">
        <v>4</v>
      </c>
      <c r="F747" s="12" t="s">
        <v>1121</v>
      </c>
      <c r="G747" s="12" t="s">
        <v>1122</v>
      </c>
      <c r="H747" s="12" t="s">
        <v>1123</v>
      </c>
    </row>
    <row r="748" spans="1:8" ht="38.1" customHeight="1">
      <c r="A748" s="13" t="s">
        <v>2285</v>
      </c>
      <c r="B748" s="14" t="s">
        <v>2286</v>
      </c>
      <c r="C748" s="78" t="s">
        <v>15</v>
      </c>
      <c r="D748" s="78"/>
      <c r="E748" s="13" t="s">
        <v>1214</v>
      </c>
      <c r="F748" s="15">
        <v>0.77869999999999995</v>
      </c>
      <c r="G748" s="16">
        <v>0.43</v>
      </c>
      <c r="H748" s="16">
        <f>TRUNC(TRUNC(F748,8)*G748,2)</f>
        <v>0.33</v>
      </c>
    </row>
    <row r="749" spans="1:8" ht="38.1" customHeight="1">
      <c r="A749" s="13" t="s">
        <v>2287</v>
      </c>
      <c r="B749" s="14" t="s">
        <v>2288</v>
      </c>
      <c r="C749" s="78" t="s">
        <v>15</v>
      </c>
      <c r="D749" s="78"/>
      <c r="E749" s="13" t="s">
        <v>1184</v>
      </c>
      <c r="F749" s="15">
        <v>0.82589999999999997</v>
      </c>
      <c r="G749" s="16">
        <v>2.1800000000000002</v>
      </c>
      <c r="H749" s="16">
        <f>TRUNC(TRUNC(F749,8)*G749,2)</f>
        <v>1.8</v>
      </c>
    </row>
    <row r="750" spans="1:8" ht="18" customHeight="1">
      <c r="A750" s="8"/>
      <c r="B750" s="8"/>
      <c r="C750" s="8"/>
      <c r="D750" s="8"/>
      <c r="E750" s="8"/>
      <c r="F750" s="79" t="s">
        <v>1217</v>
      </c>
      <c r="G750" s="79"/>
      <c r="H750" s="17">
        <f>SUM(H748:H749)</f>
        <v>2.13</v>
      </c>
    </row>
    <row r="751" spans="1:8" ht="15" customHeight="1">
      <c r="A751" s="76" t="s">
        <v>1234</v>
      </c>
      <c r="B751" s="76"/>
      <c r="C751" s="77" t="s">
        <v>3</v>
      </c>
      <c r="D751" s="77"/>
      <c r="E751" s="12" t="s">
        <v>4</v>
      </c>
      <c r="F751" s="12" t="s">
        <v>1121</v>
      </c>
      <c r="G751" s="12" t="s">
        <v>1122</v>
      </c>
      <c r="H751" s="12" t="s">
        <v>1123</v>
      </c>
    </row>
    <row r="752" spans="1:8" ht="21" customHeight="1">
      <c r="A752" s="13" t="s">
        <v>1294</v>
      </c>
      <c r="B752" s="14" t="s">
        <v>1295</v>
      </c>
      <c r="C752" s="78" t="s">
        <v>15</v>
      </c>
      <c r="D752" s="78"/>
      <c r="E752" s="13" t="s">
        <v>82</v>
      </c>
      <c r="F752" s="15">
        <v>0.75580000000000003</v>
      </c>
      <c r="G752" s="16">
        <v>139.88999999999999</v>
      </c>
      <c r="H752" s="16">
        <f>TRUNC(TRUNC(F752,8)*G752,2)</f>
        <v>105.72</v>
      </c>
    </row>
    <row r="753" spans="1:8" ht="15" customHeight="1">
      <c r="A753" s="13" t="s">
        <v>1317</v>
      </c>
      <c r="B753" s="14" t="s">
        <v>1318</v>
      </c>
      <c r="C753" s="78" t="s">
        <v>15</v>
      </c>
      <c r="D753" s="78"/>
      <c r="E753" s="13" t="s">
        <v>176</v>
      </c>
      <c r="F753" s="15">
        <v>322.97770000000003</v>
      </c>
      <c r="G753" s="16">
        <v>0.84</v>
      </c>
      <c r="H753" s="16">
        <f>TRUNC(TRUNC(F753,8)*G753,2)</f>
        <v>271.3</v>
      </c>
    </row>
    <row r="754" spans="1:8" ht="21" customHeight="1">
      <c r="A754" s="13" t="s">
        <v>1319</v>
      </c>
      <c r="B754" s="14" t="s">
        <v>1320</v>
      </c>
      <c r="C754" s="78" t="s">
        <v>15</v>
      </c>
      <c r="D754" s="78"/>
      <c r="E754" s="13" t="s">
        <v>82</v>
      </c>
      <c r="F754" s="15">
        <v>0.58720000000000006</v>
      </c>
      <c r="G754" s="16">
        <v>116.09</v>
      </c>
      <c r="H754" s="16">
        <f>TRUNC(TRUNC(F754,8)*G754,2)</f>
        <v>68.16</v>
      </c>
    </row>
    <row r="755" spans="1:8" ht="15" customHeight="1">
      <c r="A755" s="8"/>
      <c r="B755" s="8"/>
      <c r="C755" s="8"/>
      <c r="D755" s="8"/>
      <c r="E755" s="8"/>
      <c r="F755" s="79" t="s">
        <v>1249</v>
      </c>
      <c r="G755" s="79"/>
      <c r="H755" s="17">
        <f>SUM(H752:H754)</f>
        <v>445.17999999999995</v>
      </c>
    </row>
    <row r="756" spans="1:8" ht="15" customHeight="1">
      <c r="A756" s="76" t="s">
        <v>1218</v>
      </c>
      <c r="B756" s="76"/>
      <c r="C756" s="77" t="s">
        <v>3</v>
      </c>
      <c r="D756" s="77"/>
      <c r="E756" s="12" t="s">
        <v>4</v>
      </c>
      <c r="F756" s="12" t="s">
        <v>1121</v>
      </c>
      <c r="G756" s="12" t="s">
        <v>1122</v>
      </c>
      <c r="H756" s="12" t="s">
        <v>1123</v>
      </c>
    </row>
    <row r="757" spans="1:8" ht="21" customHeight="1">
      <c r="A757" s="13" t="s">
        <v>1321</v>
      </c>
      <c r="B757" s="14" t="s">
        <v>1322</v>
      </c>
      <c r="C757" s="78" t="s">
        <v>15</v>
      </c>
      <c r="D757" s="78"/>
      <c r="E757" s="13" t="s">
        <v>1221</v>
      </c>
      <c r="F757" s="15">
        <v>1.6046</v>
      </c>
      <c r="G757" s="16">
        <v>37.4</v>
      </c>
      <c r="H757" s="16">
        <f>TRUNC(TRUNC(F757,8)*G757,2)</f>
        <v>60.01</v>
      </c>
    </row>
    <row r="758" spans="1:8" ht="15" customHeight="1">
      <c r="A758" s="13" t="s">
        <v>1267</v>
      </c>
      <c r="B758" s="14" t="s">
        <v>1268</v>
      </c>
      <c r="C758" s="78" t="s">
        <v>15</v>
      </c>
      <c r="D758" s="78"/>
      <c r="E758" s="13" t="s">
        <v>1221</v>
      </c>
      <c r="F758" s="15">
        <v>2.5333000000000001</v>
      </c>
      <c r="G758" s="16">
        <v>22.72</v>
      </c>
      <c r="H758" s="16">
        <f>TRUNC(TRUNC(F758,8)*G758,2)</f>
        <v>57.55</v>
      </c>
    </row>
    <row r="759" spans="1:8" ht="18" customHeight="1">
      <c r="A759" s="8"/>
      <c r="B759" s="8"/>
      <c r="C759" s="8"/>
      <c r="D759" s="8"/>
      <c r="E759" s="8"/>
      <c r="F759" s="79" t="s">
        <v>1224</v>
      </c>
      <c r="G759" s="79"/>
      <c r="H759" s="17">
        <f>SUM(H757:H758)</f>
        <v>117.56</v>
      </c>
    </row>
    <row r="760" spans="1:8" ht="15" customHeight="1">
      <c r="A760" s="8"/>
      <c r="B760" s="8"/>
      <c r="C760" s="8"/>
      <c r="D760" s="8"/>
      <c r="E760" s="8"/>
      <c r="F760" s="80" t="s">
        <v>1141</v>
      </c>
      <c r="G760" s="80"/>
      <c r="H760" s="4">
        <f>ROUND(SUM(H750,H755,H759),2)</f>
        <v>564.87</v>
      </c>
    </row>
    <row r="761" spans="1:8" ht="9.9499999999999993" customHeight="1">
      <c r="A761" s="8"/>
      <c r="B761" s="8"/>
      <c r="C761" s="8"/>
      <c r="D761" s="8"/>
      <c r="E761" s="8"/>
      <c r="F761" s="83"/>
      <c r="G761" s="83"/>
      <c r="H761" s="83"/>
    </row>
    <row r="762" spans="1:8" ht="20.100000000000001" customHeight="1">
      <c r="A762" s="81" t="s">
        <v>2497</v>
      </c>
      <c r="B762" s="81"/>
      <c r="C762" s="81"/>
      <c r="D762" s="81"/>
      <c r="E762" s="81"/>
      <c r="F762" s="81"/>
      <c r="G762" s="81"/>
      <c r="H762" s="81"/>
    </row>
    <row r="763" spans="1:8" ht="15" customHeight="1">
      <c r="A763" s="76" t="s">
        <v>1211</v>
      </c>
      <c r="B763" s="76"/>
      <c r="C763" s="77" t="s">
        <v>3</v>
      </c>
      <c r="D763" s="77"/>
      <c r="E763" s="12" t="s">
        <v>4</v>
      </c>
      <c r="F763" s="12" t="s">
        <v>1121</v>
      </c>
      <c r="G763" s="12" t="s">
        <v>1122</v>
      </c>
      <c r="H763" s="12" t="s">
        <v>1123</v>
      </c>
    </row>
    <row r="764" spans="1:8" ht="38.1" customHeight="1">
      <c r="A764" s="13" t="s">
        <v>1313</v>
      </c>
      <c r="B764" s="14" t="s">
        <v>1314</v>
      </c>
      <c r="C764" s="78" t="s">
        <v>15</v>
      </c>
      <c r="D764" s="78"/>
      <c r="E764" s="13" t="s">
        <v>1214</v>
      </c>
      <c r="F764" s="15">
        <v>0.61970000000000003</v>
      </c>
      <c r="G764" s="16">
        <v>1.79</v>
      </c>
      <c r="H764" s="16">
        <f>TRUNC(TRUNC(F764,8)*G764,2)</f>
        <v>1.1000000000000001</v>
      </c>
    </row>
    <row r="765" spans="1:8" ht="38.1" customHeight="1">
      <c r="A765" s="13" t="s">
        <v>1315</v>
      </c>
      <c r="B765" s="14" t="s">
        <v>1316</v>
      </c>
      <c r="C765" s="78" t="s">
        <v>15</v>
      </c>
      <c r="D765" s="78"/>
      <c r="E765" s="13" t="s">
        <v>1184</v>
      </c>
      <c r="F765" s="15">
        <v>0.65720000000000001</v>
      </c>
      <c r="G765" s="16">
        <v>6.1</v>
      </c>
      <c r="H765" s="16">
        <f>TRUNC(TRUNC(F765,8)*G765,2)</f>
        <v>4</v>
      </c>
    </row>
    <row r="766" spans="1:8" ht="18" customHeight="1">
      <c r="A766" s="8"/>
      <c r="B766" s="8"/>
      <c r="C766" s="8"/>
      <c r="D766" s="8"/>
      <c r="E766" s="8"/>
      <c r="F766" s="79" t="s">
        <v>1217</v>
      </c>
      <c r="G766" s="79"/>
      <c r="H766" s="17">
        <f>SUM(H764:H765)</f>
        <v>5.0999999999999996</v>
      </c>
    </row>
    <row r="767" spans="1:8" ht="15" customHeight="1">
      <c r="A767" s="76" t="s">
        <v>1234</v>
      </c>
      <c r="B767" s="76"/>
      <c r="C767" s="77" t="s">
        <v>3</v>
      </c>
      <c r="D767" s="77"/>
      <c r="E767" s="12" t="s">
        <v>4</v>
      </c>
      <c r="F767" s="12" t="s">
        <v>1121</v>
      </c>
      <c r="G767" s="12" t="s">
        <v>1122</v>
      </c>
      <c r="H767" s="12" t="s">
        <v>1123</v>
      </c>
    </row>
    <row r="768" spans="1:8" ht="21" customHeight="1">
      <c r="A768" s="13" t="s">
        <v>1294</v>
      </c>
      <c r="B768" s="14" t="s">
        <v>1295</v>
      </c>
      <c r="C768" s="78" t="s">
        <v>15</v>
      </c>
      <c r="D768" s="78"/>
      <c r="E768" s="13" t="s">
        <v>82</v>
      </c>
      <c r="F768" s="15">
        <v>0.76090000000000002</v>
      </c>
      <c r="G768" s="16">
        <v>139.88999999999999</v>
      </c>
      <c r="H768" s="16">
        <f>TRUNC(TRUNC(F768,8)*G768,2)</f>
        <v>106.44</v>
      </c>
    </row>
    <row r="769" spans="1:8" ht="15" customHeight="1">
      <c r="A769" s="13" t="s">
        <v>1317</v>
      </c>
      <c r="B769" s="14" t="s">
        <v>1318</v>
      </c>
      <c r="C769" s="78" t="s">
        <v>15</v>
      </c>
      <c r="D769" s="78"/>
      <c r="E769" s="13" t="s">
        <v>176</v>
      </c>
      <c r="F769" s="15">
        <v>325.15890000000002</v>
      </c>
      <c r="G769" s="16">
        <v>0.84</v>
      </c>
      <c r="H769" s="16">
        <f>TRUNC(TRUNC(F769,8)*G769,2)</f>
        <v>273.13</v>
      </c>
    </row>
    <row r="770" spans="1:8" ht="21" customHeight="1">
      <c r="A770" s="13" t="s">
        <v>1319</v>
      </c>
      <c r="B770" s="14" t="s">
        <v>1320</v>
      </c>
      <c r="C770" s="78" t="s">
        <v>15</v>
      </c>
      <c r="D770" s="78"/>
      <c r="E770" s="13" t="s">
        <v>82</v>
      </c>
      <c r="F770" s="15">
        <v>0.59119999999999995</v>
      </c>
      <c r="G770" s="16">
        <v>116.09</v>
      </c>
      <c r="H770" s="16">
        <f>TRUNC(TRUNC(F770,8)*G770,2)</f>
        <v>68.63</v>
      </c>
    </row>
    <row r="771" spans="1:8" ht="15" customHeight="1">
      <c r="A771" s="8"/>
      <c r="B771" s="8"/>
      <c r="C771" s="8"/>
      <c r="D771" s="8"/>
      <c r="E771" s="8"/>
      <c r="F771" s="79" t="s">
        <v>1249</v>
      </c>
      <c r="G771" s="79"/>
      <c r="H771" s="17">
        <f>SUM(H768:H770)</f>
        <v>448.2</v>
      </c>
    </row>
    <row r="772" spans="1:8" ht="15" customHeight="1">
      <c r="A772" s="76" t="s">
        <v>1218</v>
      </c>
      <c r="B772" s="76"/>
      <c r="C772" s="77" t="s">
        <v>3</v>
      </c>
      <c r="D772" s="77"/>
      <c r="E772" s="12" t="s">
        <v>4</v>
      </c>
      <c r="F772" s="12" t="s">
        <v>1121</v>
      </c>
      <c r="G772" s="12" t="s">
        <v>1122</v>
      </c>
      <c r="H772" s="12" t="s">
        <v>1123</v>
      </c>
    </row>
    <row r="773" spans="1:8" ht="21" customHeight="1">
      <c r="A773" s="13" t="s">
        <v>1321</v>
      </c>
      <c r="B773" s="14" t="s">
        <v>1322</v>
      </c>
      <c r="C773" s="78" t="s">
        <v>15</v>
      </c>
      <c r="D773" s="78"/>
      <c r="E773" s="13" t="s">
        <v>1221</v>
      </c>
      <c r="F773" s="15">
        <v>1.2767999999999999</v>
      </c>
      <c r="G773" s="16">
        <v>37.4</v>
      </c>
      <c r="H773" s="16">
        <f>TRUNC(TRUNC(F773,8)*G773,2)</f>
        <v>47.75</v>
      </c>
    </row>
    <row r="774" spans="1:8" ht="15" customHeight="1">
      <c r="A774" s="13" t="s">
        <v>1267</v>
      </c>
      <c r="B774" s="14" t="s">
        <v>1268</v>
      </c>
      <c r="C774" s="78" t="s">
        <v>15</v>
      </c>
      <c r="D774" s="78"/>
      <c r="E774" s="13" t="s">
        <v>1221</v>
      </c>
      <c r="F774" s="15">
        <v>2.0266999999999999</v>
      </c>
      <c r="G774" s="16">
        <v>22.72</v>
      </c>
      <c r="H774" s="16">
        <f>TRUNC(TRUNC(F774,8)*G774,2)</f>
        <v>46.04</v>
      </c>
    </row>
    <row r="775" spans="1:8" ht="18" customHeight="1">
      <c r="A775" s="8"/>
      <c r="B775" s="8"/>
      <c r="C775" s="8"/>
      <c r="D775" s="8"/>
      <c r="E775" s="8"/>
      <c r="F775" s="79" t="s">
        <v>1224</v>
      </c>
      <c r="G775" s="79"/>
      <c r="H775" s="17">
        <f>SUM(H773:H774)</f>
        <v>93.789999999999992</v>
      </c>
    </row>
    <row r="776" spans="1:8" ht="15" customHeight="1">
      <c r="A776" s="8"/>
      <c r="B776" s="8"/>
      <c r="C776" s="8"/>
      <c r="D776" s="8"/>
      <c r="E776" s="8"/>
      <c r="F776" s="80" t="s">
        <v>1141</v>
      </c>
      <c r="G776" s="80"/>
      <c r="H776" s="4">
        <f>ROUND(SUM(H766,H771,H775),2)</f>
        <v>547.09</v>
      </c>
    </row>
    <row r="777" spans="1:8" ht="9.9499999999999993" customHeight="1">
      <c r="A777" s="8"/>
      <c r="B777" s="8"/>
      <c r="C777" s="8"/>
      <c r="D777" s="8"/>
      <c r="E777" s="8"/>
      <c r="F777" s="83"/>
      <c r="G777" s="83"/>
      <c r="H777" s="83"/>
    </row>
    <row r="778" spans="1:8" ht="20.100000000000001" customHeight="1">
      <c r="A778" s="81" t="s">
        <v>2498</v>
      </c>
      <c r="B778" s="81"/>
      <c r="C778" s="81"/>
      <c r="D778" s="81"/>
      <c r="E778" s="81"/>
      <c r="F778" s="81"/>
      <c r="G778" s="81"/>
      <c r="H778" s="81"/>
    </row>
    <row r="779" spans="1:8" ht="15" customHeight="1">
      <c r="A779" s="76" t="s">
        <v>1211</v>
      </c>
      <c r="B779" s="76"/>
      <c r="C779" s="77" t="s">
        <v>3</v>
      </c>
      <c r="D779" s="77"/>
      <c r="E779" s="12" t="s">
        <v>4</v>
      </c>
      <c r="F779" s="12" t="s">
        <v>1121</v>
      </c>
      <c r="G779" s="12" t="s">
        <v>1122</v>
      </c>
      <c r="H779" s="12" t="s">
        <v>1123</v>
      </c>
    </row>
    <row r="780" spans="1:8" ht="38.1" customHeight="1">
      <c r="A780" s="13" t="s">
        <v>1313</v>
      </c>
      <c r="B780" s="14" t="s">
        <v>1314</v>
      </c>
      <c r="C780" s="78" t="s">
        <v>15</v>
      </c>
      <c r="D780" s="78"/>
      <c r="E780" s="13" t="s">
        <v>1214</v>
      </c>
      <c r="F780" s="15">
        <v>0.6018</v>
      </c>
      <c r="G780" s="16">
        <v>1.79</v>
      </c>
      <c r="H780" s="16">
        <f>TRUNC(TRUNC(F780,8)*G780,2)</f>
        <v>1.07</v>
      </c>
    </row>
    <row r="781" spans="1:8" ht="38.1" customHeight="1">
      <c r="A781" s="13" t="s">
        <v>1315</v>
      </c>
      <c r="B781" s="14" t="s">
        <v>1316</v>
      </c>
      <c r="C781" s="78" t="s">
        <v>15</v>
      </c>
      <c r="D781" s="78"/>
      <c r="E781" s="13" t="s">
        <v>1184</v>
      </c>
      <c r="F781" s="15">
        <v>0.63819999999999999</v>
      </c>
      <c r="G781" s="16">
        <v>6.1</v>
      </c>
      <c r="H781" s="16">
        <f>TRUNC(TRUNC(F781,8)*G781,2)</f>
        <v>3.89</v>
      </c>
    </row>
    <row r="782" spans="1:8" ht="18" customHeight="1">
      <c r="A782" s="8"/>
      <c r="B782" s="8"/>
      <c r="C782" s="8"/>
      <c r="D782" s="8"/>
      <c r="E782" s="8"/>
      <c r="F782" s="79" t="s">
        <v>1217</v>
      </c>
      <c r="G782" s="79"/>
      <c r="H782" s="17">
        <f>SUM(H780:H781)</f>
        <v>4.96</v>
      </c>
    </row>
    <row r="783" spans="1:8" ht="15" customHeight="1">
      <c r="A783" s="76" t="s">
        <v>1234</v>
      </c>
      <c r="B783" s="76"/>
      <c r="C783" s="77" t="s">
        <v>3</v>
      </c>
      <c r="D783" s="77"/>
      <c r="E783" s="12" t="s">
        <v>4</v>
      </c>
      <c r="F783" s="12" t="s">
        <v>1121</v>
      </c>
      <c r="G783" s="12" t="s">
        <v>1122</v>
      </c>
      <c r="H783" s="12" t="s">
        <v>1123</v>
      </c>
    </row>
    <row r="784" spans="1:8" ht="21" customHeight="1">
      <c r="A784" s="13" t="s">
        <v>1294</v>
      </c>
      <c r="B784" s="14" t="s">
        <v>1295</v>
      </c>
      <c r="C784" s="78" t="s">
        <v>15</v>
      </c>
      <c r="D784" s="78"/>
      <c r="E784" s="13" t="s">
        <v>82</v>
      </c>
      <c r="F784" s="15">
        <v>0.71189999999999998</v>
      </c>
      <c r="G784" s="16">
        <v>139.88999999999999</v>
      </c>
      <c r="H784" s="16">
        <f>TRUNC(TRUNC(F784,8)*G784,2)</f>
        <v>99.58</v>
      </c>
    </row>
    <row r="785" spans="1:8" ht="15" customHeight="1">
      <c r="A785" s="13" t="s">
        <v>1317</v>
      </c>
      <c r="B785" s="14" t="s">
        <v>1318</v>
      </c>
      <c r="C785" s="78" t="s">
        <v>15</v>
      </c>
      <c r="D785" s="78"/>
      <c r="E785" s="13" t="s">
        <v>176</v>
      </c>
      <c r="F785" s="15">
        <v>391.16629999999998</v>
      </c>
      <c r="G785" s="16">
        <v>0.84</v>
      </c>
      <c r="H785" s="16">
        <f>TRUNC(TRUNC(F785,8)*G785,2)</f>
        <v>328.57</v>
      </c>
    </row>
    <row r="786" spans="1:8" ht="21" customHeight="1">
      <c r="A786" s="13" t="s">
        <v>1319</v>
      </c>
      <c r="B786" s="14" t="s">
        <v>1320</v>
      </c>
      <c r="C786" s="78" t="s">
        <v>15</v>
      </c>
      <c r="D786" s="78"/>
      <c r="E786" s="13" t="s">
        <v>82</v>
      </c>
      <c r="F786" s="15">
        <v>0.5927</v>
      </c>
      <c r="G786" s="16">
        <v>116.09</v>
      </c>
      <c r="H786" s="16">
        <f>TRUNC(TRUNC(F786,8)*G786,2)</f>
        <v>68.8</v>
      </c>
    </row>
    <row r="787" spans="1:8" ht="15" customHeight="1">
      <c r="A787" s="8"/>
      <c r="B787" s="8"/>
      <c r="C787" s="8"/>
      <c r="D787" s="8"/>
      <c r="E787" s="8"/>
      <c r="F787" s="79" t="s">
        <v>1249</v>
      </c>
      <c r="G787" s="79"/>
      <c r="H787" s="17">
        <f>SUM(H784:H786)</f>
        <v>496.95</v>
      </c>
    </row>
    <row r="788" spans="1:8" ht="15" customHeight="1">
      <c r="A788" s="76" t="s">
        <v>1218</v>
      </c>
      <c r="B788" s="76"/>
      <c r="C788" s="77" t="s">
        <v>3</v>
      </c>
      <c r="D788" s="77"/>
      <c r="E788" s="12" t="s">
        <v>4</v>
      </c>
      <c r="F788" s="12" t="s">
        <v>1121</v>
      </c>
      <c r="G788" s="12" t="s">
        <v>1122</v>
      </c>
      <c r="H788" s="12" t="s">
        <v>1123</v>
      </c>
    </row>
    <row r="789" spans="1:8" ht="21" customHeight="1">
      <c r="A789" s="13" t="s">
        <v>1321</v>
      </c>
      <c r="B789" s="14" t="s">
        <v>1322</v>
      </c>
      <c r="C789" s="78" t="s">
        <v>15</v>
      </c>
      <c r="D789" s="78"/>
      <c r="E789" s="13" t="s">
        <v>1221</v>
      </c>
      <c r="F789" s="15">
        <v>1.24</v>
      </c>
      <c r="G789" s="16">
        <v>37.4</v>
      </c>
      <c r="H789" s="16">
        <f>TRUNC(TRUNC(F789,8)*G789,2)</f>
        <v>46.37</v>
      </c>
    </row>
    <row r="790" spans="1:8" ht="15" customHeight="1">
      <c r="A790" s="13" t="s">
        <v>1267</v>
      </c>
      <c r="B790" s="14" t="s">
        <v>1268</v>
      </c>
      <c r="C790" s="78" t="s">
        <v>15</v>
      </c>
      <c r="D790" s="78"/>
      <c r="E790" s="13" t="s">
        <v>1221</v>
      </c>
      <c r="F790" s="15">
        <v>1.9633</v>
      </c>
      <c r="G790" s="16">
        <v>22.72</v>
      </c>
      <c r="H790" s="16">
        <f>TRUNC(TRUNC(F790,8)*G790,2)</f>
        <v>44.6</v>
      </c>
    </row>
    <row r="791" spans="1:8" ht="18" customHeight="1">
      <c r="A791" s="8"/>
      <c r="B791" s="8"/>
      <c r="C791" s="8"/>
      <c r="D791" s="8"/>
      <c r="E791" s="8"/>
      <c r="F791" s="79" t="s">
        <v>1224</v>
      </c>
      <c r="G791" s="79"/>
      <c r="H791" s="17">
        <f>SUM(H789:H790)</f>
        <v>90.97</v>
      </c>
    </row>
    <row r="792" spans="1:8" ht="15" customHeight="1">
      <c r="A792" s="8"/>
      <c r="B792" s="8"/>
      <c r="C792" s="8"/>
      <c r="D792" s="8"/>
      <c r="E792" s="8"/>
      <c r="F792" s="80" t="s">
        <v>1141</v>
      </c>
      <c r="G792" s="80"/>
      <c r="H792" s="4">
        <f>ROUND(SUM(H782,H787,H791),2)</f>
        <v>592.88</v>
      </c>
    </row>
    <row r="793" spans="1:8" ht="9.9499999999999993" customHeight="1">
      <c r="A793" s="8"/>
      <c r="B793" s="8"/>
      <c r="C793" s="8"/>
      <c r="D793" s="8"/>
      <c r="E793" s="8"/>
      <c r="F793" s="83"/>
      <c r="G793" s="83"/>
      <c r="H793" s="83"/>
    </row>
    <row r="794" spans="1:8" ht="20.100000000000001" customHeight="1">
      <c r="A794" s="81" t="s">
        <v>2499</v>
      </c>
      <c r="B794" s="81"/>
      <c r="C794" s="81"/>
      <c r="D794" s="81"/>
      <c r="E794" s="81"/>
      <c r="F794" s="81"/>
      <c r="G794" s="81"/>
      <c r="H794" s="81"/>
    </row>
    <row r="795" spans="1:8" ht="15" customHeight="1">
      <c r="A795" s="76" t="s">
        <v>1234</v>
      </c>
      <c r="B795" s="76"/>
      <c r="C795" s="77" t="s">
        <v>3</v>
      </c>
      <c r="D795" s="77"/>
      <c r="E795" s="12" t="s">
        <v>4</v>
      </c>
      <c r="F795" s="12" t="s">
        <v>1121</v>
      </c>
      <c r="G795" s="12" t="s">
        <v>1122</v>
      </c>
      <c r="H795" s="12" t="s">
        <v>1123</v>
      </c>
    </row>
    <row r="796" spans="1:8" ht="21" customHeight="1">
      <c r="A796" s="13" t="s">
        <v>1294</v>
      </c>
      <c r="B796" s="14" t="s">
        <v>1295</v>
      </c>
      <c r="C796" s="78" t="s">
        <v>15</v>
      </c>
      <c r="D796" s="78"/>
      <c r="E796" s="13" t="s">
        <v>82</v>
      </c>
      <c r="F796" s="15">
        <v>0.8538</v>
      </c>
      <c r="G796" s="16">
        <v>139.88999999999999</v>
      </c>
      <c r="H796" s="16">
        <f>TRUNC(TRUNC(F796,8)*G796,2)</f>
        <v>119.43</v>
      </c>
    </row>
    <row r="797" spans="1:8" ht="15" customHeight="1">
      <c r="A797" s="13" t="s">
        <v>1317</v>
      </c>
      <c r="B797" s="14" t="s">
        <v>1318</v>
      </c>
      <c r="C797" s="78" t="s">
        <v>15</v>
      </c>
      <c r="D797" s="78"/>
      <c r="E797" s="13" t="s">
        <v>176</v>
      </c>
      <c r="F797" s="15">
        <v>218.93</v>
      </c>
      <c r="G797" s="16">
        <v>0.84</v>
      </c>
      <c r="H797" s="16">
        <f>TRUNC(TRUNC(F797,8)*G797,2)</f>
        <v>183.9</v>
      </c>
    </row>
    <row r="798" spans="1:8" ht="21" customHeight="1">
      <c r="A798" s="13" t="s">
        <v>1319</v>
      </c>
      <c r="B798" s="14" t="s">
        <v>1320</v>
      </c>
      <c r="C798" s="78" t="s">
        <v>15</v>
      </c>
      <c r="D798" s="78"/>
      <c r="E798" s="13" t="s">
        <v>82</v>
      </c>
      <c r="F798" s="15">
        <v>0.59709999999999996</v>
      </c>
      <c r="G798" s="16">
        <v>116.09</v>
      </c>
      <c r="H798" s="16">
        <f>TRUNC(TRUNC(F798,8)*G798,2)</f>
        <v>69.31</v>
      </c>
    </row>
    <row r="799" spans="1:8" ht="15" customHeight="1">
      <c r="A799" s="8"/>
      <c r="B799" s="8"/>
      <c r="C799" s="8"/>
      <c r="D799" s="8"/>
      <c r="E799" s="8"/>
      <c r="F799" s="79" t="s">
        <v>1249</v>
      </c>
      <c r="G799" s="79"/>
      <c r="H799" s="17">
        <f>SUM(H796:H798)</f>
        <v>372.64000000000004</v>
      </c>
    </row>
    <row r="800" spans="1:8" ht="15" customHeight="1">
      <c r="A800" s="76" t="s">
        <v>1218</v>
      </c>
      <c r="B800" s="76"/>
      <c r="C800" s="77" t="s">
        <v>3</v>
      </c>
      <c r="D800" s="77"/>
      <c r="E800" s="12" t="s">
        <v>4</v>
      </c>
      <c r="F800" s="12" t="s">
        <v>1121</v>
      </c>
      <c r="G800" s="12" t="s">
        <v>1122</v>
      </c>
      <c r="H800" s="12" t="s">
        <v>1123</v>
      </c>
    </row>
    <row r="801" spans="1:8" ht="15" customHeight="1">
      <c r="A801" s="13" t="s">
        <v>1267</v>
      </c>
      <c r="B801" s="14" t="s">
        <v>1268</v>
      </c>
      <c r="C801" s="78" t="s">
        <v>15</v>
      </c>
      <c r="D801" s="78"/>
      <c r="E801" s="13" t="s">
        <v>1221</v>
      </c>
      <c r="F801" s="15">
        <v>6.2858000000000001</v>
      </c>
      <c r="G801" s="16">
        <v>22.72</v>
      </c>
      <c r="H801" s="16">
        <f>TRUNC(TRUNC(F801,8)*G801,2)</f>
        <v>142.81</v>
      </c>
    </row>
    <row r="802" spans="1:8" ht="18" customHeight="1">
      <c r="A802" s="8"/>
      <c r="B802" s="8"/>
      <c r="C802" s="8"/>
      <c r="D802" s="8"/>
      <c r="E802" s="8"/>
      <c r="F802" s="79" t="s">
        <v>1224</v>
      </c>
      <c r="G802" s="79"/>
      <c r="H802" s="17">
        <f>SUM(H801:H801)</f>
        <v>142.81</v>
      </c>
    </row>
    <row r="803" spans="1:8" ht="15" customHeight="1">
      <c r="A803" s="8"/>
      <c r="B803" s="8"/>
      <c r="C803" s="8"/>
      <c r="D803" s="8"/>
      <c r="E803" s="8"/>
      <c r="F803" s="80" t="s">
        <v>1141</v>
      </c>
      <c r="G803" s="80"/>
      <c r="H803" s="4">
        <f>ROUND(SUM(H799,H802),2)</f>
        <v>515.45000000000005</v>
      </c>
    </row>
    <row r="804" spans="1:8" ht="9.9499999999999993" customHeight="1">
      <c r="A804" s="8"/>
      <c r="B804" s="8"/>
      <c r="C804" s="8"/>
      <c r="D804" s="8"/>
      <c r="E804" s="8"/>
      <c r="F804" s="83"/>
      <c r="G804" s="83"/>
      <c r="H804" s="83"/>
    </row>
    <row r="805" spans="1:8" ht="20.100000000000001" customHeight="1">
      <c r="A805" s="81" t="s">
        <v>2500</v>
      </c>
      <c r="B805" s="81"/>
      <c r="C805" s="81"/>
      <c r="D805" s="81"/>
      <c r="E805" s="81"/>
      <c r="F805" s="81"/>
      <c r="G805" s="81"/>
      <c r="H805" s="81"/>
    </row>
    <row r="806" spans="1:8" ht="15" customHeight="1">
      <c r="A806" s="76" t="s">
        <v>1211</v>
      </c>
      <c r="B806" s="76"/>
      <c r="C806" s="77" t="s">
        <v>3</v>
      </c>
      <c r="D806" s="77"/>
      <c r="E806" s="12" t="s">
        <v>4</v>
      </c>
      <c r="F806" s="12" t="s">
        <v>1121</v>
      </c>
      <c r="G806" s="12" t="s">
        <v>1122</v>
      </c>
      <c r="H806" s="12" t="s">
        <v>1123</v>
      </c>
    </row>
    <row r="807" spans="1:8" ht="38.1" customHeight="1">
      <c r="A807" s="13" t="s">
        <v>2285</v>
      </c>
      <c r="B807" s="14" t="s">
        <v>2286</v>
      </c>
      <c r="C807" s="78" t="s">
        <v>15</v>
      </c>
      <c r="D807" s="78"/>
      <c r="E807" s="13" t="s">
        <v>1214</v>
      </c>
      <c r="F807" s="15">
        <v>0.71879999999999999</v>
      </c>
      <c r="G807" s="16">
        <v>0.43</v>
      </c>
      <c r="H807" s="16">
        <f>TRUNC(TRUNC(F807,8)*G807,2)</f>
        <v>0.3</v>
      </c>
    </row>
    <row r="808" spans="1:8" ht="38.1" customHeight="1">
      <c r="A808" s="13" t="s">
        <v>2287</v>
      </c>
      <c r="B808" s="14" t="s">
        <v>2288</v>
      </c>
      <c r="C808" s="78" t="s">
        <v>15</v>
      </c>
      <c r="D808" s="78"/>
      <c r="E808" s="13" t="s">
        <v>1184</v>
      </c>
      <c r="F808" s="15">
        <v>0.76229999999999998</v>
      </c>
      <c r="G808" s="16">
        <v>2.1800000000000002</v>
      </c>
      <c r="H808" s="16">
        <f>TRUNC(TRUNC(F808,8)*G808,2)</f>
        <v>1.66</v>
      </c>
    </row>
    <row r="809" spans="1:8" ht="18" customHeight="1">
      <c r="A809" s="8"/>
      <c r="B809" s="8"/>
      <c r="C809" s="8"/>
      <c r="D809" s="8"/>
      <c r="E809" s="8"/>
      <c r="F809" s="79" t="s">
        <v>1217</v>
      </c>
      <c r="G809" s="79"/>
      <c r="H809" s="17">
        <f>SUM(H807:H808)</f>
        <v>1.96</v>
      </c>
    </row>
    <row r="810" spans="1:8" ht="15" customHeight="1">
      <c r="A810" s="76" t="s">
        <v>1234</v>
      </c>
      <c r="B810" s="76"/>
      <c r="C810" s="77" t="s">
        <v>3</v>
      </c>
      <c r="D810" s="77"/>
      <c r="E810" s="12" t="s">
        <v>4</v>
      </c>
      <c r="F810" s="12" t="s">
        <v>1121</v>
      </c>
      <c r="G810" s="12" t="s">
        <v>1122</v>
      </c>
      <c r="H810" s="12" t="s">
        <v>1123</v>
      </c>
    </row>
    <row r="811" spans="1:8" ht="21" customHeight="1">
      <c r="A811" s="13" t="s">
        <v>1294</v>
      </c>
      <c r="B811" s="14" t="s">
        <v>1295</v>
      </c>
      <c r="C811" s="78" t="s">
        <v>15</v>
      </c>
      <c r="D811" s="78"/>
      <c r="E811" s="13" t="s">
        <v>82</v>
      </c>
      <c r="F811" s="15">
        <v>0.82689999999999997</v>
      </c>
      <c r="G811" s="16">
        <v>139.88999999999999</v>
      </c>
      <c r="H811" s="16">
        <f>TRUNC(TRUNC(F811,8)*G811,2)</f>
        <v>115.67</v>
      </c>
    </row>
    <row r="812" spans="1:8" ht="15" customHeight="1">
      <c r="A812" s="13" t="s">
        <v>1317</v>
      </c>
      <c r="B812" s="14" t="s">
        <v>1318</v>
      </c>
      <c r="C812" s="78" t="s">
        <v>15</v>
      </c>
      <c r="D812" s="78"/>
      <c r="E812" s="13" t="s">
        <v>176</v>
      </c>
      <c r="F812" s="15">
        <v>212.01939999999999</v>
      </c>
      <c r="G812" s="16">
        <v>0.84</v>
      </c>
      <c r="H812" s="16">
        <f>TRUNC(TRUNC(F812,8)*G812,2)</f>
        <v>178.09</v>
      </c>
    </row>
    <row r="813" spans="1:8" ht="21" customHeight="1">
      <c r="A813" s="13" t="s">
        <v>1319</v>
      </c>
      <c r="B813" s="14" t="s">
        <v>1320</v>
      </c>
      <c r="C813" s="78" t="s">
        <v>15</v>
      </c>
      <c r="D813" s="78"/>
      <c r="E813" s="13" t="s">
        <v>82</v>
      </c>
      <c r="F813" s="15">
        <v>0.57820000000000005</v>
      </c>
      <c r="G813" s="16">
        <v>116.09</v>
      </c>
      <c r="H813" s="16">
        <f>TRUNC(TRUNC(F813,8)*G813,2)</f>
        <v>67.12</v>
      </c>
    </row>
    <row r="814" spans="1:8" ht="15" customHeight="1">
      <c r="A814" s="8"/>
      <c r="B814" s="8"/>
      <c r="C814" s="8"/>
      <c r="D814" s="8"/>
      <c r="E814" s="8"/>
      <c r="F814" s="79" t="s">
        <v>1249</v>
      </c>
      <c r="G814" s="79"/>
      <c r="H814" s="17">
        <f>SUM(H811:H813)</f>
        <v>360.88</v>
      </c>
    </row>
    <row r="815" spans="1:8" ht="15" customHeight="1">
      <c r="A815" s="76" t="s">
        <v>1218</v>
      </c>
      <c r="B815" s="76"/>
      <c r="C815" s="77" t="s">
        <v>3</v>
      </c>
      <c r="D815" s="77"/>
      <c r="E815" s="12" t="s">
        <v>4</v>
      </c>
      <c r="F815" s="12" t="s">
        <v>1121</v>
      </c>
      <c r="G815" s="12" t="s">
        <v>1122</v>
      </c>
      <c r="H815" s="12" t="s">
        <v>1123</v>
      </c>
    </row>
    <row r="816" spans="1:8" ht="21" customHeight="1">
      <c r="A816" s="13" t="s">
        <v>1321</v>
      </c>
      <c r="B816" s="14" t="s">
        <v>1322</v>
      </c>
      <c r="C816" s="78" t="s">
        <v>15</v>
      </c>
      <c r="D816" s="78"/>
      <c r="E816" s="13" t="s">
        <v>1221</v>
      </c>
      <c r="F816" s="15">
        <v>1.4811000000000001</v>
      </c>
      <c r="G816" s="16">
        <v>37.4</v>
      </c>
      <c r="H816" s="16">
        <f>TRUNC(TRUNC(F816,8)*G816,2)</f>
        <v>55.39</v>
      </c>
    </row>
    <row r="817" spans="1:8" ht="15" customHeight="1">
      <c r="A817" s="13" t="s">
        <v>1267</v>
      </c>
      <c r="B817" s="14" t="s">
        <v>1268</v>
      </c>
      <c r="C817" s="78" t="s">
        <v>15</v>
      </c>
      <c r="D817" s="78"/>
      <c r="E817" s="13" t="s">
        <v>1221</v>
      </c>
      <c r="F817" s="15">
        <v>2.3433000000000002</v>
      </c>
      <c r="G817" s="16">
        <v>22.72</v>
      </c>
      <c r="H817" s="16">
        <f>TRUNC(TRUNC(F817,8)*G817,2)</f>
        <v>53.23</v>
      </c>
    </row>
    <row r="818" spans="1:8" ht="18" customHeight="1">
      <c r="A818" s="8"/>
      <c r="B818" s="8"/>
      <c r="C818" s="8"/>
      <c r="D818" s="8"/>
      <c r="E818" s="8"/>
      <c r="F818" s="79" t="s">
        <v>1224</v>
      </c>
      <c r="G818" s="79"/>
      <c r="H818" s="17">
        <f>SUM(H816:H817)</f>
        <v>108.62</v>
      </c>
    </row>
    <row r="819" spans="1:8" ht="15" customHeight="1">
      <c r="A819" s="8"/>
      <c r="B819" s="8"/>
      <c r="C819" s="8"/>
      <c r="D819" s="8"/>
      <c r="E819" s="8"/>
      <c r="F819" s="80" t="s">
        <v>1141</v>
      </c>
      <c r="G819" s="80"/>
      <c r="H819" s="4">
        <f>ROUND(SUM(H809,H814,H818),2)</f>
        <v>471.46</v>
      </c>
    </row>
    <row r="820" spans="1:8" ht="9.9499999999999993" customHeight="1">
      <c r="A820" s="8"/>
      <c r="B820" s="8"/>
      <c r="C820" s="8"/>
      <c r="D820" s="8"/>
      <c r="E820" s="8"/>
      <c r="F820" s="83"/>
      <c r="G820" s="83"/>
      <c r="H820" s="83"/>
    </row>
    <row r="821" spans="1:8" ht="20.100000000000001" customHeight="1">
      <c r="A821" s="81" t="s">
        <v>2501</v>
      </c>
      <c r="B821" s="81"/>
      <c r="C821" s="81"/>
      <c r="D821" s="81"/>
      <c r="E821" s="81"/>
      <c r="F821" s="81"/>
      <c r="G821" s="81"/>
      <c r="H821" s="81"/>
    </row>
    <row r="822" spans="1:8" ht="15" customHeight="1">
      <c r="A822" s="76" t="s">
        <v>1211</v>
      </c>
      <c r="B822" s="76"/>
      <c r="C822" s="77" t="s">
        <v>3</v>
      </c>
      <c r="D822" s="77"/>
      <c r="E822" s="12" t="s">
        <v>4</v>
      </c>
      <c r="F822" s="12" t="s">
        <v>1121</v>
      </c>
      <c r="G822" s="12" t="s">
        <v>1122</v>
      </c>
      <c r="H822" s="12" t="s">
        <v>1123</v>
      </c>
    </row>
    <row r="823" spans="1:8" ht="38.1" customHeight="1">
      <c r="A823" s="13" t="s">
        <v>1313</v>
      </c>
      <c r="B823" s="14" t="s">
        <v>1314</v>
      </c>
      <c r="C823" s="78" t="s">
        <v>15</v>
      </c>
      <c r="D823" s="78"/>
      <c r="E823" s="13" t="s">
        <v>1214</v>
      </c>
      <c r="F823" s="15">
        <v>0.6462</v>
      </c>
      <c r="G823" s="16">
        <v>1.79</v>
      </c>
      <c r="H823" s="16">
        <f>TRUNC(TRUNC(F823,8)*G823,2)</f>
        <v>1.1499999999999999</v>
      </c>
    </row>
    <row r="824" spans="1:8" ht="38.1" customHeight="1">
      <c r="A824" s="13" t="s">
        <v>1315</v>
      </c>
      <c r="B824" s="14" t="s">
        <v>1316</v>
      </c>
      <c r="C824" s="78" t="s">
        <v>15</v>
      </c>
      <c r="D824" s="78"/>
      <c r="E824" s="13" t="s">
        <v>1184</v>
      </c>
      <c r="F824" s="15">
        <v>0.68530000000000002</v>
      </c>
      <c r="G824" s="16">
        <v>6.1</v>
      </c>
      <c r="H824" s="16">
        <f>TRUNC(TRUNC(F824,8)*G824,2)</f>
        <v>4.18</v>
      </c>
    </row>
    <row r="825" spans="1:8" ht="18" customHeight="1">
      <c r="A825" s="8"/>
      <c r="B825" s="8"/>
      <c r="C825" s="8"/>
      <c r="D825" s="8"/>
      <c r="E825" s="8"/>
      <c r="F825" s="79" t="s">
        <v>1217</v>
      </c>
      <c r="G825" s="79"/>
      <c r="H825" s="17">
        <f>SUM(H823:H824)</f>
        <v>5.33</v>
      </c>
    </row>
    <row r="826" spans="1:8" ht="15" customHeight="1">
      <c r="A826" s="76" t="s">
        <v>1234</v>
      </c>
      <c r="B826" s="76"/>
      <c r="C826" s="77" t="s">
        <v>3</v>
      </c>
      <c r="D826" s="77"/>
      <c r="E826" s="12" t="s">
        <v>4</v>
      </c>
      <c r="F826" s="12" t="s">
        <v>1121</v>
      </c>
      <c r="G826" s="12" t="s">
        <v>1122</v>
      </c>
      <c r="H826" s="12" t="s">
        <v>1123</v>
      </c>
    </row>
    <row r="827" spans="1:8" ht="21" customHeight="1">
      <c r="A827" s="13" t="s">
        <v>1294</v>
      </c>
      <c r="B827" s="14" t="s">
        <v>1295</v>
      </c>
      <c r="C827" s="78" t="s">
        <v>15</v>
      </c>
      <c r="D827" s="78"/>
      <c r="E827" s="13" t="s">
        <v>82</v>
      </c>
      <c r="F827" s="15">
        <v>0.83250000000000002</v>
      </c>
      <c r="G827" s="16">
        <v>139.88999999999999</v>
      </c>
      <c r="H827" s="16">
        <f>TRUNC(TRUNC(F827,8)*G827,2)</f>
        <v>116.45</v>
      </c>
    </row>
    <row r="828" spans="1:8" ht="15" customHeight="1">
      <c r="A828" s="13" t="s">
        <v>1317</v>
      </c>
      <c r="B828" s="14" t="s">
        <v>1318</v>
      </c>
      <c r="C828" s="78" t="s">
        <v>15</v>
      </c>
      <c r="D828" s="78"/>
      <c r="E828" s="13" t="s">
        <v>176</v>
      </c>
      <c r="F828" s="15">
        <v>213.45310000000001</v>
      </c>
      <c r="G828" s="16">
        <v>0.84</v>
      </c>
      <c r="H828" s="16">
        <f>TRUNC(TRUNC(F828,8)*G828,2)</f>
        <v>179.3</v>
      </c>
    </row>
    <row r="829" spans="1:8" ht="21" customHeight="1">
      <c r="A829" s="13" t="s">
        <v>1319</v>
      </c>
      <c r="B829" s="14" t="s">
        <v>1320</v>
      </c>
      <c r="C829" s="78" t="s">
        <v>15</v>
      </c>
      <c r="D829" s="78"/>
      <c r="E829" s="13" t="s">
        <v>82</v>
      </c>
      <c r="F829" s="15">
        <v>0.58209999999999995</v>
      </c>
      <c r="G829" s="16">
        <v>116.09</v>
      </c>
      <c r="H829" s="16">
        <f>TRUNC(TRUNC(F829,8)*G829,2)</f>
        <v>67.569999999999993</v>
      </c>
    </row>
    <row r="830" spans="1:8" ht="15" customHeight="1">
      <c r="A830" s="8"/>
      <c r="B830" s="8"/>
      <c r="C830" s="8"/>
      <c r="D830" s="8"/>
      <c r="E830" s="8"/>
      <c r="F830" s="79" t="s">
        <v>1249</v>
      </c>
      <c r="G830" s="79"/>
      <c r="H830" s="17">
        <f>SUM(H827:H829)</f>
        <v>363.32</v>
      </c>
    </row>
    <row r="831" spans="1:8" ht="15" customHeight="1">
      <c r="A831" s="76" t="s">
        <v>1218</v>
      </c>
      <c r="B831" s="76"/>
      <c r="C831" s="77" t="s">
        <v>3</v>
      </c>
      <c r="D831" s="77"/>
      <c r="E831" s="12" t="s">
        <v>4</v>
      </c>
      <c r="F831" s="12" t="s">
        <v>1121</v>
      </c>
      <c r="G831" s="12" t="s">
        <v>1122</v>
      </c>
      <c r="H831" s="12" t="s">
        <v>1123</v>
      </c>
    </row>
    <row r="832" spans="1:8" ht="21" customHeight="1">
      <c r="A832" s="13" t="s">
        <v>1321</v>
      </c>
      <c r="B832" s="14" t="s">
        <v>1322</v>
      </c>
      <c r="C832" s="78" t="s">
        <v>15</v>
      </c>
      <c r="D832" s="78"/>
      <c r="E832" s="13" t="s">
        <v>1221</v>
      </c>
      <c r="F832" s="15">
        <v>1.3314999999999999</v>
      </c>
      <c r="G832" s="16">
        <v>37.4</v>
      </c>
      <c r="H832" s="16">
        <f>TRUNC(TRUNC(F832,8)*G832,2)</f>
        <v>49.79</v>
      </c>
    </row>
    <row r="833" spans="1:8" ht="15" customHeight="1">
      <c r="A833" s="13" t="s">
        <v>1267</v>
      </c>
      <c r="B833" s="14" t="s">
        <v>1268</v>
      </c>
      <c r="C833" s="78" t="s">
        <v>15</v>
      </c>
      <c r="D833" s="78"/>
      <c r="E833" s="13" t="s">
        <v>1221</v>
      </c>
      <c r="F833" s="15">
        <v>2.1057999999999999</v>
      </c>
      <c r="G833" s="16">
        <v>22.72</v>
      </c>
      <c r="H833" s="16">
        <f>TRUNC(TRUNC(F833,8)*G833,2)</f>
        <v>47.84</v>
      </c>
    </row>
    <row r="834" spans="1:8" ht="18" customHeight="1">
      <c r="A834" s="8"/>
      <c r="B834" s="8"/>
      <c r="C834" s="8"/>
      <c r="D834" s="8"/>
      <c r="E834" s="8"/>
      <c r="F834" s="79" t="s">
        <v>1224</v>
      </c>
      <c r="G834" s="79"/>
      <c r="H834" s="17">
        <f>SUM(H832:H833)</f>
        <v>97.63</v>
      </c>
    </row>
    <row r="835" spans="1:8" ht="15" customHeight="1">
      <c r="A835" s="8"/>
      <c r="B835" s="8"/>
      <c r="C835" s="8"/>
      <c r="D835" s="8"/>
      <c r="E835" s="8"/>
      <c r="F835" s="80" t="s">
        <v>1141</v>
      </c>
      <c r="G835" s="80"/>
      <c r="H835" s="4">
        <f>ROUND(SUM(H825,H830,H834),2)</f>
        <v>466.28</v>
      </c>
    </row>
    <row r="836" spans="1:8" ht="9.9499999999999993" customHeight="1">
      <c r="A836" s="8"/>
      <c r="B836" s="8"/>
      <c r="C836" s="8"/>
      <c r="D836" s="8"/>
      <c r="E836" s="8"/>
      <c r="F836" s="83"/>
      <c r="G836" s="83"/>
      <c r="H836" s="83"/>
    </row>
    <row r="837" spans="1:8" ht="20.100000000000001" customHeight="1">
      <c r="A837" s="81" t="s">
        <v>2502</v>
      </c>
      <c r="B837" s="81"/>
      <c r="C837" s="81"/>
      <c r="D837" s="81"/>
      <c r="E837" s="81"/>
      <c r="F837" s="81"/>
      <c r="G837" s="81"/>
      <c r="H837" s="81"/>
    </row>
    <row r="838" spans="1:8" ht="15" customHeight="1">
      <c r="A838" s="76" t="s">
        <v>1211</v>
      </c>
      <c r="B838" s="76"/>
      <c r="C838" s="77" t="s">
        <v>3</v>
      </c>
      <c r="D838" s="77"/>
      <c r="E838" s="12" t="s">
        <v>4</v>
      </c>
      <c r="F838" s="12" t="s">
        <v>1121</v>
      </c>
      <c r="G838" s="12" t="s">
        <v>1122</v>
      </c>
      <c r="H838" s="12" t="s">
        <v>1123</v>
      </c>
    </row>
    <row r="839" spans="1:8" ht="15" customHeight="1">
      <c r="A839" s="13" t="s">
        <v>2503</v>
      </c>
      <c r="B839" s="14" t="s">
        <v>2504</v>
      </c>
      <c r="C839" s="78" t="s">
        <v>949</v>
      </c>
      <c r="D839" s="78"/>
      <c r="E839" s="13" t="s">
        <v>1221</v>
      </c>
      <c r="F839" s="15">
        <v>0.71399999999999997</v>
      </c>
      <c r="G839" s="21">
        <v>41.81</v>
      </c>
      <c r="H839" s="21">
        <f>ROUND(ROUND(F839,8)*G839,4)</f>
        <v>29.8523</v>
      </c>
    </row>
    <row r="840" spans="1:8" ht="18" customHeight="1">
      <c r="A840" s="8"/>
      <c r="B840" s="8"/>
      <c r="C840" s="8"/>
      <c r="D840" s="8"/>
      <c r="E840" s="8"/>
      <c r="F840" s="79" t="s">
        <v>1217</v>
      </c>
      <c r="G840" s="79"/>
      <c r="H840" s="22">
        <f>SUM(H839:H839)</f>
        <v>29.8523</v>
      </c>
    </row>
    <row r="841" spans="1:8" ht="15" customHeight="1">
      <c r="A841" s="76" t="s">
        <v>1234</v>
      </c>
      <c r="B841" s="76"/>
      <c r="C841" s="77" t="s">
        <v>3</v>
      </c>
      <c r="D841" s="77"/>
      <c r="E841" s="12" t="s">
        <v>4</v>
      </c>
      <c r="F841" s="12" t="s">
        <v>1121</v>
      </c>
      <c r="G841" s="12" t="s">
        <v>1122</v>
      </c>
      <c r="H841" s="12" t="s">
        <v>1123</v>
      </c>
    </row>
    <row r="842" spans="1:8" ht="15" customHeight="1">
      <c r="A842" s="13" t="s">
        <v>2505</v>
      </c>
      <c r="B842" s="14" t="s">
        <v>2506</v>
      </c>
      <c r="C842" s="78" t="s">
        <v>949</v>
      </c>
      <c r="D842" s="78"/>
      <c r="E842" s="13" t="s">
        <v>82</v>
      </c>
      <c r="F842" s="15">
        <v>0.88719999999999999</v>
      </c>
      <c r="G842" s="21">
        <v>83.58</v>
      </c>
      <c r="H842" s="21">
        <f>ROUND(ROUND(F842,8)*G842,4)</f>
        <v>74.152199999999993</v>
      </c>
    </row>
    <row r="843" spans="1:8" ht="15" customHeight="1">
      <c r="A843" s="13" t="s">
        <v>2507</v>
      </c>
      <c r="B843" s="14" t="s">
        <v>2508</v>
      </c>
      <c r="C843" s="78" t="s">
        <v>949</v>
      </c>
      <c r="D843" s="78"/>
      <c r="E843" s="13" t="s">
        <v>176</v>
      </c>
      <c r="F843" s="15">
        <v>294</v>
      </c>
      <c r="G843" s="21">
        <v>0.71</v>
      </c>
      <c r="H843" s="21">
        <f>ROUND(ROUND(F843,8)*G843,4)</f>
        <v>208.74</v>
      </c>
    </row>
    <row r="844" spans="1:8" ht="15" customHeight="1">
      <c r="A844" s="13" t="s">
        <v>2509</v>
      </c>
      <c r="B844" s="14" t="s">
        <v>2510</v>
      </c>
      <c r="C844" s="78" t="s">
        <v>949</v>
      </c>
      <c r="D844" s="78"/>
      <c r="E844" s="13" t="s">
        <v>82</v>
      </c>
      <c r="F844" s="15">
        <v>0.83599999999999997</v>
      </c>
      <c r="G844" s="21">
        <v>100.5</v>
      </c>
      <c r="H844" s="21">
        <f>ROUND(ROUND(F844,8)*G844,4)</f>
        <v>84.018000000000001</v>
      </c>
    </row>
    <row r="845" spans="1:8" ht="15" customHeight="1">
      <c r="A845" s="8"/>
      <c r="B845" s="8"/>
      <c r="C845" s="8"/>
      <c r="D845" s="8"/>
      <c r="E845" s="8"/>
      <c r="F845" s="79" t="s">
        <v>1249</v>
      </c>
      <c r="G845" s="79"/>
      <c r="H845" s="22">
        <f>SUM(H842:H844)</f>
        <v>366.91020000000003</v>
      </c>
    </row>
    <row r="846" spans="1:8" ht="15" customHeight="1">
      <c r="A846" s="76" t="s">
        <v>1218</v>
      </c>
      <c r="B846" s="76"/>
      <c r="C846" s="77" t="s">
        <v>3</v>
      </c>
      <c r="D846" s="77"/>
      <c r="E846" s="12" t="s">
        <v>4</v>
      </c>
      <c r="F846" s="12" t="s">
        <v>1121</v>
      </c>
      <c r="G846" s="12" t="s">
        <v>1122</v>
      </c>
      <c r="H846" s="12" t="s">
        <v>1123</v>
      </c>
    </row>
    <row r="847" spans="1:8" ht="15" customHeight="1">
      <c r="A847" s="13" t="s">
        <v>1267</v>
      </c>
      <c r="B847" s="14" t="s">
        <v>1268</v>
      </c>
      <c r="C847" s="78" t="s">
        <v>15</v>
      </c>
      <c r="D847" s="78"/>
      <c r="E847" s="13" t="s">
        <v>1221</v>
      </c>
      <c r="F847" s="15">
        <v>6</v>
      </c>
      <c r="G847" s="21">
        <v>22.72</v>
      </c>
      <c r="H847" s="21">
        <f>ROUND(ROUND(F847,8)*G847,4)</f>
        <v>136.32</v>
      </c>
    </row>
    <row r="848" spans="1:8" ht="18" customHeight="1">
      <c r="A848" s="8"/>
      <c r="B848" s="8"/>
      <c r="C848" s="8"/>
      <c r="D848" s="8"/>
      <c r="E848" s="8"/>
      <c r="F848" s="79" t="s">
        <v>1224</v>
      </c>
      <c r="G848" s="79"/>
      <c r="H848" s="22">
        <f>SUM(H847:H847)</f>
        <v>136.32</v>
      </c>
    </row>
    <row r="849" spans="1:8" ht="15" customHeight="1">
      <c r="A849" s="8"/>
      <c r="B849" s="8"/>
      <c r="C849" s="8"/>
      <c r="D849" s="8"/>
      <c r="E849" s="8"/>
      <c r="F849" s="80" t="s">
        <v>1141</v>
      </c>
      <c r="G849" s="80"/>
      <c r="H849" s="4">
        <f>ROUND(SUM(H840,H845,H848),2)</f>
        <v>533.08000000000004</v>
      </c>
    </row>
    <row r="850" spans="1:8" ht="9.9499999999999993" customHeight="1">
      <c r="A850" s="8"/>
      <c r="B850" s="8"/>
      <c r="C850" s="8"/>
      <c r="D850" s="8"/>
      <c r="E850" s="8"/>
      <c r="F850" s="83"/>
      <c r="G850" s="83"/>
      <c r="H850" s="83"/>
    </row>
    <row r="851" spans="1:8" ht="20.100000000000001" customHeight="1">
      <c r="A851" s="81" t="s">
        <v>2511</v>
      </c>
      <c r="B851" s="81"/>
      <c r="C851" s="81"/>
      <c r="D851" s="81"/>
      <c r="E851" s="81"/>
      <c r="F851" s="81"/>
      <c r="G851" s="81"/>
      <c r="H851" s="81"/>
    </row>
    <row r="852" spans="1:8" ht="15" customHeight="1">
      <c r="A852" s="76" t="s">
        <v>1234</v>
      </c>
      <c r="B852" s="76"/>
      <c r="C852" s="77" t="s">
        <v>3</v>
      </c>
      <c r="D852" s="77"/>
      <c r="E852" s="12" t="s">
        <v>4</v>
      </c>
      <c r="F852" s="12" t="s">
        <v>1121</v>
      </c>
      <c r="G852" s="12" t="s">
        <v>1122</v>
      </c>
      <c r="H852" s="12" t="s">
        <v>1123</v>
      </c>
    </row>
    <row r="853" spans="1:8" ht="15" customHeight="1">
      <c r="A853" s="13" t="s">
        <v>2512</v>
      </c>
      <c r="B853" s="14" t="s">
        <v>2513</v>
      </c>
      <c r="C853" s="78" t="s">
        <v>15</v>
      </c>
      <c r="D853" s="78"/>
      <c r="E853" s="13" t="s">
        <v>176</v>
      </c>
      <c r="F853" s="15">
        <v>1.1100000000000001</v>
      </c>
      <c r="G853" s="16">
        <v>6.89</v>
      </c>
      <c r="H853" s="16">
        <f>TRUNC(TRUNC(F853,8)*G853,2)</f>
        <v>7.64</v>
      </c>
    </row>
    <row r="854" spans="1:8" ht="15" customHeight="1">
      <c r="A854" s="8"/>
      <c r="B854" s="8"/>
      <c r="C854" s="8"/>
      <c r="D854" s="8"/>
      <c r="E854" s="8"/>
      <c r="F854" s="79" t="s">
        <v>1249</v>
      </c>
      <c r="G854" s="79"/>
      <c r="H854" s="17">
        <f>SUM(H853:H853)</f>
        <v>7.64</v>
      </c>
    </row>
    <row r="855" spans="1:8" ht="15" customHeight="1">
      <c r="A855" s="76" t="s">
        <v>1218</v>
      </c>
      <c r="B855" s="76"/>
      <c r="C855" s="77" t="s">
        <v>3</v>
      </c>
      <c r="D855" s="77"/>
      <c r="E855" s="12" t="s">
        <v>4</v>
      </c>
      <c r="F855" s="12" t="s">
        <v>1121</v>
      </c>
      <c r="G855" s="12" t="s">
        <v>1122</v>
      </c>
      <c r="H855" s="12" t="s">
        <v>1123</v>
      </c>
    </row>
    <row r="856" spans="1:8" ht="21" customHeight="1">
      <c r="A856" s="13" t="s">
        <v>1410</v>
      </c>
      <c r="B856" s="14" t="s">
        <v>1411</v>
      </c>
      <c r="C856" s="78" t="s">
        <v>15</v>
      </c>
      <c r="D856" s="78"/>
      <c r="E856" s="13" t="s">
        <v>1221</v>
      </c>
      <c r="F856" s="15">
        <v>1.4E-3</v>
      </c>
      <c r="G856" s="16">
        <v>23.4</v>
      </c>
      <c r="H856" s="16">
        <f>TRUNC(TRUNC(F856,8)*G856,2)</f>
        <v>0.03</v>
      </c>
    </row>
    <row r="857" spans="1:8" ht="15" customHeight="1">
      <c r="A857" s="13" t="s">
        <v>1412</v>
      </c>
      <c r="B857" s="14" t="s">
        <v>1413</v>
      </c>
      <c r="C857" s="78" t="s">
        <v>15</v>
      </c>
      <c r="D857" s="78"/>
      <c r="E857" s="13" t="s">
        <v>1221</v>
      </c>
      <c r="F857" s="15">
        <v>8.8000000000000005E-3</v>
      </c>
      <c r="G857" s="16">
        <v>30.71</v>
      </c>
      <c r="H857" s="16">
        <f>TRUNC(TRUNC(F857,8)*G857,2)</f>
        <v>0.27</v>
      </c>
    </row>
    <row r="858" spans="1:8" ht="18" customHeight="1">
      <c r="A858" s="8"/>
      <c r="B858" s="8"/>
      <c r="C858" s="8"/>
      <c r="D858" s="8"/>
      <c r="E858" s="8"/>
      <c r="F858" s="79" t="s">
        <v>1224</v>
      </c>
      <c r="G858" s="79"/>
      <c r="H858" s="17">
        <f>SUM(H856:H857)</f>
        <v>0.30000000000000004</v>
      </c>
    </row>
    <row r="859" spans="1:8" ht="15" customHeight="1">
      <c r="A859" s="8"/>
      <c r="B859" s="8"/>
      <c r="C859" s="8"/>
      <c r="D859" s="8"/>
      <c r="E859" s="8"/>
      <c r="F859" s="80" t="s">
        <v>1141</v>
      </c>
      <c r="G859" s="80"/>
      <c r="H859" s="4">
        <f>ROUND(SUM(H854,H858),2)</f>
        <v>7.94</v>
      </c>
    </row>
    <row r="860" spans="1:8" ht="9.9499999999999993" customHeight="1">
      <c r="A860" s="8"/>
      <c r="B860" s="8"/>
      <c r="C860" s="8"/>
      <c r="D860" s="8"/>
      <c r="E860" s="8"/>
      <c r="F860" s="83"/>
      <c r="G860" s="83"/>
      <c r="H860" s="83"/>
    </row>
    <row r="861" spans="1:8" ht="20.100000000000001" customHeight="1">
      <c r="A861" s="81" t="s">
        <v>2514</v>
      </c>
      <c r="B861" s="81"/>
      <c r="C861" s="81"/>
      <c r="D861" s="81"/>
      <c r="E861" s="81"/>
      <c r="F861" s="81"/>
      <c r="G861" s="81"/>
      <c r="H861" s="81"/>
    </row>
    <row r="862" spans="1:8" ht="15" customHeight="1">
      <c r="A862" s="76" t="s">
        <v>1234</v>
      </c>
      <c r="B862" s="76"/>
      <c r="C862" s="77" t="s">
        <v>3</v>
      </c>
      <c r="D862" s="77"/>
      <c r="E862" s="12" t="s">
        <v>4</v>
      </c>
      <c r="F862" s="12" t="s">
        <v>1121</v>
      </c>
      <c r="G862" s="12" t="s">
        <v>1122</v>
      </c>
      <c r="H862" s="12" t="s">
        <v>1123</v>
      </c>
    </row>
    <row r="863" spans="1:8" ht="15" customHeight="1">
      <c r="A863" s="13" t="s">
        <v>2515</v>
      </c>
      <c r="B863" s="14" t="s">
        <v>2516</v>
      </c>
      <c r="C863" s="78" t="s">
        <v>15</v>
      </c>
      <c r="D863" s="78"/>
      <c r="E863" s="13" t="s">
        <v>176</v>
      </c>
      <c r="F863" s="15">
        <v>1.1100000000000001</v>
      </c>
      <c r="G863" s="16">
        <v>5.97</v>
      </c>
      <c r="H863" s="16">
        <f>TRUNC(TRUNC(F863,8)*G863,2)</f>
        <v>6.62</v>
      </c>
    </row>
    <row r="864" spans="1:8" ht="15" customHeight="1">
      <c r="A864" s="8"/>
      <c r="B864" s="8"/>
      <c r="C864" s="8"/>
      <c r="D864" s="8"/>
      <c r="E864" s="8"/>
      <c r="F864" s="79" t="s">
        <v>1249</v>
      </c>
      <c r="G864" s="79"/>
      <c r="H864" s="17">
        <f>SUM(H863:H863)</f>
        <v>6.62</v>
      </c>
    </row>
    <row r="865" spans="1:8" ht="15" customHeight="1">
      <c r="A865" s="76" t="s">
        <v>1218</v>
      </c>
      <c r="B865" s="76"/>
      <c r="C865" s="77" t="s">
        <v>3</v>
      </c>
      <c r="D865" s="77"/>
      <c r="E865" s="12" t="s">
        <v>4</v>
      </c>
      <c r="F865" s="12" t="s">
        <v>1121</v>
      </c>
      <c r="G865" s="12" t="s">
        <v>1122</v>
      </c>
      <c r="H865" s="12" t="s">
        <v>1123</v>
      </c>
    </row>
    <row r="866" spans="1:8" ht="21" customHeight="1">
      <c r="A866" s="13" t="s">
        <v>1410</v>
      </c>
      <c r="B866" s="14" t="s">
        <v>1411</v>
      </c>
      <c r="C866" s="78" t="s">
        <v>15</v>
      </c>
      <c r="D866" s="78"/>
      <c r="E866" s="13" t="s">
        <v>1221</v>
      </c>
      <c r="F866" s="15">
        <v>8.0000000000000004E-4</v>
      </c>
      <c r="G866" s="16">
        <v>23.4</v>
      </c>
      <c r="H866" s="16">
        <f>TRUNC(TRUNC(F866,8)*G866,2)</f>
        <v>0.01</v>
      </c>
    </row>
    <row r="867" spans="1:8" ht="15" customHeight="1">
      <c r="A867" s="13" t="s">
        <v>1412</v>
      </c>
      <c r="B867" s="14" t="s">
        <v>1413</v>
      </c>
      <c r="C867" s="78" t="s">
        <v>15</v>
      </c>
      <c r="D867" s="78"/>
      <c r="E867" s="13" t="s">
        <v>1221</v>
      </c>
      <c r="F867" s="15">
        <v>4.7999999999999996E-3</v>
      </c>
      <c r="G867" s="16">
        <v>30.71</v>
      </c>
      <c r="H867" s="16">
        <f>TRUNC(TRUNC(F867,8)*G867,2)</f>
        <v>0.14000000000000001</v>
      </c>
    </row>
    <row r="868" spans="1:8" ht="18" customHeight="1">
      <c r="A868" s="8"/>
      <c r="B868" s="8"/>
      <c r="C868" s="8"/>
      <c r="D868" s="8"/>
      <c r="E868" s="8"/>
      <c r="F868" s="79" t="s">
        <v>1224</v>
      </c>
      <c r="G868" s="79"/>
      <c r="H868" s="17">
        <f>SUM(H866:H867)</f>
        <v>0.15000000000000002</v>
      </c>
    </row>
    <row r="869" spans="1:8" ht="15" customHeight="1">
      <c r="A869" s="8"/>
      <c r="B869" s="8"/>
      <c r="C869" s="8"/>
      <c r="D869" s="8"/>
      <c r="E869" s="8"/>
      <c r="F869" s="80" t="s">
        <v>1141</v>
      </c>
      <c r="G869" s="80"/>
      <c r="H869" s="4">
        <f>ROUND(SUM(H864,H868),2)</f>
        <v>6.77</v>
      </c>
    </row>
    <row r="870" spans="1:8" ht="9.9499999999999993" customHeight="1">
      <c r="A870" s="8"/>
      <c r="B870" s="8"/>
      <c r="C870" s="8"/>
      <c r="D870" s="8"/>
      <c r="E870" s="8"/>
      <c r="F870" s="83"/>
      <c r="G870" s="83"/>
      <c r="H870" s="83"/>
    </row>
    <row r="871" spans="1:8" ht="20.100000000000001" customHeight="1">
      <c r="A871" s="81" t="s">
        <v>2517</v>
      </c>
      <c r="B871" s="81"/>
      <c r="C871" s="81"/>
      <c r="D871" s="81"/>
      <c r="E871" s="81"/>
      <c r="F871" s="81"/>
      <c r="G871" s="81"/>
      <c r="H871" s="81"/>
    </row>
    <row r="872" spans="1:8" ht="15" customHeight="1">
      <c r="A872" s="76" t="s">
        <v>1234</v>
      </c>
      <c r="B872" s="76"/>
      <c r="C872" s="77" t="s">
        <v>3</v>
      </c>
      <c r="D872" s="77"/>
      <c r="E872" s="12" t="s">
        <v>4</v>
      </c>
      <c r="F872" s="12" t="s">
        <v>1121</v>
      </c>
      <c r="G872" s="12" t="s">
        <v>1122</v>
      </c>
      <c r="H872" s="12" t="s">
        <v>1123</v>
      </c>
    </row>
    <row r="873" spans="1:8" ht="15" customHeight="1">
      <c r="A873" s="13" t="s">
        <v>2515</v>
      </c>
      <c r="B873" s="14" t="s">
        <v>2516</v>
      </c>
      <c r="C873" s="78" t="s">
        <v>15</v>
      </c>
      <c r="D873" s="78"/>
      <c r="E873" s="13" t="s">
        <v>176</v>
      </c>
      <c r="F873" s="15">
        <v>1.1100000000000001</v>
      </c>
      <c r="G873" s="16">
        <v>5.97</v>
      </c>
      <c r="H873" s="16">
        <f>TRUNC(TRUNC(F873,8)*G873,2)</f>
        <v>6.62</v>
      </c>
    </row>
    <row r="874" spans="1:8" ht="15" customHeight="1">
      <c r="A874" s="8"/>
      <c r="B874" s="8"/>
      <c r="C874" s="8"/>
      <c r="D874" s="8"/>
      <c r="E874" s="8"/>
      <c r="F874" s="79" t="s">
        <v>1249</v>
      </c>
      <c r="G874" s="79"/>
      <c r="H874" s="17">
        <f>SUM(H873:H873)</f>
        <v>6.62</v>
      </c>
    </row>
    <row r="875" spans="1:8" ht="15" customHeight="1">
      <c r="A875" s="76" t="s">
        <v>1218</v>
      </c>
      <c r="B875" s="76"/>
      <c r="C875" s="77" t="s">
        <v>3</v>
      </c>
      <c r="D875" s="77"/>
      <c r="E875" s="12" t="s">
        <v>4</v>
      </c>
      <c r="F875" s="12" t="s">
        <v>1121</v>
      </c>
      <c r="G875" s="12" t="s">
        <v>1122</v>
      </c>
      <c r="H875" s="12" t="s">
        <v>1123</v>
      </c>
    </row>
    <row r="876" spans="1:8" ht="15" customHeight="1">
      <c r="A876" s="13" t="s">
        <v>1412</v>
      </c>
      <c r="B876" s="14" t="s">
        <v>1413</v>
      </c>
      <c r="C876" s="78" t="s">
        <v>15</v>
      </c>
      <c r="D876" s="78"/>
      <c r="E876" s="13" t="s">
        <v>1221</v>
      </c>
      <c r="F876" s="15">
        <v>2.5000000000000001E-3</v>
      </c>
      <c r="G876" s="16">
        <v>30.71</v>
      </c>
      <c r="H876" s="16">
        <f>TRUNC(TRUNC(F876,8)*G876,2)</f>
        <v>7.0000000000000007E-2</v>
      </c>
    </row>
    <row r="877" spans="1:8" ht="18" customHeight="1">
      <c r="A877" s="8"/>
      <c r="B877" s="8"/>
      <c r="C877" s="8"/>
      <c r="D877" s="8"/>
      <c r="E877" s="8"/>
      <c r="F877" s="79" t="s">
        <v>1224</v>
      </c>
      <c r="G877" s="79"/>
      <c r="H877" s="17">
        <f>SUM(H876:H876)</f>
        <v>7.0000000000000007E-2</v>
      </c>
    </row>
    <row r="878" spans="1:8" ht="15" customHeight="1">
      <c r="A878" s="8"/>
      <c r="B878" s="8"/>
      <c r="C878" s="8"/>
      <c r="D878" s="8"/>
      <c r="E878" s="8"/>
      <c r="F878" s="80" t="s">
        <v>1141</v>
      </c>
      <c r="G878" s="80"/>
      <c r="H878" s="4">
        <f>ROUND(SUM(H874,H877),2)</f>
        <v>6.69</v>
      </c>
    </row>
    <row r="879" spans="1:8" ht="9.9499999999999993" customHeight="1">
      <c r="A879" s="8"/>
      <c r="B879" s="8"/>
      <c r="C879" s="8"/>
      <c r="D879" s="8"/>
      <c r="E879" s="8"/>
      <c r="F879" s="83"/>
      <c r="G879" s="83"/>
      <c r="H879" s="83"/>
    </row>
    <row r="880" spans="1:8" ht="20.100000000000001" customHeight="1">
      <c r="A880" s="81" t="s">
        <v>2518</v>
      </c>
      <c r="B880" s="81"/>
      <c r="C880" s="81"/>
      <c r="D880" s="81"/>
      <c r="E880" s="81"/>
      <c r="F880" s="81"/>
      <c r="G880" s="81"/>
      <c r="H880" s="81"/>
    </row>
    <row r="881" spans="1:8" ht="15" customHeight="1">
      <c r="A881" s="76" t="s">
        <v>1234</v>
      </c>
      <c r="B881" s="76"/>
      <c r="C881" s="77" t="s">
        <v>3</v>
      </c>
      <c r="D881" s="77"/>
      <c r="E881" s="12" t="s">
        <v>4</v>
      </c>
      <c r="F881" s="12" t="s">
        <v>1121</v>
      </c>
      <c r="G881" s="12" t="s">
        <v>1122</v>
      </c>
      <c r="H881" s="12" t="s">
        <v>1123</v>
      </c>
    </row>
    <row r="882" spans="1:8" ht="15" customHeight="1">
      <c r="A882" s="13" t="s">
        <v>2519</v>
      </c>
      <c r="B882" s="14" t="s">
        <v>2520</v>
      </c>
      <c r="C882" s="78" t="s">
        <v>15</v>
      </c>
      <c r="D882" s="78"/>
      <c r="E882" s="13" t="s">
        <v>176</v>
      </c>
      <c r="F882" s="15">
        <v>1.1399999999999999</v>
      </c>
      <c r="G882" s="16">
        <v>6.88</v>
      </c>
      <c r="H882" s="16">
        <f>TRUNC(TRUNC(F882,8)*G882,2)</f>
        <v>7.84</v>
      </c>
    </row>
    <row r="883" spans="1:8" ht="15" customHeight="1">
      <c r="A883" s="8"/>
      <c r="B883" s="8"/>
      <c r="C883" s="8"/>
      <c r="D883" s="8"/>
      <c r="E883" s="8"/>
      <c r="F883" s="79" t="s">
        <v>1249</v>
      </c>
      <c r="G883" s="79"/>
      <c r="H883" s="17">
        <f>SUM(H882:H882)</f>
        <v>7.84</v>
      </c>
    </row>
    <row r="884" spans="1:8" ht="15" customHeight="1">
      <c r="A884" s="76" t="s">
        <v>1218</v>
      </c>
      <c r="B884" s="76"/>
      <c r="C884" s="77" t="s">
        <v>3</v>
      </c>
      <c r="D884" s="77"/>
      <c r="E884" s="12" t="s">
        <v>4</v>
      </c>
      <c r="F884" s="12" t="s">
        <v>1121</v>
      </c>
      <c r="G884" s="12" t="s">
        <v>1122</v>
      </c>
      <c r="H884" s="12" t="s">
        <v>1123</v>
      </c>
    </row>
    <row r="885" spans="1:8" ht="15" customHeight="1">
      <c r="A885" s="13" t="s">
        <v>1412</v>
      </c>
      <c r="B885" s="14" t="s">
        <v>1413</v>
      </c>
      <c r="C885" s="78" t="s">
        <v>15</v>
      </c>
      <c r="D885" s="78"/>
      <c r="E885" s="13" t="s">
        <v>1221</v>
      </c>
      <c r="F885" s="15">
        <v>1.2999999999999999E-3</v>
      </c>
      <c r="G885" s="16">
        <v>30.71</v>
      </c>
      <c r="H885" s="16">
        <f>TRUNC(TRUNC(F885,8)*G885,2)</f>
        <v>0.03</v>
      </c>
    </row>
    <row r="886" spans="1:8" ht="18" customHeight="1">
      <c r="A886" s="8"/>
      <c r="B886" s="8"/>
      <c r="C886" s="8"/>
      <c r="D886" s="8"/>
      <c r="E886" s="8"/>
      <c r="F886" s="79" t="s">
        <v>1224</v>
      </c>
      <c r="G886" s="79"/>
      <c r="H886" s="17">
        <f>SUM(H885:H885)</f>
        <v>0.03</v>
      </c>
    </row>
    <row r="887" spans="1:8" ht="15" customHeight="1">
      <c r="A887" s="8"/>
      <c r="B887" s="8"/>
      <c r="C887" s="8"/>
      <c r="D887" s="8"/>
      <c r="E887" s="8"/>
      <c r="F887" s="80" t="s">
        <v>1141</v>
      </c>
      <c r="G887" s="80"/>
      <c r="H887" s="4">
        <f>ROUND(SUM(H883,H886),2)</f>
        <v>7.87</v>
      </c>
    </row>
    <row r="888" spans="1:8" ht="9.9499999999999993" customHeight="1">
      <c r="A888" s="8"/>
      <c r="B888" s="8"/>
      <c r="C888" s="8"/>
      <c r="D888" s="8"/>
      <c r="E888" s="8"/>
      <c r="F888" s="83"/>
      <c r="G888" s="83"/>
      <c r="H888" s="83"/>
    </row>
    <row r="889" spans="1:8" ht="20.100000000000001" customHeight="1">
      <c r="A889" s="81" t="s">
        <v>2521</v>
      </c>
      <c r="B889" s="81"/>
      <c r="C889" s="81"/>
      <c r="D889" s="81"/>
      <c r="E889" s="81"/>
      <c r="F889" s="81"/>
      <c r="G889" s="81"/>
      <c r="H889" s="81"/>
    </row>
    <row r="890" spans="1:8" ht="15" customHeight="1">
      <c r="A890" s="76" t="s">
        <v>1234</v>
      </c>
      <c r="B890" s="76"/>
      <c r="C890" s="77" t="s">
        <v>3</v>
      </c>
      <c r="D890" s="77"/>
      <c r="E890" s="12" t="s">
        <v>4</v>
      </c>
      <c r="F890" s="12" t="s">
        <v>1121</v>
      </c>
      <c r="G890" s="12" t="s">
        <v>1122</v>
      </c>
      <c r="H890" s="12" t="s">
        <v>1123</v>
      </c>
    </row>
    <row r="891" spans="1:8" ht="15" customHeight="1">
      <c r="A891" s="13" t="s">
        <v>2522</v>
      </c>
      <c r="B891" s="14" t="s">
        <v>2523</v>
      </c>
      <c r="C891" s="78" t="s">
        <v>15</v>
      </c>
      <c r="D891" s="78"/>
      <c r="E891" s="13" t="s">
        <v>176</v>
      </c>
      <c r="F891" s="15">
        <v>1.07</v>
      </c>
      <c r="G891" s="16">
        <v>7.27</v>
      </c>
      <c r="H891" s="16">
        <f>TRUNC(TRUNC(F891,8)*G891,2)</f>
        <v>7.77</v>
      </c>
    </row>
    <row r="892" spans="1:8" ht="15" customHeight="1">
      <c r="A892" s="8"/>
      <c r="B892" s="8"/>
      <c r="C892" s="8"/>
      <c r="D892" s="8"/>
      <c r="E892" s="8"/>
      <c r="F892" s="79" t="s">
        <v>1249</v>
      </c>
      <c r="G892" s="79"/>
      <c r="H892" s="17">
        <f>SUM(H891:H891)</f>
        <v>7.77</v>
      </c>
    </row>
    <row r="893" spans="1:8" ht="15" customHeight="1">
      <c r="A893" s="76" t="s">
        <v>1218</v>
      </c>
      <c r="B893" s="76"/>
      <c r="C893" s="77" t="s">
        <v>3</v>
      </c>
      <c r="D893" s="77"/>
      <c r="E893" s="12" t="s">
        <v>4</v>
      </c>
      <c r="F893" s="12" t="s">
        <v>1121</v>
      </c>
      <c r="G893" s="12" t="s">
        <v>1122</v>
      </c>
      <c r="H893" s="12" t="s">
        <v>1123</v>
      </c>
    </row>
    <row r="894" spans="1:8" ht="21" customHeight="1">
      <c r="A894" s="13" t="s">
        <v>1410</v>
      </c>
      <c r="B894" s="14" t="s">
        <v>1411</v>
      </c>
      <c r="C894" s="78" t="s">
        <v>15</v>
      </c>
      <c r="D894" s="78"/>
      <c r="E894" s="13" t="s">
        <v>1221</v>
      </c>
      <c r="F894" s="15">
        <v>5.1000000000000004E-3</v>
      </c>
      <c r="G894" s="16">
        <v>23.4</v>
      </c>
      <c r="H894" s="16">
        <f>TRUNC(TRUNC(F894,8)*G894,2)</f>
        <v>0.11</v>
      </c>
    </row>
    <row r="895" spans="1:8" ht="15" customHeight="1">
      <c r="A895" s="13" t="s">
        <v>1412</v>
      </c>
      <c r="B895" s="14" t="s">
        <v>1413</v>
      </c>
      <c r="C895" s="78" t="s">
        <v>15</v>
      </c>
      <c r="D895" s="78"/>
      <c r="E895" s="13" t="s">
        <v>1221</v>
      </c>
      <c r="F895" s="15">
        <v>3.1E-2</v>
      </c>
      <c r="G895" s="16">
        <v>30.71</v>
      </c>
      <c r="H895" s="16">
        <f>TRUNC(TRUNC(F895,8)*G895,2)</f>
        <v>0.95</v>
      </c>
    </row>
    <row r="896" spans="1:8" ht="18" customHeight="1">
      <c r="A896" s="8"/>
      <c r="B896" s="8"/>
      <c r="C896" s="8"/>
      <c r="D896" s="8"/>
      <c r="E896" s="8"/>
      <c r="F896" s="79" t="s">
        <v>1224</v>
      </c>
      <c r="G896" s="79"/>
      <c r="H896" s="17">
        <f>SUM(H894:H895)</f>
        <v>1.06</v>
      </c>
    </row>
    <row r="897" spans="1:8" ht="15" customHeight="1">
      <c r="A897" s="8"/>
      <c r="B897" s="8"/>
      <c r="C897" s="8"/>
      <c r="D897" s="8"/>
      <c r="E897" s="8"/>
      <c r="F897" s="80" t="s">
        <v>1141</v>
      </c>
      <c r="G897" s="80"/>
      <c r="H897" s="4">
        <f>ROUND(SUM(H892,H896),2)</f>
        <v>8.83</v>
      </c>
    </row>
    <row r="898" spans="1:8" ht="9.9499999999999993" customHeight="1">
      <c r="A898" s="8"/>
      <c r="B898" s="8"/>
      <c r="C898" s="8"/>
      <c r="D898" s="8"/>
      <c r="E898" s="8"/>
      <c r="F898" s="83"/>
      <c r="G898" s="83"/>
      <c r="H898" s="83"/>
    </row>
    <row r="899" spans="1:8" ht="20.100000000000001" customHeight="1">
      <c r="A899" s="81" t="s">
        <v>2524</v>
      </c>
      <c r="B899" s="81"/>
      <c r="C899" s="81"/>
      <c r="D899" s="81"/>
      <c r="E899" s="81"/>
      <c r="F899" s="81"/>
      <c r="G899" s="81"/>
      <c r="H899" s="81"/>
    </row>
    <row r="900" spans="1:8" ht="15" customHeight="1">
      <c r="A900" s="76" t="s">
        <v>1234</v>
      </c>
      <c r="B900" s="76"/>
      <c r="C900" s="77" t="s">
        <v>3</v>
      </c>
      <c r="D900" s="77"/>
      <c r="E900" s="12" t="s">
        <v>4</v>
      </c>
      <c r="F900" s="12" t="s">
        <v>1121</v>
      </c>
      <c r="G900" s="12" t="s">
        <v>1122</v>
      </c>
      <c r="H900" s="12" t="s">
        <v>1123</v>
      </c>
    </row>
    <row r="901" spans="1:8" ht="15" customHeight="1">
      <c r="A901" s="13" t="s">
        <v>2525</v>
      </c>
      <c r="B901" s="14" t="s">
        <v>2526</v>
      </c>
      <c r="C901" s="78" t="s">
        <v>15</v>
      </c>
      <c r="D901" s="78"/>
      <c r="E901" s="13" t="s">
        <v>176</v>
      </c>
      <c r="F901" s="15">
        <v>1.1100000000000001</v>
      </c>
      <c r="G901" s="16">
        <v>7.31</v>
      </c>
      <c r="H901" s="16">
        <f>TRUNC(TRUNC(F901,8)*G901,2)</f>
        <v>8.11</v>
      </c>
    </row>
    <row r="902" spans="1:8" ht="15" customHeight="1">
      <c r="A902" s="8"/>
      <c r="B902" s="8"/>
      <c r="C902" s="8"/>
      <c r="D902" s="8"/>
      <c r="E902" s="8"/>
      <c r="F902" s="79" t="s">
        <v>1249</v>
      </c>
      <c r="G902" s="79"/>
      <c r="H902" s="17">
        <f>SUM(H901:H901)</f>
        <v>8.11</v>
      </c>
    </row>
    <row r="903" spans="1:8" ht="15" customHeight="1">
      <c r="A903" s="76" t="s">
        <v>1218</v>
      </c>
      <c r="B903" s="76"/>
      <c r="C903" s="77" t="s">
        <v>3</v>
      </c>
      <c r="D903" s="77"/>
      <c r="E903" s="12" t="s">
        <v>4</v>
      </c>
      <c r="F903" s="12" t="s">
        <v>1121</v>
      </c>
      <c r="G903" s="12" t="s">
        <v>1122</v>
      </c>
      <c r="H903" s="12" t="s">
        <v>1123</v>
      </c>
    </row>
    <row r="904" spans="1:8" ht="21" customHeight="1">
      <c r="A904" s="13" t="s">
        <v>1410</v>
      </c>
      <c r="B904" s="14" t="s">
        <v>1411</v>
      </c>
      <c r="C904" s="78" t="s">
        <v>15</v>
      </c>
      <c r="D904" s="78"/>
      <c r="E904" s="13" t="s">
        <v>1221</v>
      </c>
      <c r="F904" s="15">
        <v>2.5999999999999999E-3</v>
      </c>
      <c r="G904" s="16">
        <v>23.4</v>
      </c>
      <c r="H904" s="16">
        <f>TRUNC(TRUNC(F904,8)*G904,2)</f>
        <v>0.06</v>
      </c>
    </row>
    <row r="905" spans="1:8" ht="15" customHeight="1">
      <c r="A905" s="13" t="s">
        <v>1412</v>
      </c>
      <c r="B905" s="14" t="s">
        <v>1413</v>
      </c>
      <c r="C905" s="78" t="s">
        <v>15</v>
      </c>
      <c r="D905" s="78"/>
      <c r="E905" s="13" t="s">
        <v>1221</v>
      </c>
      <c r="F905" s="15">
        <v>1.6199999999999999E-2</v>
      </c>
      <c r="G905" s="16">
        <v>30.71</v>
      </c>
      <c r="H905" s="16">
        <f>TRUNC(TRUNC(F905,8)*G905,2)</f>
        <v>0.49</v>
      </c>
    </row>
    <row r="906" spans="1:8" ht="18" customHeight="1">
      <c r="A906" s="8"/>
      <c r="B906" s="8"/>
      <c r="C906" s="8"/>
      <c r="D906" s="8"/>
      <c r="E906" s="8"/>
      <c r="F906" s="79" t="s">
        <v>1224</v>
      </c>
      <c r="G906" s="79"/>
      <c r="H906" s="17">
        <f>SUM(H904:H905)</f>
        <v>0.55000000000000004</v>
      </c>
    </row>
    <row r="907" spans="1:8" ht="15" customHeight="1">
      <c r="A907" s="8"/>
      <c r="B907" s="8"/>
      <c r="C907" s="8"/>
      <c r="D907" s="8"/>
      <c r="E907" s="8"/>
      <c r="F907" s="80" t="s">
        <v>1141</v>
      </c>
      <c r="G907" s="80"/>
      <c r="H907" s="4">
        <f>ROUND(SUM(H902,H906),2)</f>
        <v>8.66</v>
      </c>
    </row>
    <row r="908" spans="1:8" ht="9.9499999999999993" customHeight="1">
      <c r="A908" s="8"/>
      <c r="B908" s="8"/>
      <c r="C908" s="8"/>
      <c r="D908" s="8"/>
      <c r="E908" s="8"/>
      <c r="F908" s="83"/>
      <c r="G908" s="83"/>
      <c r="H908" s="83"/>
    </row>
    <row r="909" spans="1:8" ht="20.100000000000001" customHeight="1">
      <c r="A909" s="81" t="s">
        <v>2527</v>
      </c>
      <c r="B909" s="81"/>
      <c r="C909" s="81"/>
      <c r="D909" s="81"/>
      <c r="E909" s="81"/>
      <c r="F909" s="81"/>
      <c r="G909" s="81"/>
      <c r="H909" s="81"/>
    </row>
    <row r="910" spans="1:8" ht="15" customHeight="1">
      <c r="A910" s="76" t="s">
        <v>1234</v>
      </c>
      <c r="B910" s="76"/>
      <c r="C910" s="77" t="s">
        <v>3</v>
      </c>
      <c r="D910" s="77"/>
      <c r="E910" s="12" t="s">
        <v>4</v>
      </c>
      <c r="F910" s="12" t="s">
        <v>1121</v>
      </c>
      <c r="G910" s="12" t="s">
        <v>1122</v>
      </c>
      <c r="H910" s="12" t="s">
        <v>1123</v>
      </c>
    </row>
    <row r="911" spans="1:8" ht="21" customHeight="1">
      <c r="A911" s="13" t="s">
        <v>2528</v>
      </c>
      <c r="B911" s="14" t="s">
        <v>2529</v>
      </c>
      <c r="C911" s="78" t="s">
        <v>15</v>
      </c>
      <c r="D911" s="78"/>
      <c r="E911" s="13" t="s">
        <v>176</v>
      </c>
      <c r="F911" s="15">
        <v>1.07</v>
      </c>
      <c r="G911" s="16">
        <v>6.52</v>
      </c>
      <c r="H911" s="16">
        <f>TRUNC(TRUNC(F911,8)*G911,2)</f>
        <v>6.97</v>
      </c>
    </row>
    <row r="912" spans="1:8" ht="15" customHeight="1">
      <c r="A912" s="8"/>
      <c r="B912" s="8"/>
      <c r="C912" s="8"/>
      <c r="D912" s="8"/>
      <c r="E912" s="8"/>
      <c r="F912" s="79" t="s">
        <v>1249</v>
      </c>
      <c r="G912" s="79"/>
      <c r="H912" s="17">
        <f>SUM(H911:H911)</f>
        <v>6.97</v>
      </c>
    </row>
    <row r="913" spans="1:8" ht="15" customHeight="1">
      <c r="A913" s="76" t="s">
        <v>1218</v>
      </c>
      <c r="B913" s="76"/>
      <c r="C913" s="77" t="s">
        <v>3</v>
      </c>
      <c r="D913" s="77"/>
      <c r="E913" s="12" t="s">
        <v>4</v>
      </c>
      <c r="F913" s="12" t="s">
        <v>1121</v>
      </c>
      <c r="G913" s="12" t="s">
        <v>1122</v>
      </c>
      <c r="H913" s="12" t="s">
        <v>1123</v>
      </c>
    </row>
    <row r="914" spans="1:8" ht="21" customHeight="1">
      <c r="A914" s="13" t="s">
        <v>1410</v>
      </c>
      <c r="B914" s="14" t="s">
        <v>1411</v>
      </c>
      <c r="C914" s="78" t="s">
        <v>15</v>
      </c>
      <c r="D914" s="78"/>
      <c r="E914" s="13" t="s">
        <v>1221</v>
      </c>
      <c r="F914" s="15">
        <v>1.52E-2</v>
      </c>
      <c r="G914" s="16">
        <v>23.4</v>
      </c>
      <c r="H914" s="16">
        <f>TRUNC(TRUNC(F914,8)*G914,2)</f>
        <v>0.35</v>
      </c>
    </row>
    <row r="915" spans="1:8" ht="15" customHeight="1">
      <c r="A915" s="13" t="s">
        <v>1412</v>
      </c>
      <c r="B915" s="14" t="s">
        <v>1413</v>
      </c>
      <c r="C915" s="78" t="s">
        <v>15</v>
      </c>
      <c r="D915" s="78"/>
      <c r="E915" s="13" t="s">
        <v>1221</v>
      </c>
      <c r="F915" s="15">
        <v>9.3299999999999994E-2</v>
      </c>
      <c r="G915" s="16">
        <v>30.71</v>
      </c>
      <c r="H915" s="16">
        <f>TRUNC(TRUNC(F915,8)*G915,2)</f>
        <v>2.86</v>
      </c>
    </row>
    <row r="916" spans="1:8" ht="18" customHeight="1">
      <c r="A916" s="8"/>
      <c r="B916" s="8"/>
      <c r="C916" s="8"/>
      <c r="D916" s="8"/>
      <c r="E916" s="8"/>
      <c r="F916" s="79" t="s">
        <v>1224</v>
      </c>
      <c r="G916" s="79"/>
      <c r="H916" s="17">
        <f>SUM(H914:H915)</f>
        <v>3.21</v>
      </c>
    </row>
    <row r="917" spans="1:8" ht="15" customHeight="1">
      <c r="A917" s="8"/>
      <c r="B917" s="8"/>
      <c r="C917" s="8"/>
      <c r="D917" s="8"/>
      <c r="E917" s="8"/>
      <c r="F917" s="80" t="s">
        <v>1141</v>
      </c>
      <c r="G917" s="80"/>
      <c r="H917" s="4">
        <f>ROUND(SUM(H912,H916),2)</f>
        <v>10.18</v>
      </c>
    </row>
    <row r="918" spans="1:8" ht="9.9499999999999993" customHeight="1">
      <c r="A918" s="8"/>
      <c r="B918" s="8"/>
      <c r="C918" s="8"/>
      <c r="D918" s="8"/>
      <c r="E918" s="8"/>
      <c r="F918" s="83"/>
      <c r="G918" s="83"/>
      <c r="H918" s="83"/>
    </row>
    <row r="919" spans="1:8" ht="20.100000000000001" customHeight="1">
      <c r="A919" s="81" t="s">
        <v>2530</v>
      </c>
      <c r="B919" s="81"/>
      <c r="C919" s="81"/>
      <c r="D919" s="81"/>
      <c r="E919" s="81"/>
      <c r="F919" s="81"/>
      <c r="G919" s="81"/>
      <c r="H919" s="81"/>
    </row>
    <row r="920" spans="1:8" ht="15" customHeight="1">
      <c r="A920" s="76" t="s">
        <v>1234</v>
      </c>
      <c r="B920" s="76"/>
      <c r="C920" s="77" t="s">
        <v>3</v>
      </c>
      <c r="D920" s="77"/>
      <c r="E920" s="12" t="s">
        <v>4</v>
      </c>
      <c r="F920" s="12" t="s">
        <v>1121</v>
      </c>
      <c r="G920" s="12" t="s">
        <v>1122</v>
      </c>
      <c r="H920" s="12" t="s">
        <v>1123</v>
      </c>
    </row>
    <row r="921" spans="1:8" ht="21" customHeight="1">
      <c r="A921" s="13" t="s">
        <v>2528</v>
      </c>
      <c r="B921" s="14" t="s">
        <v>2529</v>
      </c>
      <c r="C921" s="78" t="s">
        <v>15</v>
      </c>
      <c r="D921" s="78"/>
      <c r="E921" s="13" t="s">
        <v>176</v>
      </c>
      <c r="F921" s="15">
        <v>1.07</v>
      </c>
      <c r="G921" s="16">
        <v>6.52</v>
      </c>
      <c r="H921" s="16">
        <f>TRUNC(TRUNC(F921,8)*G921,2)</f>
        <v>6.97</v>
      </c>
    </row>
    <row r="922" spans="1:8" ht="15" customHeight="1">
      <c r="A922" s="8"/>
      <c r="B922" s="8"/>
      <c r="C922" s="8"/>
      <c r="D922" s="8"/>
      <c r="E922" s="8"/>
      <c r="F922" s="79" t="s">
        <v>1249</v>
      </c>
      <c r="G922" s="79"/>
      <c r="H922" s="17">
        <f>SUM(H921:H921)</f>
        <v>6.97</v>
      </c>
    </row>
    <row r="923" spans="1:8" ht="15" customHeight="1">
      <c r="A923" s="76" t="s">
        <v>1218</v>
      </c>
      <c r="B923" s="76"/>
      <c r="C923" s="77" t="s">
        <v>3</v>
      </c>
      <c r="D923" s="77"/>
      <c r="E923" s="12" t="s">
        <v>4</v>
      </c>
      <c r="F923" s="12" t="s">
        <v>1121</v>
      </c>
      <c r="G923" s="12" t="s">
        <v>1122</v>
      </c>
      <c r="H923" s="12" t="s">
        <v>1123</v>
      </c>
    </row>
    <row r="924" spans="1:8" ht="21" customHeight="1">
      <c r="A924" s="13" t="s">
        <v>1410</v>
      </c>
      <c r="B924" s="14" t="s">
        <v>1411</v>
      </c>
      <c r="C924" s="78" t="s">
        <v>15</v>
      </c>
      <c r="D924" s="78"/>
      <c r="E924" s="13" t="s">
        <v>1221</v>
      </c>
      <c r="F924" s="15">
        <v>9.4999999999999998E-3</v>
      </c>
      <c r="G924" s="16">
        <v>23.4</v>
      </c>
      <c r="H924" s="16">
        <f>TRUNC(TRUNC(F924,8)*G924,2)</f>
        <v>0.22</v>
      </c>
    </row>
    <row r="925" spans="1:8" ht="15" customHeight="1">
      <c r="A925" s="13" t="s">
        <v>1412</v>
      </c>
      <c r="B925" s="14" t="s">
        <v>1413</v>
      </c>
      <c r="C925" s="78" t="s">
        <v>15</v>
      </c>
      <c r="D925" s="78"/>
      <c r="E925" s="13" t="s">
        <v>1221</v>
      </c>
      <c r="F925" s="15">
        <v>5.8099999999999999E-2</v>
      </c>
      <c r="G925" s="16">
        <v>30.71</v>
      </c>
      <c r="H925" s="16">
        <f>TRUNC(TRUNC(F925,8)*G925,2)</f>
        <v>1.78</v>
      </c>
    </row>
    <row r="926" spans="1:8" ht="18" customHeight="1">
      <c r="A926" s="8"/>
      <c r="B926" s="8"/>
      <c r="C926" s="8"/>
      <c r="D926" s="8"/>
      <c r="E926" s="8"/>
      <c r="F926" s="79" t="s">
        <v>1224</v>
      </c>
      <c r="G926" s="79"/>
      <c r="H926" s="17">
        <f>SUM(H924:H925)</f>
        <v>2</v>
      </c>
    </row>
    <row r="927" spans="1:8" ht="15" customHeight="1">
      <c r="A927" s="8"/>
      <c r="B927" s="8"/>
      <c r="C927" s="8"/>
      <c r="D927" s="8"/>
      <c r="E927" s="8"/>
      <c r="F927" s="80" t="s">
        <v>1141</v>
      </c>
      <c r="G927" s="80"/>
      <c r="H927" s="4">
        <f>ROUND(SUM(H922,H926),2)</f>
        <v>8.9700000000000006</v>
      </c>
    </row>
    <row r="928" spans="1:8" ht="9.9499999999999993" customHeight="1">
      <c r="A928" s="8"/>
      <c r="B928" s="8"/>
      <c r="C928" s="8"/>
      <c r="D928" s="8"/>
      <c r="E928" s="8"/>
      <c r="F928" s="83"/>
      <c r="G928" s="83"/>
      <c r="H928" s="83"/>
    </row>
    <row r="929" spans="1:8" ht="20.100000000000001" customHeight="1">
      <c r="A929" s="81" t="s">
        <v>2531</v>
      </c>
      <c r="B929" s="81"/>
      <c r="C929" s="81"/>
      <c r="D929" s="81"/>
      <c r="E929" s="81"/>
      <c r="F929" s="81"/>
      <c r="G929" s="81"/>
      <c r="H929" s="81"/>
    </row>
    <row r="930" spans="1:8" ht="15" customHeight="1">
      <c r="A930" s="76" t="s">
        <v>1133</v>
      </c>
      <c r="B930" s="76"/>
      <c r="C930" s="77" t="s">
        <v>3</v>
      </c>
      <c r="D930" s="77"/>
      <c r="E930" s="12" t="s">
        <v>4</v>
      </c>
      <c r="F930" s="12" t="s">
        <v>1121</v>
      </c>
      <c r="G930" s="12" t="s">
        <v>1122</v>
      </c>
      <c r="H930" s="12" t="s">
        <v>1123</v>
      </c>
    </row>
    <row r="931" spans="1:8" ht="15" customHeight="1">
      <c r="A931" s="13" t="s">
        <v>2250</v>
      </c>
      <c r="B931" s="14" t="s">
        <v>2251</v>
      </c>
      <c r="C931" s="78" t="s">
        <v>15</v>
      </c>
      <c r="D931" s="78"/>
      <c r="E931" s="13" t="s">
        <v>1221</v>
      </c>
      <c r="F931" s="15">
        <v>1.154E-2</v>
      </c>
      <c r="G931" s="16">
        <v>14.27</v>
      </c>
      <c r="H931" s="16">
        <f>TRUNC(TRUNC(F931,8)*G931,2)</f>
        <v>0.16</v>
      </c>
    </row>
    <row r="932" spans="1:8" ht="15" customHeight="1">
      <c r="A932" s="8"/>
      <c r="B932" s="8"/>
      <c r="C932" s="8"/>
      <c r="D932" s="8"/>
      <c r="E932" s="8"/>
      <c r="F932" s="79" t="s">
        <v>1136</v>
      </c>
      <c r="G932" s="79"/>
      <c r="H932" s="17">
        <f>SUM(H931:H931)</f>
        <v>0.16</v>
      </c>
    </row>
    <row r="933" spans="1:8" ht="15" customHeight="1">
      <c r="A933" s="8"/>
      <c r="B933" s="8"/>
      <c r="C933" s="8"/>
      <c r="D933" s="8"/>
      <c r="E933" s="8"/>
      <c r="F933" s="80" t="s">
        <v>1141</v>
      </c>
      <c r="G933" s="80"/>
      <c r="H933" s="4">
        <f>ROUND(SUM(H932),2)</f>
        <v>0.16</v>
      </c>
    </row>
    <row r="934" spans="1:8" ht="9.9499999999999993" customHeight="1">
      <c r="A934" s="8"/>
      <c r="B934" s="8"/>
      <c r="C934" s="8"/>
      <c r="D934" s="8"/>
      <c r="E934" s="8"/>
      <c r="F934" s="83"/>
      <c r="G934" s="83"/>
      <c r="H934" s="83"/>
    </row>
    <row r="935" spans="1:8" ht="20.100000000000001" customHeight="1">
      <c r="A935" s="81" t="s">
        <v>2532</v>
      </c>
      <c r="B935" s="81"/>
      <c r="C935" s="81"/>
      <c r="D935" s="81"/>
      <c r="E935" s="81"/>
      <c r="F935" s="81"/>
      <c r="G935" s="81"/>
      <c r="H935" s="81"/>
    </row>
    <row r="936" spans="1:8" ht="15" customHeight="1">
      <c r="A936" s="76" t="s">
        <v>1133</v>
      </c>
      <c r="B936" s="76"/>
      <c r="C936" s="77" t="s">
        <v>3</v>
      </c>
      <c r="D936" s="77"/>
      <c r="E936" s="12" t="s">
        <v>4</v>
      </c>
      <c r="F936" s="12" t="s">
        <v>1121</v>
      </c>
      <c r="G936" s="12" t="s">
        <v>1122</v>
      </c>
      <c r="H936" s="12" t="s">
        <v>1123</v>
      </c>
    </row>
    <row r="937" spans="1:8" ht="15" customHeight="1">
      <c r="A937" s="13" t="s">
        <v>2259</v>
      </c>
      <c r="B937" s="14" t="s">
        <v>2260</v>
      </c>
      <c r="C937" s="78" t="s">
        <v>15</v>
      </c>
      <c r="D937" s="78"/>
      <c r="E937" s="13" t="s">
        <v>1221</v>
      </c>
      <c r="F937" s="15">
        <v>1.4760000000000001E-2</v>
      </c>
      <c r="G937" s="16">
        <v>14.27</v>
      </c>
      <c r="H937" s="16">
        <f>TRUNC(TRUNC(F937,8)*G937,2)</f>
        <v>0.21</v>
      </c>
    </row>
    <row r="938" spans="1:8" ht="15" customHeight="1">
      <c r="A938" s="8"/>
      <c r="B938" s="8"/>
      <c r="C938" s="8"/>
      <c r="D938" s="8"/>
      <c r="E938" s="8"/>
      <c r="F938" s="79" t="s">
        <v>1136</v>
      </c>
      <c r="G938" s="79"/>
      <c r="H938" s="17">
        <f>SUM(H937:H937)</f>
        <v>0.21</v>
      </c>
    </row>
    <row r="939" spans="1:8" ht="15" customHeight="1">
      <c r="A939" s="8"/>
      <c r="B939" s="8"/>
      <c r="C939" s="8"/>
      <c r="D939" s="8"/>
      <c r="E939" s="8"/>
      <c r="F939" s="80" t="s">
        <v>1141</v>
      </c>
      <c r="G939" s="80"/>
      <c r="H939" s="4">
        <f>ROUND(SUM(H938),2)</f>
        <v>0.21</v>
      </c>
    </row>
    <row r="940" spans="1:8" ht="9.9499999999999993" customHeight="1">
      <c r="A940" s="8"/>
      <c r="B940" s="8"/>
      <c r="C940" s="8"/>
      <c r="D940" s="8"/>
      <c r="E940" s="8"/>
      <c r="F940" s="83"/>
      <c r="G940" s="83"/>
      <c r="H940" s="83"/>
    </row>
    <row r="941" spans="1:8" ht="20.100000000000001" customHeight="1">
      <c r="A941" s="81" t="s">
        <v>2533</v>
      </c>
      <c r="B941" s="81"/>
      <c r="C941" s="81"/>
      <c r="D941" s="81"/>
      <c r="E941" s="81"/>
      <c r="F941" s="81"/>
      <c r="G941" s="81"/>
      <c r="H941" s="81"/>
    </row>
    <row r="942" spans="1:8" ht="15" customHeight="1">
      <c r="A942" s="76" t="s">
        <v>1133</v>
      </c>
      <c r="B942" s="76"/>
      <c r="C942" s="77" t="s">
        <v>3</v>
      </c>
      <c r="D942" s="77"/>
      <c r="E942" s="12" t="s">
        <v>4</v>
      </c>
      <c r="F942" s="12" t="s">
        <v>1121</v>
      </c>
      <c r="G942" s="12" t="s">
        <v>1122</v>
      </c>
      <c r="H942" s="12" t="s">
        <v>1123</v>
      </c>
    </row>
    <row r="943" spans="1:8" ht="15" customHeight="1">
      <c r="A943" s="13" t="s">
        <v>2268</v>
      </c>
      <c r="B943" s="14" t="s">
        <v>2269</v>
      </c>
      <c r="C943" s="78" t="s">
        <v>15</v>
      </c>
      <c r="D943" s="78"/>
      <c r="E943" s="13" t="s">
        <v>1221</v>
      </c>
      <c r="F943" s="15">
        <v>1.154E-2</v>
      </c>
      <c r="G943" s="16">
        <v>15.02</v>
      </c>
      <c r="H943" s="16">
        <f>TRUNC(TRUNC(F943,8)*G943,2)</f>
        <v>0.17</v>
      </c>
    </row>
    <row r="944" spans="1:8" ht="15" customHeight="1">
      <c r="A944" s="8"/>
      <c r="B944" s="8"/>
      <c r="C944" s="8"/>
      <c r="D944" s="8"/>
      <c r="E944" s="8"/>
      <c r="F944" s="79" t="s">
        <v>1136</v>
      </c>
      <c r="G944" s="79"/>
      <c r="H944" s="17">
        <f>SUM(H943:H943)</f>
        <v>0.17</v>
      </c>
    </row>
    <row r="945" spans="1:8" ht="15" customHeight="1">
      <c r="A945" s="8"/>
      <c r="B945" s="8"/>
      <c r="C945" s="8"/>
      <c r="D945" s="8"/>
      <c r="E945" s="8"/>
      <c r="F945" s="80" t="s">
        <v>1141</v>
      </c>
      <c r="G945" s="80"/>
      <c r="H945" s="4">
        <f>ROUND(SUM(H944),2)</f>
        <v>0.17</v>
      </c>
    </row>
    <row r="946" spans="1:8" ht="9.9499999999999993" customHeight="1">
      <c r="A946" s="8"/>
      <c r="B946" s="8"/>
      <c r="C946" s="8"/>
      <c r="D946" s="8"/>
      <c r="E946" s="8"/>
      <c r="F946" s="83"/>
      <c r="G946" s="83"/>
      <c r="H946" s="83"/>
    </row>
    <row r="947" spans="1:8" ht="20.100000000000001" customHeight="1">
      <c r="A947" s="81" t="s">
        <v>2534</v>
      </c>
      <c r="B947" s="81"/>
      <c r="C947" s="81"/>
      <c r="D947" s="81"/>
      <c r="E947" s="81"/>
      <c r="F947" s="81"/>
      <c r="G947" s="81"/>
      <c r="H947" s="81"/>
    </row>
    <row r="948" spans="1:8" ht="15" customHeight="1">
      <c r="A948" s="76" t="s">
        <v>1133</v>
      </c>
      <c r="B948" s="76"/>
      <c r="C948" s="77" t="s">
        <v>3</v>
      </c>
      <c r="D948" s="77"/>
      <c r="E948" s="12" t="s">
        <v>4</v>
      </c>
      <c r="F948" s="12" t="s">
        <v>1121</v>
      </c>
      <c r="G948" s="12" t="s">
        <v>1122</v>
      </c>
      <c r="H948" s="12" t="s">
        <v>1123</v>
      </c>
    </row>
    <row r="949" spans="1:8" ht="15" customHeight="1">
      <c r="A949" s="13" t="s">
        <v>1161</v>
      </c>
      <c r="B949" s="14" t="s">
        <v>1162</v>
      </c>
      <c r="C949" s="78" t="s">
        <v>15</v>
      </c>
      <c r="D949" s="78"/>
      <c r="E949" s="13" t="s">
        <v>16</v>
      </c>
      <c r="F949" s="15">
        <v>3.8300000000000001E-3</v>
      </c>
      <c r="G949" s="16">
        <v>4599.45</v>
      </c>
      <c r="H949" s="16">
        <f>TRUNC(TRUNC(F949,8)*G949,2)</f>
        <v>17.61</v>
      </c>
    </row>
    <row r="950" spans="1:8" ht="15" customHeight="1">
      <c r="A950" s="8"/>
      <c r="B950" s="8"/>
      <c r="C950" s="8"/>
      <c r="D950" s="8"/>
      <c r="E950" s="8"/>
      <c r="F950" s="79" t="s">
        <v>1136</v>
      </c>
      <c r="G950" s="79"/>
      <c r="H950" s="17">
        <f>SUM(H949:H949)</f>
        <v>17.61</v>
      </c>
    </row>
    <row r="951" spans="1:8" ht="15" customHeight="1">
      <c r="A951" s="8"/>
      <c r="B951" s="8"/>
      <c r="C951" s="8"/>
      <c r="D951" s="8"/>
      <c r="E951" s="8"/>
      <c r="F951" s="80" t="s">
        <v>1141</v>
      </c>
      <c r="G951" s="80"/>
      <c r="H951" s="4">
        <f>ROUND(SUM(H950),2)</f>
        <v>17.61</v>
      </c>
    </row>
    <row r="952" spans="1:8" ht="9.9499999999999993" customHeight="1">
      <c r="A952" s="8"/>
      <c r="B952" s="8"/>
      <c r="C952" s="8"/>
      <c r="D952" s="8"/>
      <c r="E952" s="8"/>
      <c r="F952" s="83"/>
      <c r="G952" s="83"/>
      <c r="H952" s="83"/>
    </row>
    <row r="953" spans="1:8" ht="20.100000000000001" customHeight="1">
      <c r="A953" s="81" t="s">
        <v>2535</v>
      </c>
      <c r="B953" s="81"/>
      <c r="C953" s="81"/>
      <c r="D953" s="81"/>
      <c r="E953" s="81"/>
      <c r="F953" s="81"/>
      <c r="G953" s="81"/>
      <c r="H953" s="81"/>
    </row>
    <row r="954" spans="1:8" ht="15" customHeight="1">
      <c r="A954" s="76" t="s">
        <v>1133</v>
      </c>
      <c r="B954" s="76"/>
      <c r="C954" s="77" t="s">
        <v>3</v>
      </c>
      <c r="D954" s="77"/>
      <c r="E954" s="12" t="s">
        <v>4</v>
      </c>
      <c r="F954" s="12" t="s">
        <v>1121</v>
      </c>
      <c r="G954" s="12" t="s">
        <v>1122</v>
      </c>
      <c r="H954" s="12" t="s">
        <v>1123</v>
      </c>
    </row>
    <row r="955" spans="1:8" ht="15" customHeight="1">
      <c r="A955" s="13" t="s">
        <v>2306</v>
      </c>
      <c r="B955" s="14" t="s">
        <v>2307</v>
      </c>
      <c r="C955" s="78" t="s">
        <v>15</v>
      </c>
      <c r="D955" s="78"/>
      <c r="E955" s="13" t="s">
        <v>1221</v>
      </c>
      <c r="F955" s="15">
        <v>1.154E-2</v>
      </c>
      <c r="G955" s="16">
        <v>21.5</v>
      </c>
      <c r="H955" s="16">
        <f>TRUNC(TRUNC(F955,8)*G955,2)</f>
        <v>0.24</v>
      </c>
    </row>
    <row r="956" spans="1:8" ht="15" customHeight="1">
      <c r="A956" s="8"/>
      <c r="B956" s="8"/>
      <c r="C956" s="8"/>
      <c r="D956" s="8"/>
      <c r="E956" s="8"/>
      <c r="F956" s="79" t="s">
        <v>1136</v>
      </c>
      <c r="G956" s="79"/>
      <c r="H956" s="17">
        <f>SUM(H955:H955)</f>
        <v>0.24</v>
      </c>
    </row>
    <row r="957" spans="1:8" ht="15" customHeight="1">
      <c r="A957" s="8"/>
      <c r="B957" s="8"/>
      <c r="C957" s="8"/>
      <c r="D957" s="8"/>
      <c r="E957" s="8"/>
      <c r="F957" s="80" t="s">
        <v>1141</v>
      </c>
      <c r="G957" s="80"/>
      <c r="H957" s="4">
        <f>ROUND(SUM(H956),2)</f>
        <v>0.24</v>
      </c>
    </row>
    <row r="958" spans="1:8" ht="9.9499999999999993" customHeight="1">
      <c r="A958" s="8"/>
      <c r="B958" s="8"/>
      <c r="C958" s="8"/>
      <c r="D958" s="8"/>
      <c r="E958" s="8"/>
      <c r="F958" s="83"/>
      <c r="G958" s="83"/>
      <c r="H958" s="83"/>
    </row>
    <row r="959" spans="1:8" ht="20.100000000000001" customHeight="1">
      <c r="A959" s="81" t="s">
        <v>2536</v>
      </c>
      <c r="B959" s="81"/>
      <c r="C959" s="81"/>
      <c r="D959" s="81"/>
      <c r="E959" s="81"/>
      <c r="F959" s="81"/>
      <c r="G959" s="81"/>
      <c r="H959" s="81"/>
    </row>
    <row r="960" spans="1:8" ht="15" customHeight="1">
      <c r="A960" s="76" t="s">
        <v>1133</v>
      </c>
      <c r="B960" s="76"/>
      <c r="C960" s="77" t="s">
        <v>3</v>
      </c>
      <c r="D960" s="77"/>
      <c r="E960" s="12" t="s">
        <v>4</v>
      </c>
      <c r="F960" s="12" t="s">
        <v>1121</v>
      </c>
      <c r="G960" s="12" t="s">
        <v>1122</v>
      </c>
      <c r="H960" s="12" t="s">
        <v>1123</v>
      </c>
    </row>
    <row r="961" spans="1:8" ht="15" customHeight="1">
      <c r="A961" s="13" t="s">
        <v>2327</v>
      </c>
      <c r="B961" s="14" t="s">
        <v>2328</v>
      </c>
      <c r="C961" s="78" t="s">
        <v>15</v>
      </c>
      <c r="D961" s="78"/>
      <c r="E961" s="13" t="s">
        <v>1221</v>
      </c>
      <c r="F961" s="15">
        <v>3.7319999999999999E-2</v>
      </c>
      <c r="G961" s="16">
        <v>14.27</v>
      </c>
      <c r="H961" s="16">
        <f>TRUNC(TRUNC(F961,8)*G961,2)</f>
        <v>0.53</v>
      </c>
    </row>
    <row r="962" spans="1:8" ht="15" customHeight="1">
      <c r="A962" s="8"/>
      <c r="B962" s="8"/>
      <c r="C962" s="8"/>
      <c r="D962" s="8"/>
      <c r="E962" s="8"/>
      <c r="F962" s="79" t="s">
        <v>1136</v>
      </c>
      <c r="G962" s="79"/>
      <c r="H962" s="17">
        <f>SUM(H961:H961)</f>
        <v>0.53</v>
      </c>
    </row>
    <row r="963" spans="1:8" ht="15" customHeight="1">
      <c r="A963" s="8"/>
      <c r="B963" s="8"/>
      <c r="C963" s="8"/>
      <c r="D963" s="8"/>
      <c r="E963" s="8"/>
      <c r="F963" s="80" t="s">
        <v>1141</v>
      </c>
      <c r="G963" s="80"/>
      <c r="H963" s="4">
        <f>ROUND(SUM(H962),2)</f>
        <v>0.53</v>
      </c>
    </row>
    <row r="964" spans="1:8" ht="9.9499999999999993" customHeight="1">
      <c r="A964" s="8"/>
      <c r="B964" s="8"/>
      <c r="C964" s="8"/>
      <c r="D964" s="8"/>
      <c r="E964" s="8"/>
      <c r="F964" s="83"/>
      <c r="G964" s="83"/>
      <c r="H964" s="83"/>
    </row>
    <row r="965" spans="1:8" ht="20.100000000000001" customHeight="1">
      <c r="A965" s="81" t="s">
        <v>2537</v>
      </c>
      <c r="B965" s="81"/>
      <c r="C965" s="81"/>
      <c r="D965" s="81"/>
      <c r="E965" s="81"/>
      <c r="F965" s="81"/>
      <c r="G965" s="81"/>
      <c r="H965" s="81"/>
    </row>
    <row r="966" spans="1:8" ht="15" customHeight="1">
      <c r="A966" s="76" t="s">
        <v>1133</v>
      </c>
      <c r="B966" s="76"/>
      <c r="C966" s="77" t="s">
        <v>3</v>
      </c>
      <c r="D966" s="77"/>
      <c r="E966" s="12" t="s">
        <v>4</v>
      </c>
      <c r="F966" s="12" t="s">
        <v>1121</v>
      </c>
      <c r="G966" s="12" t="s">
        <v>1122</v>
      </c>
      <c r="H966" s="12" t="s">
        <v>1123</v>
      </c>
    </row>
    <row r="967" spans="1:8" ht="21" customHeight="1">
      <c r="A967" s="13" t="s">
        <v>2336</v>
      </c>
      <c r="B967" s="14" t="s">
        <v>2337</v>
      </c>
      <c r="C967" s="78" t="s">
        <v>15</v>
      </c>
      <c r="D967" s="78"/>
      <c r="E967" s="13" t="s">
        <v>1221</v>
      </c>
      <c r="F967" s="15">
        <v>1.7979999999999999E-2</v>
      </c>
      <c r="G967" s="16">
        <v>14.27</v>
      </c>
      <c r="H967" s="16">
        <f>TRUNC(TRUNC(F967,8)*G967,2)</f>
        <v>0.25</v>
      </c>
    </row>
    <row r="968" spans="1:8" ht="15" customHeight="1">
      <c r="A968" s="8"/>
      <c r="B968" s="8"/>
      <c r="C968" s="8"/>
      <c r="D968" s="8"/>
      <c r="E968" s="8"/>
      <c r="F968" s="79" t="s">
        <v>1136</v>
      </c>
      <c r="G968" s="79"/>
      <c r="H968" s="17">
        <f>SUM(H967:H967)</f>
        <v>0.25</v>
      </c>
    </row>
    <row r="969" spans="1:8" ht="15" customHeight="1">
      <c r="A969" s="8"/>
      <c r="B969" s="8"/>
      <c r="C969" s="8"/>
      <c r="D969" s="8"/>
      <c r="E969" s="8"/>
      <c r="F969" s="80" t="s">
        <v>1141</v>
      </c>
      <c r="G969" s="80"/>
      <c r="H969" s="4">
        <f>ROUND(SUM(H968),2)</f>
        <v>0.25</v>
      </c>
    </row>
    <row r="970" spans="1:8" ht="9.9499999999999993" customHeight="1">
      <c r="A970" s="8"/>
      <c r="B970" s="8"/>
      <c r="C970" s="8"/>
      <c r="D970" s="8"/>
      <c r="E970" s="8"/>
      <c r="F970" s="83"/>
      <c r="G970" s="83"/>
      <c r="H970" s="83"/>
    </row>
    <row r="971" spans="1:8" ht="20.100000000000001" customHeight="1">
      <c r="A971" s="81" t="s">
        <v>2538</v>
      </c>
      <c r="B971" s="81"/>
      <c r="C971" s="81"/>
      <c r="D971" s="81"/>
      <c r="E971" s="81"/>
      <c r="F971" s="81"/>
      <c r="G971" s="81"/>
      <c r="H971" s="81"/>
    </row>
    <row r="972" spans="1:8" ht="15" customHeight="1">
      <c r="A972" s="76" t="s">
        <v>1133</v>
      </c>
      <c r="B972" s="76"/>
      <c r="C972" s="77" t="s">
        <v>3</v>
      </c>
      <c r="D972" s="77"/>
      <c r="E972" s="12" t="s">
        <v>4</v>
      </c>
      <c r="F972" s="12" t="s">
        <v>1121</v>
      </c>
      <c r="G972" s="12" t="s">
        <v>1122</v>
      </c>
      <c r="H972" s="12" t="s">
        <v>1123</v>
      </c>
    </row>
    <row r="973" spans="1:8" ht="15" customHeight="1">
      <c r="A973" s="13" t="s">
        <v>2341</v>
      </c>
      <c r="B973" s="14" t="s">
        <v>2342</v>
      </c>
      <c r="C973" s="78" t="s">
        <v>15</v>
      </c>
      <c r="D973" s="78"/>
      <c r="E973" s="13" t="s">
        <v>1221</v>
      </c>
      <c r="F973" s="15">
        <v>1.4760000000000001E-2</v>
      </c>
      <c r="G973" s="16">
        <v>21.5</v>
      </c>
      <c r="H973" s="16">
        <f>TRUNC(TRUNC(F973,8)*G973,2)</f>
        <v>0.31</v>
      </c>
    </row>
    <row r="974" spans="1:8" ht="15" customHeight="1">
      <c r="A974" s="8"/>
      <c r="B974" s="8"/>
      <c r="C974" s="8"/>
      <c r="D974" s="8"/>
      <c r="E974" s="8"/>
      <c r="F974" s="79" t="s">
        <v>1136</v>
      </c>
      <c r="G974" s="79"/>
      <c r="H974" s="17">
        <f>SUM(H973:H973)</f>
        <v>0.31</v>
      </c>
    </row>
    <row r="975" spans="1:8" ht="15" customHeight="1">
      <c r="A975" s="8"/>
      <c r="B975" s="8"/>
      <c r="C975" s="8"/>
      <c r="D975" s="8"/>
      <c r="E975" s="8"/>
      <c r="F975" s="80" t="s">
        <v>1141</v>
      </c>
      <c r="G975" s="80"/>
      <c r="H975" s="4">
        <f>ROUND(SUM(H974),2)</f>
        <v>0.31</v>
      </c>
    </row>
    <row r="976" spans="1:8" ht="9.9499999999999993" customHeight="1">
      <c r="A976" s="8"/>
      <c r="B976" s="8"/>
      <c r="C976" s="8"/>
      <c r="D976" s="8"/>
      <c r="E976" s="8"/>
      <c r="F976" s="83"/>
      <c r="G976" s="83"/>
      <c r="H976" s="83"/>
    </row>
    <row r="977" spans="1:8" ht="20.100000000000001" customHeight="1">
      <c r="A977" s="81" t="s">
        <v>2539</v>
      </c>
      <c r="B977" s="81"/>
      <c r="C977" s="81"/>
      <c r="D977" s="81"/>
      <c r="E977" s="81"/>
      <c r="F977" s="81"/>
      <c r="G977" s="81"/>
      <c r="H977" s="81"/>
    </row>
    <row r="978" spans="1:8" ht="15" customHeight="1">
      <c r="A978" s="76" t="s">
        <v>1133</v>
      </c>
      <c r="B978" s="76"/>
      <c r="C978" s="77" t="s">
        <v>3</v>
      </c>
      <c r="D978" s="77"/>
      <c r="E978" s="12" t="s">
        <v>4</v>
      </c>
      <c r="F978" s="12" t="s">
        <v>1121</v>
      </c>
      <c r="G978" s="12" t="s">
        <v>1122</v>
      </c>
      <c r="H978" s="12" t="s">
        <v>1123</v>
      </c>
    </row>
    <row r="979" spans="1:8" ht="15" customHeight="1">
      <c r="A979" s="13" t="s">
        <v>2394</v>
      </c>
      <c r="B979" s="14" t="s">
        <v>2395</v>
      </c>
      <c r="C979" s="78" t="s">
        <v>15</v>
      </c>
      <c r="D979" s="78"/>
      <c r="E979" s="13" t="s">
        <v>1221</v>
      </c>
      <c r="F979" s="15">
        <v>1.154E-2</v>
      </c>
      <c r="G979" s="16">
        <v>21.53</v>
      </c>
      <c r="H979" s="16">
        <f>TRUNC(TRUNC(F979,8)*G979,2)</f>
        <v>0.24</v>
      </c>
    </row>
    <row r="980" spans="1:8" ht="15" customHeight="1">
      <c r="A980" s="8"/>
      <c r="B980" s="8"/>
      <c r="C980" s="8"/>
      <c r="D980" s="8"/>
      <c r="E980" s="8"/>
      <c r="F980" s="79" t="s">
        <v>1136</v>
      </c>
      <c r="G980" s="79"/>
      <c r="H980" s="17">
        <f>SUM(H979:H979)</f>
        <v>0.24</v>
      </c>
    </row>
    <row r="981" spans="1:8" ht="15" customHeight="1">
      <c r="A981" s="8"/>
      <c r="B981" s="8"/>
      <c r="C981" s="8"/>
      <c r="D981" s="8"/>
      <c r="E981" s="8"/>
      <c r="F981" s="80" t="s">
        <v>1141</v>
      </c>
      <c r="G981" s="80"/>
      <c r="H981" s="4">
        <f>ROUND(SUM(H980),2)</f>
        <v>0.24</v>
      </c>
    </row>
    <row r="982" spans="1:8" ht="9.9499999999999993" customHeight="1">
      <c r="A982" s="8"/>
      <c r="B982" s="8"/>
      <c r="C982" s="8"/>
      <c r="D982" s="8"/>
      <c r="E982" s="8"/>
      <c r="F982" s="83"/>
      <c r="G982" s="83"/>
      <c r="H982" s="83"/>
    </row>
    <row r="983" spans="1:8" ht="20.100000000000001" customHeight="1">
      <c r="A983" s="81" t="s">
        <v>2540</v>
      </c>
      <c r="B983" s="81"/>
      <c r="C983" s="81"/>
      <c r="D983" s="81"/>
      <c r="E983" s="81"/>
      <c r="F983" s="81"/>
      <c r="G983" s="81"/>
      <c r="H983" s="81"/>
    </row>
    <row r="984" spans="1:8" ht="15" customHeight="1">
      <c r="A984" s="76" t="s">
        <v>1133</v>
      </c>
      <c r="B984" s="76"/>
      <c r="C984" s="77" t="s">
        <v>3</v>
      </c>
      <c r="D984" s="77"/>
      <c r="E984" s="12" t="s">
        <v>4</v>
      </c>
      <c r="F984" s="12" t="s">
        <v>1121</v>
      </c>
      <c r="G984" s="12" t="s">
        <v>1122</v>
      </c>
      <c r="H984" s="12" t="s">
        <v>1123</v>
      </c>
    </row>
    <row r="985" spans="1:8" ht="15" customHeight="1">
      <c r="A985" s="13" t="s">
        <v>2466</v>
      </c>
      <c r="B985" s="14" t="s">
        <v>2467</v>
      </c>
      <c r="C985" s="78" t="s">
        <v>15</v>
      </c>
      <c r="D985" s="78"/>
      <c r="E985" s="13" t="s">
        <v>1221</v>
      </c>
      <c r="F985" s="15">
        <v>1.4760000000000001E-2</v>
      </c>
      <c r="G985" s="16">
        <v>20.47</v>
      </c>
      <c r="H985" s="16">
        <f>TRUNC(TRUNC(F985,8)*G985,2)</f>
        <v>0.3</v>
      </c>
    </row>
    <row r="986" spans="1:8" ht="15" customHeight="1">
      <c r="A986" s="8"/>
      <c r="B986" s="8"/>
      <c r="C986" s="8"/>
      <c r="D986" s="8"/>
      <c r="E986" s="8"/>
      <c r="F986" s="79" t="s">
        <v>1136</v>
      </c>
      <c r="G986" s="79"/>
      <c r="H986" s="17">
        <f>SUM(H985:H985)</f>
        <v>0.3</v>
      </c>
    </row>
    <row r="987" spans="1:8" ht="15" customHeight="1">
      <c r="A987" s="8"/>
      <c r="B987" s="8"/>
      <c r="C987" s="8"/>
      <c r="D987" s="8"/>
      <c r="E987" s="8"/>
      <c r="F987" s="80" t="s">
        <v>1141</v>
      </c>
      <c r="G987" s="80"/>
      <c r="H987" s="4">
        <f>ROUND(SUM(H986),2)</f>
        <v>0.3</v>
      </c>
    </row>
    <row r="988" spans="1:8" ht="9.9499999999999993" customHeight="1">
      <c r="A988" s="8"/>
      <c r="B988" s="8"/>
      <c r="C988" s="8"/>
      <c r="D988" s="8"/>
      <c r="E988" s="8"/>
      <c r="F988" s="83"/>
      <c r="G988" s="83"/>
      <c r="H988" s="83"/>
    </row>
    <row r="989" spans="1:8" ht="20.100000000000001" customHeight="1">
      <c r="A989" s="81" t="s">
        <v>2541</v>
      </c>
      <c r="B989" s="81"/>
      <c r="C989" s="81"/>
      <c r="D989" s="81"/>
      <c r="E989" s="81"/>
      <c r="F989" s="81"/>
      <c r="G989" s="81"/>
      <c r="H989" s="81"/>
    </row>
    <row r="990" spans="1:8" ht="15" customHeight="1">
      <c r="A990" s="76" t="s">
        <v>1133</v>
      </c>
      <c r="B990" s="76"/>
      <c r="C990" s="77" t="s">
        <v>3</v>
      </c>
      <c r="D990" s="77"/>
      <c r="E990" s="12" t="s">
        <v>4</v>
      </c>
      <c r="F990" s="12" t="s">
        <v>1121</v>
      </c>
      <c r="G990" s="12" t="s">
        <v>1122</v>
      </c>
      <c r="H990" s="12" t="s">
        <v>1123</v>
      </c>
    </row>
    <row r="991" spans="1:8" ht="15" customHeight="1">
      <c r="A991" s="13" t="s">
        <v>2471</v>
      </c>
      <c r="B991" s="14" t="s">
        <v>2472</v>
      </c>
      <c r="C991" s="78" t="s">
        <v>15</v>
      </c>
      <c r="D991" s="78"/>
      <c r="E991" s="13" t="s">
        <v>1221</v>
      </c>
      <c r="F991" s="15">
        <v>1.154E-2</v>
      </c>
      <c r="G991" s="16">
        <v>21.5</v>
      </c>
      <c r="H991" s="16">
        <f>TRUNC(TRUNC(F991,8)*G991,2)</f>
        <v>0.24</v>
      </c>
    </row>
    <row r="992" spans="1:8" ht="15" customHeight="1">
      <c r="A992" s="8"/>
      <c r="B992" s="8"/>
      <c r="C992" s="8"/>
      <c r="D992" s="8"/>
      <c r="E992" s="8"/>
      <c r="F992" s="79" t="s">
        <v>1136</v>
      </c>
      <c r="G992" s="79"/>
      <c r="H992" s="17">
        <f>SUM(H991:H991)</f>
        <v>0.24</v>
      </c>
    </row>
    <row r="993" spans="1:8" ht="15" customHeight="1">
      <c r="A993" s="8"/>
      <c r="B993" s="8"/>
      <c r="C993" s="8"/>
      <c r="D993" s="8"/>
      <c r="E993" s="8"/>
      <c r="F993" s="80" t="s">
        <v>1141</v>
      </c>
      <c r="G993" s="80"/>
      <c r="H993" s="4">
        <f>ROUND(SUM(H992),2)</f>
        <v>0.24</v>
      </c>
    </row>
    <row r="994" spans="1:8" ht="9.9499999999999993" customHeight="1">
      <c r="A994" s="8"/>
      <c r="B994" s="8"/>
      <c r="C994" s="8"/>
      <c r="D994" s="8"/>
      <c r="E994" s="8"/>
      <c r="F994" s="83"/>
      <c r="G994" s="83"/>
      <c r="H994" s="83"/>
    </row>
    <row r="995" spans="1:8" ht="20.100000000000001" customHeight="1">
      <c r="A995" s="81" t="s">
        <v>2542</v>
      </c>
      <c r="B995" s="81"/>
      <c r="C995" s="81"/>
      <c r="D995" s="81"/>
      <c r="E995" s="81"/>
      <c r="F995" s="81"/>
      <c r="G995" s="81"/>
      <c r="H995" s="81"/>
    </row>
    <row r="996" spans="1:8" ht="15" customHeight="1">
      <c r="A996" s="76" t="s">
        <v>1133</v>
      </c>
      <c r="B996" s="76"/>
      <c r="C996" s="77" t="s">
        <v>3</v>
      </c>
      <c r="D996" s="77"/>
      <c r="E996" s="12" t="s">
        <v>4</v>
      </c>
      <c r="F996" s="12" t="s">
        <v>1121</v>
      </c>
      <c r="G996" s="12" t="s">
        <v>1122</v>
      </c>
      <c r="H996" s="12" t="s">
        <v>1123</v>
      </c>
    </row>
    <row r="997" spans="1:8" ht="15" customHeight="1">
      <c r="A997" s="13" t="s">
        <v>2543</v>
      </c>
      <c r="B997" s="14" t="s">
        <v>2544</v>
      </c>
      <c r="C997" s="78" t="s">
        <v>15</v>
      </c>
      <c r="D997" s="78"/>
      <c r="E997" s="13" t="s">
        <v>1221</v>
      </c>
      <c r="F997" s="15">
        <v>3.7319999999999999E-2</v>
      </c>
      <c r="G997" s="16">
        <v>21.5</v>
      </c>
      <c r="H997" s="16">
        <f>TRUNC(TRUNC(F997,8)*G997,2)</f>
        <v>0.8</v>
      </c>
    </row>
    <row r="998" spans="1:8" ht="15" customHeight="1">
      <c r="A998" s="8"/>
      <c r="B998" s="8"/>
      <c r="C998" s="8"/>
      <c r="D998" s="8"/>
      <c r="E998" s="8"/>
      <c r="F998" s="79" t="s">
        <v>1136</v>
      </c>
      <c r="G998" s="79"/>
      <c r="H998" s="17">
        <f>SUM(H997:H997)</f>
        <v>0.8</v>
      </c>
    </row>
    <row r="999" spans="1:8" ht="15" customHeight="1">
      <c r="A999" s="8"/>
      <c r="B999" s="8"/>
      <c r="C999" s="8"/>
      <c r="D999" s="8"/>
      <c r="E999" s="8"/>
      <c r="F999" s="80" t="s">
        <v>1141</v>
      </c>
      <c r="G999" s="80"/>
      <c r="H999" s="4">
        <f>ROUND(SUM(H998),2)</f>
        <v>0.8</v>
      </c>
    </row>
    <row r="1000" spans="1:8" ht="9.9499999999999993" customHeight="1">
      <c r="A1000" s="8"/>
      <c r="B1000" s="8"/>
      <c r="C1000" s="8"/>
      <c r="D1000" s="8"/>
      <c r="E1000" s="8"/>
      <c r="F1000" s="83"/>
      <c r="G1000" s="83"/>
      <c r="H1000" s="83"/>
    </row>
    <row r="1001" spans="1:8" ht="20.100000000000001" customHeight="1">
      <c r="A1001" s="81" t="s">
        <v>2545</v>
      </c>
      <c r="B1001" s="81"/>
      <c r="C1001" s="81"/>
      <c r="D1001" s="81"/>
      <c r="E1001" s="81"/>
      <c r="F1001" s="81"/>
      <c r="G1001" s="81"/>
      <c r="H1001" s="81"/>
    </row>
    <row r="1002" spans="1:8" ht="15" customHeight="1">
      <c r="A1002" s="76" t="s">
        <v>1133</v>
      </c>
      <c r="B1002" s="76"/>
      <c r="C1002" s="77" t="s">
        <v>3</v>
      </c>
      <c r="D1002" s="77"/>
      <c r="E1002" s="12" t="s">
        <v>4</v>
      </c>
      <c r="F1002" s="12" t="s">
        <v>1121</v>
      </c>
      <c r="G1002" s="12" t="s">
        <v>1122</v>
      </c>
      <c r="H1002" s="12" t="s">
        <v>1123</v>
      </c>
    </row>
    <row r="1003" spans="1:8" ht="15" customHeight="1">
      <c r="A1003" s="13" t="s">
        <v>2546</v>
      </c>
      <c r="B1003" s="14" t="s">
        <v>2547</v>
      </c>
      <c r="C1003" s="78" t="s">
        <v>15</v>
      </c>
      <c r="D1003" s="78"/>
      <c r="E1003" s="13" t="s">
        <v>1221</v>
      </c>
      <c r="F1003" s="15">
        <v>1.7979999999999999E-2</v>
      </c>
      <c r="G1003" s="16">
        <v>21.5</v>
      </c>
      <c r="H1003" s="16">
        <f>TRUNC(TRUNC(F1003,8)*G1003,2)</f>
        <v>0.38</v>
      </c>
    </row>
    <row r="1004" spans="1:8" ht="15" customHeight="1">
      <c r="A1004" s="8"/>
      <c r="B1004" s="8"/>
      <c r="C1004" s="8"/>
      <c r="D1004" s="8"/>
      <c r="E1004" s="8"/>
      <c r="F1004" s="79" t="s">
        <v>1136</v>
      </c>
      <c r="G1004" s="79"/>
      <c r="H1004" s="17">
        <f>SUM(H1003:H1003)</f>
        <v>0.38</v>
      </c>
    </row>
    <row r="1005" spans="1:8" ht="15" customHeight="1">
      <c r="A1005" s="8"/>
      <c r="B1005" s="8"/>
      <c r="C1005" s="8"/>
      <c r="D1005" s="8"/>
      <c r="E1005" s="8"/>
      <c r="F1005" s="80" t="s">
        <v>1141</v>
      </c>
      <c r="G1005" s="80"/>
      <c r="H1005" s="4">
        <f>ROUND(SUM(H1004),2)</f>
        <v>0.38</v>
      </c>
    </row>
    <row r="1006" spans="1:8" ht="9.9499999999999993" customHeight="1">
      <c r="A1006" s="8"/>
      <c r="B1006" s="8"/>
      <c r="C1006" s="8"/>
      <c r="D1006" s="8"/>
      <c r="E1006" s="8"/>
      <c r="F1006" s="83"/>
      <c r="G1006" s="83"/>
      <c r="H1006" s="83"/>
    </row>
    <row r="1007" spans="1:8" ht="20.100000000000001" customHeight="1">
      <c r="A1007" s="81" t="s">
        <v>2548</v>
      </c>
      <c r="B1007" s="81"/>
      <c r="C1007" s="81"/>
      <c r="D1007" s="81"/>
      <c r="E1007" s="81"/>
      <c r="F1007" s="81"/>
      <c r="G1007" s="81"/>
      <c r="H1007" s="81"/>
    </row>
    <row r="1008" spans="1:8" ht="15" customHeight="1">
      <c r="A1008" s="76" t="s">
        <v>1133</v>
      </c>
      <c r="B1008" s="76"/>
      <c r="C1008" s="77" t="s">
        <v>3</v>
      </c>
      <c r="D1008" s="77"/>
      <c r="E1008" s="12" t="s">
        <v>4</v>
      </c>
      <c r="F1008" s="12" t="s">
        <v>1121</v>
      </c>
      <c r="G1008" s="12" t="s">
        <v>1122</v>
      </c>
      <c r="H1008" s="12" t="s">
        <v>1123</v>
      </c>
    </row>
    <row r="1009" spans="1:8" ht="15" customHeight="1">
      <c r="A1009" s="13" t="s">
        <v>1147</v>
      </c>
      <c r="B1009" s="14" t="s">
        <v>1148</v>
      </c>
      <c r="C1009" s="78" t="s">
        <v>15</v>
      </c>
      <c r="D1009" s="78"/>
      <c r="E1009" s="13" t="s">
        <v>16</v>
      </c>
      <c r="F1009" s="15">
        <v>1.5970000000000002E-2</v>
      </c>
      <c r="G1009" s="16">
        <v>5814.98</v>
      </c>
      <c r="H1009" s="16">
        <f>TRUNC(TRUNC(F1009,8)*G1009,2)</f>
        <v>92.86</v>
      </c>
    </row>
    <row r="1010" spans="1:8" ht="15" customHeight="1">
      <c r="A1010" s="8"/>
      <c r="B1010" s="8"/>
      <c r="C1010" s="8"/>
      <c r="D1010" s="8"/>
      <c r="E1010" s="8"/>
      <c r="F1010" s="79" t="s">
        <v>1136</v>
      </c>
      <c r="G1010" s="79"/>
      <c r="H1010" s="17">
        <f>SUM(H1009:H1009)</f>
        <v>92.86</v>
      </c>
    </row>
    <row r="1011" spans="1:8" ht="15" customHeight="1">
      <c r="A1011" s="8"/>
      <c r="B1011" s="8"/>
      <c r="C1011" s="8"/>
      <c r="D1011" s="8"/>
      <c r="E1011" s="8"/>
      <c r="F1011" s="80" t="s">
        <v>1141</v>
      </c>
      <c r="G1011" s="80"/>
      <c r="H1011" s="4">
        <f>ROUND(SUM(H1010),2)</f>
        <v>92.86</v>
      </c>
    </row>
    <row r="1012" spans="1:8" ht="9.9499999999999993" customHeight="1">
      <c r="A1012" s="8"/>
      <c r="B1012" s="8"/>
      <c r="C1012" s="8"/>
      <c r="D1012" s="8"/>
      <c r="E1012" s="8"/>
      <c r="F1012" s="83"/>
      <c r="G1012" s="83"/>
      <c r="H1012" s="83"/>
    </row>
    <row r="1013" spans="1:8" ht="20.100000000000001" customHeight="1">
      <c r="A1013" s="81" t="s">
        <v>2549</v>
      </c>
      <c r="B1013" s="81"/>
      <c r="C1013" s="81"/>
      <c r="D1013" s="81"/>
      <c r="E1013" s="81"/>
      <c r="F1013" s="81"/>
      <c r="G1013" s="81"/>
      <c r="H1013" s="81"/>
    </row>
    <row r="1014" spans="1:8" ht="15" customHeight="1">
      <c r="A1014" s="76" t="s">
        <v>1133</v>
      </c>
      <c r="B1014" s="76"/>
      <c r="C1014" s="77" t="s">
        <v>3</v>
      </c>
      <c r="D1014" s="77"/>
      <c r="E1014" s="12" t="s">
        <v>4</v>
      </c>
      <c r="F1014" s="12" t="s">
        <v>1121</v>
      </c>
      <c r="G1014" s="12" t="s">
        <v>1122</v>
      </c>
      <c r="H1014" s="12" t="s">
        <v>1123</v>
      </c>
    </row>
    <row r="1015" spans="1:8" ht="15" customHeight="1">
      <c r="A1015" s="13" t="s">
        <v>1134</v>
      </c>
      <c r="B1015" s="14" t="s">
        <v>1135</v>
      </c>
      <c r="C1015" s="78" t="s">
        <v>15</v>
      </c>
      <c r="D1015" s="78"/>
      <c r="E1015" s="13" t="s">
        <v>16</v>
      </c>
      <c r="F1015" s="15">
        <v>1.112E-2</v>
      </c>
      <c r="G1015" s="16">
        <v>20441.400000000001</v>
      </c>
      <c r="H1015" s="16">
        <f>TRUNC(TRUNC(F1015,8)*G1015,2)</f>
        <v>227.3</v>
      </c>
    </row>
    <row r="1016" spans="1:8" ht="15" customHeight="1">
      <c r="A1016" s="8"/>
      <c r="B1016" s="8"/>
      <c r="C1016" s="8"/>
      <c r="D1016" s="8"/>
      <c r="E1016" s="8"/>
      <c r="F1016" s="79" t="s">
        <v>1136</v>
      </c>
      <c r="G1016" s="79"/>
      <c r="H1016" s="17">
        <f>SUM(H1015:H1015)</f>
        <v>227.3</v>
      </c>
    </row>
    <row r="1017" spans="1:8" ht="15" customHeight="1">
      <c r="A1017" s="8"/>
      <c r="B1017" s="8"/>
      <c r="C1017" s="8"/>
      <c r="D1017" s="8"/>
      <c r="E1017" s="8"/>
      <c r="F1017" s="80" t="s">
        <v>1141</v>
      </c>
      <c r="G1017" s="80"/>
      <c r="H1017" s="4">
        <f>ROUND(SUM(H1016),2)</f>
        <v>227.3</v>
      </c>
    </row>
    <row r="1018" spans="1:8" ht="9.9499999999999993" customHeight="1">
      <c r="A1018" s="8"/>
      <c r="B1018" s="8"/>
      <c r="C1018" s="8"/>
      <c r="D1018" s="8"/>
      <c r="E1018" s="8"/>
      <c r="F1018" s="83"/>
      <c r="G1018" s="83"/>
      <c r="H1018" s="83"/>
    </row>
    <row r="1019" spans="1:8" ht="20.100000000000001" customHeight="1">
      <c r="A1019" s="81" t="s">
        <v>2550</v>
      </c>
      <c r="B1019" s="81"/>
      <c r="C1019" s="81"/>
      <c r="D1019" s="81"/>
      <c r="E1019" s="81"/>
      <c r="F1019" s="81"/>
      <c r="G1019" s="81"/>
      <c r="H1019" s="81"/>
    </row>
    <row r="1020" spans="1:8" ht="15" customHeight="1">
      <c r="A1020" s="76" t="s">
        <v>1133</v>
      </c>
      <c r="B1020" s="76"/>
      <c r="C1020" s="77" t="s">
        <v>3</v>
      </c>
      <c r="D1020" s="77"/>
      <c r="E1020" s="12" t="s">
        <v>4</v>
      </c>
      <c r="F1020" s="12" t="s">
        <v>1121</v>
      </c>
      <c r="G1020" s="12" t="s">
        <v>1122</v>
      </c>
      <c r="H1020" s="12" t="s">
        <v>1123</v>
      </c>
    </row>
    <row r="1021" spans="1:8" ht="15" customHeight="1">
      <c r="A1021" s="13" t="s">
        <v>2551</v>
      </c>
      <c r="B1021" s="14" t="s">
        <v>2552</v>
      </c>
      <c r="C1021" s="78" t="s">
        <v>15</v>
      </c>
      <c r="D1021" s="78"/>
      <c r="E1021" s="13" t="s">
        <v>1221</v>
      </c>
      <c r="F1021" s="15">
        <v>1.154E-2</v>
      </c>
      <c r="G1021" s="16">
        <v>21.5</v>
      </c>
      <c r="H1021" s="16">
        <f>TRUNC(TRUNC(F1021,8)*G1021,2)</f>
        <v>0.24</v>
      </c>
    </row>
    <row r="1022" spans="1:8" ht="15" customHeight="1">
      <c r="A1022" s="8"/>
      <c r="B1022" s="8"/>
      <c r="C1022" s="8"/>
      <c r="D1022" s="8"/>
      <c r="E1022" s="8"/>
      <c r="F1022" s="79" t="s">
        <v>1136</v>
      </c>
      <c r="G1022" s="79"/>
      <c r="H1022" s="17">
        <f>SUM(H1021:H1021)</f>
        <v>0.24</v>
      </c>
    </row>
    <row r="1023" spans="1:8" ht="15" customHeight="1">
      <c r="A1023" s="8"/>
      <c r="B1023" s="8"/>
      <c r="C1023" s="8"/>
      <c r="D1023" s="8"/>
      <c r="E1023" s="8"/>
      <c r="F1023" s="80" t="s">
        <v>1141</v>
      </c>
      <c r="G1023" s="80"/>
      <c r="H1023" s="4">
        <f>ROUND(SUM(H1022),2)</f>
        <v>0.24</v>
      </c>
    </row>
    <row r="1024" spans="1:8" ht="9.9499999999999993" customHeight="1">
      <c r="A1024" s="8"/>
      <c r="B1024" s="8"/>
      <c r="C1024" s="8"/>
      <c r="D1024" s="8"/>
      <c r="E1024" s="8"/>
      <c r="F1024" s="83"/>
      <c r="G1024" s="83"/>
      <c r="H1024" s="83"/>
    </row>
    <row r="1025" spans="1:8" ht="20.100000000000001" customHeight="1">
      <c r="A1025" s="81" t="s">
        <v>2553</v>
      </c>
      <c r="B1025" s="81"/>
      <c r="C1025" s="81"/>
      <c r="D1025" s="81"/>
      <c r="E1025" s="81"/>
      <c r="F1025" s="81"/>
      <c r="G1025" s="81"/>
      <c r="H1025" s="81"/>
    </row>
    <row r="1026" spans="1:8" ht="15" customHeight="1">
      <c r="A1026" s="76" t="s">
        <v>1133</v>
      </c>
      <c r="B1026" s="76"/>
      <c r="C1026" s="77" t="s">
        <v>3</v>
      </c>
      <c r="D1026" s="77"/>
      <c r="E1026" s="12" t="s">
        <v>4</v>
      </c>
      <c r="F1026" s="12" t="s">
        <v>1121</v>
      </c>
      <c r="G1026" s="12" t="s">
        <v>1122</v>
      </c>
      <c r="H1026" s="12" t="s">
        <v>1123</v>
      </c>
    </row>
    <row r="1027" spans="1:8" ht="15" customHeight="1">
      <c r="A1027" s="13" t="s">
        <v>2554</v>
      </c>
      <c r="B1027" s="14" t="s">
        <v>2555</v>
      </c>
      <c r="C1027" s="78" t="s">
        <v>15</v>
      </c>
      <c r="D1027" s="78"/>
      <c r="E1027" s="13" t="s">
        <v>1221</v>
      </c>
      <c r="F1027" s="15">
        <v>2.12E-2</v>
      </c>
      <c r="G1027" s="16">
        <v>22.81</v>
      </c>
      <c r="H1027" s="16">
        <f>TRUNC(TRUNC(F1027,8)*G1027,2)</f>
        <v>0.48</v>
      </c>
    </row>
    <row r="1028" spans="1:8" ht="15" customHeight="1">
      <c r="A1028" s="8"/>
      <c r="B1028" s="8"/>
      <c r="C1028" s="8"/>
      <c r="D1028" s="8"/>
      <c r="E1028" s="8"/>
      <c r="F1028" s="79" t="s">
        <v>1136</v>
      </c>
      <c r="G1028" s="79"/>
      <c r="H1028" s="17">
        <f>SUM(H1027:H1027)</f>
        <v>0.48</v>
      </c>
    </row>
    <row r="1029" spans="1:8" ht="15" customHeight="1">
      <c r="A1029" s="8"/>
      <c r="B1029" s="8"/>
      <c r="C1029" s="8"/>
      <c r="D1029" s="8"/>
      <c r="E1029" s="8"/>
      <c r="F1029" s="80" t="s">
        <v>1141</v>
      </c>
      <c r="G1029" s="80"/>
      <c r="H1029" s="4">
        <f>ROUND(SUM(H1028),2)</f>
        <v>0.48</v>
      </c>
    </row>
    <row r="1030" spans="1:8" ht="9.9499999999999993" customHeight="1">
      <c r="A1030" s="8"/>
      <c r="B1030" s="8"/>
      <c r="C1030" s="8"/>
      <c r="D1030" s="8"/>
      <c r="E1030" s="8"/>
      <c r="F1030" s="83"/>
      <c r="G1030" s="83"/>
      <c r="H1030" s="83"/>
    </row>
    <row r="1031" spans="1:8" ht="20.100000000000001" customHeight="1">
      <c r="A1031" s="81" t="s">
        <v>2556</v>
      </c>
      <c r="B1031" s="81"/>
      <c r="C1031" s="81"/>
      <c r="D1031" s="81"/>
      <c r="E1031" s="81"/>
      <c r="F1031" s="81"/>
      <c r="G1031" s="81"/>
      <c r="H1031" s="81"/>
    </row>
    <row r="1032" spans="1:8" ht="15" customHeight="1">
      <c r="A1032" s="76" t="s">
        <v>1133</v>
      </c>
      <c r="B1032" s="76"/>
      <c r="C1032" s="77" t="s">
        <v>3</v>
      </c>
      <c r="D1032" s="77"/>
      <c r="E1032" s="12" t="s">
        <v>4</v>
      </c>
      <c r="F1032" s="12" t="s">
        <v>1121</v>
      </c>
      <c r="G1032" s="12" t="s">
        <v>1122</v>
      </c>
      <c r="H1032" s="12" t="s">
        <v>1123</v>
      </c>
    </row>
    <row r="1033" spans="1:8" ht="15" customHeight="1">
      <c r="A1033" s="13" t="s">
        <v>2557</v>
      </c>
      <c r="B1033" s="14" t="s">
        <v>2558</v>
      </c>
      <c r="C1033" s="78" t="s">
        <v>15</v>
      </c>
      <c r="D1033" s="78"/>
      <c r="E1033" s="13" t="s">
        <v>1221</v>
      </c>
      <c r="F1033" s="15">
        <v>1.4760000000000001E-2</v>
      </c>
      <c r="G1033" s="16">
        <v>21.5</v>
      </c>
      <c r="H1033" s="16">
        <f>TRUNC(TRUNC(F1033,8)*G1033,2)</f>
        <v>0.31</v>
      </c>
    </row>
    <row r="1034" spans="1:8" ht="15" customHeight="1">
      <c r="A1034" s="8"/>
      <c r="B1034" s="8"/>
      <c r="C1034" s="8"/>
      <c r="D1034" s="8"/>
      <c r="E1034" s="8"/>
      <c r="F1034" s="79" t="s">
        <v>1136</v>
      </c>
      <c r="G1034" s="79"/>
      <c r="H1034" s="17">
        <f>SUM(H1033:H1033)</f>
        <v>0.31</v>
      </c>
    </row>
    <row r="1035" spans="1:8" ht="15" customHeight="1">
      <c r="A1035" s="8"/>
      <c r="B1035" s="8"/>
      <c r="C1035" s="8"/>
      <c r="D1035" s="8"/>
      <c r="E1035" s="8"/>
      <c r="F1035" s="80" t="s">
        <v>1141</v>
      </c>
      <c r="G1035" s="80"/>
      <c r="H1035" s="4">
        <f>ROUND(SUM(H1034),2)</f>
        <v>0.31</v>
      </c>
    </row>
    <row r="1036" spans="1:8" ht="9.9499999999999993" customHeight="1">
      <c r="A1036" s="8"/>
      <c r="B1036" s="8"/>
      <c r="C1036" s="8"/>
      <c r="D1036" s="8"/>
      <c r="E1036" s="8"/>
      <c r="F1036" s="83"/>
      <c r="G1036" s="83"/>
      <c r="H1036" s="83"/>
    </row>
    <row r="1037" spans="1:8" ht="20.100000000000001" customHeight="1">
      <c r="A1037" s="81" t="s">
        <v>2559</v>
      </c>
      <c r="B1037" s="81"/>
      <c r="C1037" s="81"/>
      <c r="D1037" s="81"/>
      <c r="E1037" s="81"/>
      <c r="F1037" s="81"/>
      <c r="G1037" s="81"/>
      <c r="H1037" s="81"/>
    </row>
    <row r="1038" spans="1:8" ht="15" customHeight="1">
      <c r="A1038" s="76" t="s">
        <v>1133</v>
      </c>
      <c r="B1038" s="76"/>
      <c r="C1038" s="77" t="s">
        <v>3</v>
      </c>
      <c r="D1038" s="77"/>
      <c r="E1038" s="12" t="s">
        <v>4</v>
      </c>
      <c r="F1038" s="12" t="s">
        <v>1121</v>
      </c>
      <c r="G1038" s="12" t="s">
        <v>1122</v>
      </c>
      <c r="H1038" s="12" t="s">
        <v>1123</v>
      </c>
    </row>
    <row r="1039" spans="1:8" ht="15" customHeight="1">
      <c r="A1039" s="13" t="s">
        <v>1152</v>
      </c>
      <c r="B1039" s="14" t="s">
        <v>1153</v>
      </c>
      <c r="C1039" s="78" t="s">
        <v>15</v>
      </c>
      <c r="D1039" s="78"/>
      <c r="E1039" s="13" t="s">
        <v>16</v>
      </c>
      <c r="F1039" s="15">
        <v>1.5970000000000002E-2</v>
      </c>
      <c r="G1039" s="16">
        <v>8097.06</v>
      </c>
      <c r="H1039" s="16">
        <f>TRUNC(TRUNC(F1039,8)*G1039,2)</f>
        <v>129.31</v>
      </c>
    </row>
    <row r="1040" spans="1:8" ht="15" customHeight="1">
      <c r="A1040" s="8"/>
      <c r="B1040" s="8"/>
      <c r="C1040" s="8"/>
      <c r="D1040" s="8"/>
      <c r="E1040" s="8"/>
      <c r="F1040" s="79" t="s">
        <v>1136</v>
      </c>
      <c r="G1040" s="79"/>
      <c r="H1040" s="17">
        <f>SUM(H1039:H1039)</f>
        <v>129.31</v>
      </c>
    </row>
    <row r="1041" spans="1:8" ht="15" customHeight="1">
      <c r="A1041" s="8"/>
      <c r="B1041" s="8"/>
      <c r="C1041" s="8"/>
      <c r="D1041" s="8"/>
      <c r="E1041" s="8"/>
      <c r="F1041" s="80" t="s">
        <v>1141</v>
      </c>
      <c r="G1041" s="80"/>
      <c r="H1041" s="4">
        <f>ROUND(SUM(H1040),2)</f>
        <v>129.31</v>
      </c>
    </row>
    <row r="1042" spans="1:8" ht="9.9499999999999993" customHeight="1">
      <c r="A1042" s="8"/>
      <c r="B1042" s="8"/>
      <c r="C1042" s="8"/>
      <c r="D1042" s="8"/>
      <c r="E1042" s="8"/>
      <c r="F1042" s="83"/>
      <c r="G1042" s="83"/>
      <c r="H1042" s="83"/>
    </row>
    <row r="1043" spans="1:8" ht="20.100000000000001" customHeight="1">
      <c r="A1043" s="81" t="s">
        <v>2560</v>
      </c>
      <c r="B1043" s="81"/>
      <c r="C1043" s="81"/>
      <c r="D1043" s="81"/>
      <c r="E1043" s="81"/>
      <c r="F1043" s="81"/>
      <c r="G1043" s="81"/>
      <c r="H1043" s="81"/>
    </row>
    <row r="1044" spans="1:8" ht="15" customHeight="1">
      <c r="A1044" s="76" t="s">
        <v>1133</v>
      </c>
      <c r="B1044" s="76"/>
      <c r="C1044" s="77" t="s">
        <v>3</v>
      </c>
      <c r="D1044" s="77"/>
      <c r="E1044" s="12" t="s">
        <v>4</v>
      </c>
      <c r="F1044" s="12" t="s">
        <v>1121</v>
      </c>
      <c r="G1044" s="12" t="s">
        <v>1122</v>
      </c>
      <c r="H1044" s="12" t="s">
        <v>1123</v>
      </c>
    </row>
    <row r="1045" spans="1:8" ht="15" customHeight="1">
      <c r="A1045" s="13" t="s">
        <v>2561</v>
      </c>
      <c r="B1045" s="14" t="s">
        <v>2562</v>
      </c>
      <c r="C1045" s="78" t="s">
        <v>15</v>
      </c>
      <c r="D1045" s="78"/>
      <c r="E1045" s="13" t="s">
        <v>1221</v>
      </c>
      <c r="F1045" s="15">
        <v>3.0870000000000002E-2</v>
      </c>
      <c r="G1045" s="16">
        <v>38.78</v>
      </c>
      <c r="H1045" s="16">
        <f>TRUNC(TRUNC(F1045,8)*G1045,2)</f>
        <v>1.19</v>
      </c>
    </row>
    <row r="1046" spans="1:8" ht="15" customHeight="1">
      <c r="A1046" s="8"/>
      <c r="B1046" s="8"/>
      <c r="C1046" s="8"/>
      <c r="D1046" s="8"/>
      <c r="E1046" s="8"/>
      <c r="F1046" s="79" t="s">
        <v>1136</v>
      </c>
      <c r="G1046" s="79"/>
      <c r="H1046" s="17">
        <f>SUM(H1045:H1045)</f>
        <v>1.19</v>
      </c>
    </row>
    <row r="1047" spans="1:8" ht="15" customHeight="1">
      <c r="A1047" s="8"/>
      <c r="B1047" s="8"/>
      <c r="C1047" s="8"/>
      <c r="D1047" s="8"/>
      <c r="E1047" s="8"/>
      <c r="F1047" s="80" t="s">
        <v>1141</v>
      </c>
      <c r="G1047" s="80"/>
      <c r="H1047" s="4">
        <f>ROUND(SUM(H1046),2)</f>
        <v>1.19</v>
      </c>
    </row>
    <row r="1048" spans="1:8" ht="9.9499999999999993" customHeight="1">
      <c r="A1048" s="8"/>
      <c r="B1048" s="8"/>
      <c r="C1048" s="8"/>
      <c r="D1048" s="8"/>
      <c r="E1048" s="8"/>
      <c r="F1048" s="83"/>
      <c r="G1048" s="83"/>
      <c r="H1048" s="83"/>
    </row>
    <row r="1049" spans="1:8" ht="20.100000000000001" customHeight="1">
      <c r="A1049" s="81" t="s">
        <v>2563</v>
      </c>
      <c r="B1049" s="81"/>
      <c r="C1049" s="81"/>
      <c r="D1049" s="81"/>
      <c r="E1049" s="81"/>
      <c r="F1049" s="81"/>
      <c r="G1049" s="81"/>
      <c r="H1049" s="81"/>
    </row>
    <row r="1050" spans="1:8" ht="15" customHeight="1">
      <c r="A1050" s="76" t="s">
        <v>1133</v>
      </c>
      <c r="B1050" s="76"/>
      <c r="C1050" s="77" t="s">
        <v>3</v>
      </c>
      <c r="D1050" s="77"/>
      <c r="E1050" s="12" t="s">
        <v>4</v>
      </c>
      <c r="F1050" s="12" t="s">
        <v>1121</v>
      </c>
      <c r="G1050" s="12" t="s">
        <v>1122</v>
      </c>
      <c r="H1050" s="12" t="s">
        <v>1123</v>
      </c>
    </row>
    <row r="1051" spans="1:8" ht="15" customHeight="1">
      <c r="A1051" s="13" t="s">
        <v>2564</v>
      </c>
      <c r="B1051" s="14" t="s">
        <v>2565</v>
      </c>
      <c r="C1051" s="78" t="s">
        <v>15</v>
      </c>
      <c r="D1051" s="78"/>
      <c r="E1051" s="13" t="s">
        <v>1221</v>
      </c>
      <c r="F1051" s="15">
        <v>5.0899999999999999E-3</v>
      </c>
      <c r="G1051" s="16">
        <v>25.19</v>
      </c>
      <c r="H1051" s="16">
        <f>TRUNC(TRUNC(F1051,8)*G1051,2)</f>
        <v>0.12</v>
      </c>
    </row>
    <row r="1052" spans="1:8" ht="15" customHeight="1">
      <c r="A1052" s="8"/>
      <c r="B1052" s="8"/>
      <c r="C1052" s="8"/>
      <c r="D1052" s="8"/>
      <c r="E1052" s="8"/>
      <c r="F1052" s="79" t="s">
        <v>1136</v>
      </c>
      <c r="G1052" s="79"/>
      <c r="H1052" s="17">
        <f>SUM(H1051:H1051)</f>
        <v>0.12</v>
      </c>
    </row>
    <row r="1053" spans="1:8" ht="15" customHeight="1">
      <c r="A1053" s="8"/>
      <c r="B1053" s="8"/>
      <c r="C1053" s="8"/>
      <c r="D1053" s="8"/>
      <c r="E1053" s="8"/>
      <c r="F1053" s="80" t="s">
        <v>1141</v>
      </c>
      <c r="G1053" s="80"/>
      <c r="H1053" s="4">
        <f>ROUND(SUM(H1052),2)</f>
        <v>0.12</v>
      </c>
    </row>
    <row r="1054" spans="1:8" ht="9.9499999999999993" customHeight="1">
      <c r="A1054" s="8"/>
      <c r="B1054" s="8"/>
      <c r="C1054" s="8"/>
      <c r="D1054" s="8"/>
      <c r="E1054" s="8"/>
      <c r="F1054" s="83"/>
      <c r="G1054" s="83"/>
      <c r="H1054" s="83"/>
    </row>
    <row r="1055" spans="1:8" ht="20.100000000000001" customHeight="1">
      <c r="A1055" s="81" t="s">
        <v>2566</v>
      </c>
      <c r="B1055" s="81"/>
      <c r="C1055" s="81"/>
      <c r="D1055" s="81"/>
      <c r="E1055" s="81"/>
      <c r="F1055" s="81"/>
      <c r="G1055" s="81"/>
      <c r="H1055" s="81"/>
    </row>
    <row r="1056" spans="1:8" ht="15" customHeight="1">
      <c r="A1056" s="76" t="s">
        <v>1133</v>
      </c>
      <c r="B1056" s="76"/>
      <c r="C1056" s="77" t="s">
        <v>3</v>
      </c>
      <c r="D1056" s="77"/>
      <c r="E1056" s="12" t="s">
        <v>4</v>
      </c>
      <c r="F1056" s="12" t="s">
        <v>1121</v>
      </c>
      <c r="G1056" s="12" t="s">
        <v>1122</v>
      </c>
      <c r="H1056" s="12" t="s">
        <v>1123</v>
      </c>
    </row>
    <row r="1057" spans="1:8" ht="15" customHeight="1">
      <c r="A1057" s="13" t="s">
        <v>2567</v>
      </c>
      <c r="B1057" s="14" t="s">
        <v>2568</v>
      </c>
      <c r="C1057" s="78" t="s">
        <v>15</v>
      </c>
      <c r="D1057" s="78"/>
      <c r="E1057" s="13" t="s">
        <v>1221</v>
      </c>
      <c r="F1057" s="15">
        <v>5.0899999999999999E-3</v>
      </c>
      <c r="G1057" s="16">
        <v>24.25</v>
      </c>
      <c r="H1057" s="16">
        <f>TRUNC(TRUNC(F1057,8)*G1057,2)</f>
        <v>0.12</v>
      </c>
    </row>
    <row r="1058" spans="1:8" ht="15" customHeight="1">
      <c r="A1058" s="8"/>
      <c r="B1058" s="8"/>
      <c r="C1058" s="8"/>
      <c r="D1058" s="8"/>
      <c r="E1058" s="8"/>
      <c r="F1058" s="79" t="s">
        <v>1136</v>
      </c>
      <c r="G1058" s="79"/>
      <c r="H1058" s="17">
        <f>SUM(H1057:H1057)</f>
        <v>0.12</v>
      </c>
    </row>
    <row r="1059" spans="1:8" ht="15" customHeight="1">
      <c r="A1059" s="8"/>
      <c r="B1059" s="8"/>
      <c r="C1059" s="8"/>
      <c r="D1059" s="8"/>
      <c r="E1059" s="8"/>
      <c r="F1059" s="80" t="s">
        <v>1141</v>
      </c>
      <c r="G1059" s="80"/>
      <c r="H1059" s="4">
        <f>ROUND(SUM(H1058),2)</f>
        <v>0.12</v>
      </c>
    </row>
    <row r="1060" spans="1:8" ht="9.9499999999999993" customHeight="1">
      <c r="A1060" s="8"/>
      <c r="B1060" s="8"/>
      <c r="C1060" s="8"/>
      <c r="D1060" s="8"/>
      <c r="E1060" s="8"/>
      <c r="F1060" s="83"/>
      <c r="G1060" s="83"/>
      <c r="H1060" s="83"/>
    </row>
    <row r="1061" spans="1:8" ht="20.100000000000001" customHeight="1">
      <c r="A1061" s="81" t="s">
        <v>2569</v>
      </c>
      <c r="B1061" s="81"/>
      <c r="C1061" s="81"/>
      <c r="D1061" s="81"/>
      <c r="E1061" s="81"/>
      <c r="F1061" s="81"/>
      <c r="G1061" s="81"/>
      <c r="H1061" s="81"/>
    </row>
    <row r="1062" spans="1:8" ht="15" customHeight="1">
      <c r="A1062" s="76" t="s">
        <v>1133</v>
      </c>
      <c r="B1062" s="76"/>
      <c r="C1062" s="77" t="s">
        <v>3</v>
      </c>
      <c r="D1062" s="77"/>
      <c r="E1062" s="12" t="s">
        <v>4</v>
      </c>
      <c r="F1062" s="12" t="s">
        <v>1121</v>
      </c>
      <c r="G1062" s="12" t="s">
        <v>1122</v>
      </c>
      <c r="H1062" s="12" t="s">
        <v>1123</v>
      </c>
    </row>
    <row r="1063" spans="1:8" ht="21" customHeight="1">
      <c r="A1063" s="13" t="s">
        <v>2570</v>
      </c>
      <c r="B1063" s="14" t="s">
        <v>2571</v>
      </c>
      <c r="C1063" s="78" t="s">
        <v>15</v>
      </c>
      <c r="D1063" s="78"/>
      <c r="E1063" s="13" t="s">
        <v>1221</v>
      </c>
      <c r="F1063" s="15">
        <v>1.6369999999999999E-2</v>
      </c>
      <c r="G1063" s="16">
        <v>27.18</v>
      </c>
      <c r="H1063" s="16">
        <f>TRUNC(TRUNC(F1063,8)*G1063,2)</f>
        <v>0.44</v>
      </c>
    </row>
    <row r="1064" spans="1:8" ht="15" customHeight="1">
      <c r="A1064" s="8"/>
      <c r="B1064" s="8"/>
      <c r="C1064" s="8"/>
      <c r="D1064" s="8"/>
      <c r="E1064" s="8"/>
      <c r="F1064" s="79" t="s">
        <v>1136</v>
      </c>
      <c r="G1064" s="79"/>
      <c r="H1064" s="17">
        <f>SUM(H1063:H1063)</f>
        <v>0.44</v>
      </c>
    </row>
    <row r="1065" spans="1:8" ht="15" customHeight="1">
      <c r="A1065" s="8"/>
      <c r="B1065" s="8"/>
      <c r="C1065" s="8"/>
      <c r="D1065" s="8"/>
      <c r="E1065" s="8"/>
      <c r="F1065" s="80" t="s">
        <v>1141</v>
      </c>
      <c r="G1065" s="80"/>
      <c r="H1065" s="4">
        <f>ROUND(SUM(H1064),2)</f>
        <v>0.44</v>
      </c>
    </row>
    <row r="1066" spans="1:8" ht="9.9499999999999993" customHeight="1">
      <c r="A1066" s="8"/>
      <c r="B1066" s="8"/>
      <c r="C1066" s="8"/>
      <c r="D1066" s="8"/>
      <c r="E1066" s="8"/>
      <c r="F1066" s="83"/>
      <c r="G1066" s="83"/>
      <c r="H1066" s="83"/>
    </row>
    <row r="1067" spans="1:8" ht="20.100000000000001" customHeight="1">
      <c r="A1067" s="81" t="s">
        <v>2572</v>
      </c>
      <c r="B1067" s="81"/>
      <c r="C1067" s="81"/>
      <c r="D1067" s="81"/>
      <c r="E1067" s="81"/>
      <c r="F1067" s="81"/>
      <c r="G1067" s="81"/>
      <c r="H1067" s="81"/>
    </row>
    <row r="1068" spans="1:8" ht="15" customHeight="1">
      <c r="A1068" s="76" t="s">
        <v>1133</v>
      </c>
      <c r="B1068" s="76"/>
      <c r="C1068" s="77" t="s">
        <v>3</v>
      </c>
      <c r="D1068" s="77"/>
      <c r="E1068" s="12" t="s">
        <v>4</v>
      </c>
      <c r="F1068" s="12" t="s">
        <v>1121</v>
      </c>
      <c r="G1068" s="12" t="s">
        <v>1122</v>
      </c>
      <c r="H1068" s="12" t="s">
        <v>1123</v>
      </c>
    </row>
    <row r="1069" spans="1:8" ht="15" customHeight="1">
      <c r="A1069" s="13" t="s">
        <v>2573</v>
      </c>
      <c r="B1069" s="14" t="s">
        <v>2574</v>
      </c>
      <c r="C1069" s="78" t="s">
        <v>15</v>
      </c>
      <c r="D1069" s="78"/>
      <c r="E1069" s="13" t="s">
        <v>1221</v>
      </c>
      <c r="F1069" s="15">
        <v>8.3099999999999997E-3</v>
      </c>
      <c r="G1069" s="16">
        <v>29.9</v>
      </c>
      <c r="H1069" s="16">
        <f>TRUNC(TRUNC(F1069,8)*G1069,2)</f>
        <v>0.24</v>
      </c>
    </row>
    <row r="1070" spans="1:8" ht="15" customHeight="1">
      <c r="A1070" s="8"/>
      <c r="B1070" s="8"/>
      <c r="C1070" s="8"/>
      <c r="D1070" s="8"/>
      <c r="E1070" s="8"/>
      <c r="F1070" s="79" t="s">
        <v>1136</v>
      </c>
      <c r="G1070" s="79"/>
      <c r="H1070" s="17">
        <f>SUM(H1069:H1069)</f>
        <v>0.24</v>
      </c>
    </row>
    <row r="1071" spans="1:8" ht="15" customHeight="1">
      <c r="A1071" s="8"/>
      <c r="B1071" s="8"/>
      <c r="C1071" s="8"/>
      <c r="D1071" s="8"/>
      <c r="E1071" s="8"/>
      <c r="F1071" s="80" t="s">
        <v>1141</v>
      </c>
      <c r="G1071" s="80"/>
      <c r="H1071" s="4">
        <f>ROUND(SUM(H1070),2)</f>
        <v>0.24</v>
      </c>
    </row>
    <row r="1072" spans="1:8" ht="9.9499999999999993" customHeight="1">
      <c r="A1072" s="8"/>
      <c r="B1072" s="8"/>
      <c r="C1072" s="8"/>
      <c r="D1072" s="8"/>
      <c r="E1072" s="8"/>
      <c r="F1072" s="83"/>
      <c r="G1072" s="83"/>
      <c r="H1072" s="83"/>
    </row>
    <row r="1073" spans="1:8" ht="20.100000000000001" customHeight="1">
      <c r="A1073" s="81" t="s">
        <v>2575</v>
      </c>
      <c r="B1073" s="81"/>
      <c r="C1073" s="81"/>
      <c r="D1073" s="81"/>
      <c r="E1073" s="81"/>
      <c r="F1073" s="81"/>
      <c r="G1073" s="81"/>
      <c r="H1073" s="81"/>
    </row>
    <row r="1074" spans="1:8" ht="15" customHeight="1">
      <c r="A1074" s="76" t="s">
        <v>1133</v>
      </c>
      <c r="B1074" s="76"/>
      <c r="C1074" s="77" t="s">
        <v>3</v>
      </c>
      <c r="D1074" s="77"/>
      <c r="E1074" s="12" t="s">
        <v>4</v>
      </c>
      <c r="F1074" s="12" t="s">
        <v>1121</v>
      </c>
      <c r="G1074" s="12" t="s">
        <v>1122</v>
      </c>
      <c r="H1074" s="12" t="s">
        <v>1123</v>
      </c>
    </row>
    <row r="1075" spans="1:8" ht="21" customHeight="1">
      <c r="A1075" s="13" t="s">
        <v>2576</v>
      </c>
      <c r="B1075" s="14" t="s">
        <v>2577</v>
      </c>
      <c r="C1075" s="78" t="s">
        <v>15</v>
      </c>
      <c r="D1075" s="78"/>
      <c r="E1075" s="13" t="s">
        <v>1221</v>
      </c>
      <c r="F1075" s="15">
        <v>8.3099999999999997E-3</v>
      </c>
      <c r="G1075" s="16">
        <v>29.38</v>
      </c>
      <c r="H1075" s="16">
        <f>TRUNC(TRUNC(F1075,8)*G1075,2)</f>
        <v>0.24</v>
      </c>
    </row>
    <row r="1076" spans="1:8" ht="15" customHeight="1">
      <c r="A1076" s="8"/>
      <c r="B1076" s="8"/>
      <c r="C1076" s="8"/>
      <c r="D1076" s="8"/>
      <c r="E1076" s="8"/>
      <c r="F1076" s="79" t="s">
        <v>1136</v>
      </c>
      <c r="G1076" s="79"/>
      <c r="H1076" s="17">
        <f>SUM(H1075:H1075)</f>
        <v>0.24</v>
      </c>
    </row>
    <row r="1077" spans="1:8" ht="15" customHeight="1">
      <c r="A1077" s="8"/>
      <c r="B1077" s="8"/>
      <c r="C1077" s="8"/>
      <c r="D1077" s="8"/>
      <c r="E1077" s="8"/>
      <c r="F1077" s="80" t="s">
        <v>1141</v>
      </c>
      <c r="G1077" s="80"/>
      <c r="H1077" s="4">
        <f>ROUND(SUM(H1076),2)</f>
        <v>0.24</v>
      </c>
    </row>
    <row r="1078" spans="1:8" ht="9.9499999999999993" customHeight="1">
      <c r="A1078" s="8"/>
      <c r="B1078" s="8"/>
      <c r="C1078" s="8"/>
      <c r="D1078" s="8"/>
      <c r="E1078" s="8"/>
      <c r="F1078" s="83"/>
      <c r="G1078" s="83"/>
      <c r="H1078" s="83"/>
    </row>
    <row r="1079" spans="1:8" ht="20.100000000000001" customHeight="1">
      <c r="A1079" s="81" t="s">
        <v>2578</v>
      </c>
      <c r="B1079" s="81"/>
      <c r="C1079" s="81"/>
      <c r="D1079" s="81"/>
      <c r="E1079" s="81"/>
      <c r="F1079" s="81"/>
      <c r="G1079" s="81"/>
      <c r="H1079" s="81"/>
    </row>
    <row r="1080" spans="1:8" ht="15" customHeight="1">
      <c r="A1080" s="76" t="s">
        <v>1133</v>
      </c>
      <c r="B1080" s="76"/>
      <c r="C1080" s="77" t="s">
        <v>3</v>
      </c>
      <c r="D1080" s="77"/>
      <c r="E1080" s="12" t="s">
        <v>4</v>
      </c>
      <c r="F1080" s="12" t="s">
        <v>1121</v>
      </c>
      <c r="G1080" s="12" t="s">
        <v>1122</v>
      </c>
      <c r="H1080" s="12" t="s">
        <v>1123</v>
      </c>
    </row>
    <row r="1081" spans="1:8" ht="15" customHeight="1">
      <c r="A1081" s="13" t="s">
        <v>2579</v>
      </c>
      <c r="B1081" s="14" t="s">
        <v>2580</v>
      </c>
      <c r="C1081" s="78" t="s">
        <v>15</v>
      </c>
      <c r="D1081" s="78"/>
      <c r="E1081" s="13" t="s">
        <v>1221</v>
      </c>
      <c r="F1081" s="15">
        <v>1.154E-2</v>
      </c>
      <c r="G1081" s="16">
        <v>31.92</v>
      </c>
      <c r="H1081" s="16">
        <f>TRUNC(TRUNC(F1081,8)*G1081,2)</f>
        <v>0.36</v>
      </c>
    </row>
    <row r="1082" spans="1:8" ht="15" customHeight="1">
      <c r="A1082" s="8"/>
      <c r="B1082" s="8"/>
      <c r="C1082" s="8"/>
      <c r="D1082" s="8"/>
      <c r="E1082" s="8"/>
      <c r="F1082" s="79" t="s">
        <v>1136</v>
      </c>
      <c r="G1082" s="79"/>
      <c r="H1082" s="17">
        <f>SUM(H1081:H1081)</f>
        <v>0.36</v>
      </c>
    </row>
    <row r="1083" spans="1:8" ht="15" customHeight="1">
      <c r="A1083" s="8"/>
      <c r="B1083" s="8"/>
      <c r="C1083" s="8"/>
      <c r="D1083" s="8"/>
      <c r="E1083" s="8"/>
      <c r="F1083" s="80" t="s">
        <v>1141</v>
      </c>
      <c r="G1083" s="80"/>
      <c r="H1083" s="4">
        <f>ROUND(SUM(H1082),2)</f>
        <v>0.36</v>
      </c>
    </row>
    <row r="1084" spans="1:8" ht="9.9499999999999993" customHeight="1">
      <c r="A1084" s="8"/>
      <c r="B1084" s="8"/>
      <c r="C1084" s="8"/>
      <c r="D1084" s="8"/>
      <c r="E1084" s="8"/>
      <c r="F1084" s="83"/>
      <c r="G1084" s="83"/>
      <c r="H1084" s="83"/>
    </row>
    <row r="1085" spans="1:8" ht="20.100000000000001" customHeight="1">
      <c r="A1085" s="81" t="s">
        <v>2581</v>
      </c>
      <c r="B1085" s="81"/>
      <c r="C1085" s="81"/>
      <c r="D1085" s="81"/>
      <c r="E1085" s="81"/>
      <c r="F1085" s="81"/>
      <c r="G1085" s="81"/>
      <c r="H1085" s="81"/>
    </row>
    <row r="1086" spans="1:8" ht="15" customHeight="1">
      <c r="A1086" s="76" t="s">
        <v>1133</v>
      </c>
      <c r="B1086" s="76"/>
      <c r="C1086" s="77" t="s">
        <v>3</v>
      </c>
      <c r="D1086" s="77"/>
      <c r="E1086" s="12" t="s">
        <v>4</v>
      </c>
      <c r="F1086" s="12" t="s">
        <v>1121</v>
      </c>
      <c r="G1086" s="12" t="s">
        <v>1122</v>
      </c>
      <c r="H1086" s="12" t="s">
        <v>1123</v>
      </c>
    </row>
    <row r="1087" spans="1:8" ht="15" customHeight="1">
      <c r="A1087" s="13" t="s">
        <v>2582</v>
      </c>
      <c r="B1087" s="14" t="s">
        <v>2583</v>
      </c>
      <c r="C1087" s="78" t="s">
        <v>15</v>
      </c>
      <c r="D1087" s="78"/>
      <c r="E1087" s="13" t="s">
        <v>1221</v>
      </c>
      <c r="F1087" s="15">
        <v>1.6369999999999999E-2</v>
      </c>
      <c r="G1087" s="16">
        <v>26.06</v>
      </c>
      <c r="H1087" s="16">
        <f>TRUNC(TRUNC(F1087,8)*G1087,2)</f>
        <v>0.42</v>
      </c>
    </row>
    <row r="1088" spans="1:8" ht="15" customHeight="1">
      <c r="A1088" s="8"/>
      <c r="B1088" s="8"/>
      <c r="C1088" s="8"/>
      <c r="D1088" s="8"/>
      <c r="E1088" s="8"/>
      <c r="F1088" s="79" t="s">
        <v>1136</v>
      </c>
      <c r="G1088" s="79"/>
      <c r="H1088" s="17">
        <f>SUM(H1087:H1087)</f>
        <v>0.42</v>
      </c>
    </row>
    <row r="1089" spans="1:8" ht="15" customHeight="1">
      <c r="A1089" s="8"/>
      <c r="B1089" s="8"/>
      <c r="C1089" s="8"/>
      <c r="D1089" s="8"/>
      <c r="E1089" s="8"/>
      <c r="F1089" s="80" t="s">
        <v>1141</v>
      </c>
      <c r="G1089" s="80"/>
      <c r="H1089" s="4">
        <f>ROUND(SUM(H1088),2)</f>
        <v>0.42</v>
      </c>
    </row>
    <row r="1090" spans="1:8" ht="9.9499999999999993" customHeight="1">
      <c r="A1090" s="8"/>
      <c r="B1090" s="8"/>
      <c r="C1090" s="8"/>
      <c r="D1090" s="8"/>
      <c r="E1090" s="8"/>
      <c r="F1090" s="83"/>
      <c r="G1090" s="83"/>
      <c r="H1090" s="83"/>
    </row>
    <row r="1091" spans="1:8" ht="20.100000000000001" customHeight="1">
      <c r="A1091" s="81" t="s">
        <v>2584</v>
      </c>
      <c r="B1091" s="81"/>
      <c r="C1091" s="81"/>
      <c r="D1091" s="81"/>
      <c r="E1091" s="81"/>
      <c r="F1091" s="81"/>
      <c r="G1091" s="81"/>
      <c r="H1091" s="81"/>
    </row>
    <row r="1092" spans="1:8" ht="15" customHeight="1">
      <c r="A1092" s="76" t="s">
        <v>1133</v>
      </c>
      <c r="B1092" s="76"/>
      <c r="C1092" s="77" t="s">
        <v>3</v>
      </c>
      <c r="D1092" s="77"/>
      <c r="E1092" s="12" t="s">
        <v>4</v>
      </c>
      <c r="F1092" s="12" t="s">
        <v>1121</v>
      </c>
      <c r="G1092" s="12" t="s">
        <v>1122</v>
      </c>
      <c r="H1092" s="12" t="s">
        <v>1123</v>
      </c>
    </row>
    <row r="1093" spans="1:8" ht="15" customHeight="1">
      <c r="A1093" s="13" t="s">
        <v>2585</v>
      </c>
      <c r="B1093" s="14" t="s">
        <v>2586</v>
      </c>
      <c r="C1093" s="78" t="s">
        <v>15</v>
      </c>
      <c r="D1093" s="78"/>
      <c r="E1093" s="13" t="s">
        <v>1221</v>
      </c>
      <c r="F1093" s="15">
        <v>8.3099999999999997E-3</v>
      </c>
      <c r="G1093" s="16">
        <v>26.1</v>
      </c>
      <c r="H1093" s="16">
        <f>TRUNC(TRUNC(F1093,8)*G1093,2)</f>
        <v>0.21</v>
      </c>
    </row>
    <row r="1094" spans="1:8" ht="15" customHeight="1">
      <c r="A1094" s="8"/>
      <c r="B1094" s="8"/>
      <c r="C1094" s="8"/>
      <c r="D1094" s="8"/>
      <c r="E1094" s="8"/>
      <c r="F1094" s="79" t="s">
        <v>1136</v>
      </c>
      <c r="G1094" s="79"/>
      <c r="H1094" s="17">
        <f>SUM(H1093:H1093)</f>
        <v>0.21</v>
      </c>
    </row>
    <row r="1095" spans="1:8" ht="15" customHeight="1">
      <c r="A1095" s="8"/>
      <c r="B1095" s="8"/>
      <c r="C1095" s="8"/>
      <c r="D1095" s="8"/>
      <c r="E1095" s="8"/>
      <c r="F1095" s="80" t="s">
        <v>1141</v>
      </c>
      <c r="G1095" s="80"/>
      <c r="H1095" s="4">
        <f>ROUND(SUM(H1094),2)</f>
        <v>0.21</v>
      </c>
    </row>
    <row r="1096" spans="1:8" ht="9.9499999999999993" customHeight="1">
      <c r="A1096" s="8"/>
      <c r="B1096" s="8"/>
      <c r="C1096" s="8"/>
      <c r="D1096" s="8"/>
      <c r="E1096" s="8"/>
      <c r="F1096" s="83"/>
      <c r="G1096" s="83"/>
      <c r="H1096" s="83"/>
    </row>
    <row r="1097" spans="1:8" ht="20.100000000000001" customHeight="1">
      <c r="A1097" s="81" t="s">
        <v>2587</v>
      </c>
      <c r="B1097" s="81"/>
      <c r="C1097" s="81"/>
      <c r="D1097" s="81"/>
      <c r="E1097" s="81"/>
      <c r="F1097" s="81"/>
      <c r="G1097" s="81"/>
      <c r="H1097" s="81"/>
    </row>
    <row r="1098" spans="1:8" ht="15" customHeight="1">
      <c r="A1098" s="76" t="s">
        <v>1133</v>
      </c>
      <c r="B1098" s="76"/>
      <c r="C1098" s="77" t="s">
        <v>3</v>
      </c>
      <c r="D1098" s="77"/>
      <c r="E1098" s="12" t="s">
        <v>4</v>
      </c>
      <c r="F1098" s="12" t="s">
        <v>1121</v>
      </c>
      <c r="G1098" s="12" t="s">
        <v>1122</v>
      </c>
      <c r="H1098" s="12" t="s">
        <v>1123</v>
      </c>
    </row>
    <row r="1099" spans="1:8" ht="21" customHeight="1">
      <c r="A1099" s="13" t="s">
        <v>2588</v>
      </c>
      <c r="B1099" s="14" t="s">
        <v>2589</v>
      </c>
      <c r="C1099" s="78" t="s">
        <v>15</v>
      </c>
      <c r="D1099" s="78"/>
      <c r="E1099" s="13" t="s">
        <v>1221</v>
      </c>
      <c r="F1099" s="15">
        <v>1.154E-2</v>
      </c>
      <c r="G1099" s="16">
        <v>29.14</v>
      </c>
      <c r="H1099" s="16">
        <f>TRUNC(TRUNC(F1099,8)*G1099,2)</f>
        <v>0.33</v>
      </c>
    </row>
    <row r="1100" spans="1:8" ht="15" customHeight="1">
      <c r="A1100" s="8"/>
      <c r="B1100" s="8"/>
      <c r="C1100" s="8"/>
      <c r="D1100" s="8"/>
      <c r="E1100" s="8"/>
      <c r="F1100" s="79" t="s">
        <v>1136</v>
      </c>
      <c r="G1100" s="79"/>
      <c r="H1100" s="17">
        <f>SUM(H1099:H1099)</f>
        <v>0.33</v>
      </c>
    </row>
    <row r="1101" spans="1:8" ht="15" customHeight="1">
      <c r="A1101" s="8"/>
      <c r="B1101" s="8"/>
      <c r="C1101" s="8"/>
      <c r="D1101" s="8"/>
      <c r="E1101" s="8"/>
      <c r="F1101" s="80" t="s">
        <v>1141</v>
      </c>
      <c r="G1101" s="80"/>
      <c r="H1101" s="4">
        <f>ROUND(SUM(H1100),2)</f>
        <v>0.33</v>
      </c>
    </row>
    <row r="1102" spans="1:8" ht="9.9499999999999993" customHeight="1">
      <c r="A1102" s="8"/>
      <c r="B1102" s="8"/>
      <c r="C1102" s="8"/>
      <c r="D1102" s="8"/>
      <c r="E1102" s="8"/>
      <c r="F1102" s="83"/>
      <c r="G1102" s="83"/>
      <c r="H1102" s="83"/>
    </row>
    <row r="1103" spans="1:8" ht="20.100000000000001" customHeight="1">
      <c r="A1103" s="81" t="s">
        <v>2590</v>
      </c>
      <c r="B1103" s="81"/>
      <c r="C1103" s="81"/>
      <c r="D1103" s="81"/>
      <c r="E1103" s="81"/>
      <c r="F1103" s="81"/>
      <c r="G1103" s="81"/>
      <c r="H1103" s="81"/>
    </row>
    <row r="1104" spans="1:8" ht="15" customHeight="1">
      <c r="A1104" s="76" t="s">
        <v>1133</v>
      </c>
      <c r="B1104" s="76"/>
      <c r="C1104" s="77" t="s">
        <v>3</v>
      </c>
      <c r="D1104" s="77"/>
      <c r="E1104" s="12" t="s">
        <v>4</v>
      </c>
      <c r="F1104" s="12" t="s">
        <v>1121</v>
      </c>
      <c r="G1104" s="12" t="s">
        <v>1122</v>
      </c>
      <c r="H1104" s="12" t="s">
        <v>1123</v>
      </c>
    </row>
    <row r="1105" spans="1:8" ht="15" customHeight="1">
      <c r="A1105" s="13" t="s">
        <v>2591</v>
      </c>
      <c r="B1105" s="14" t="s">
        <v>2592</v>
      </c>
      <c r="C1105" s="78" t="s">
        <v>15</v>
      </c>
      <c r="D1105" s="78"/>
      <c r="E1105" s="13" t="s">
        <v>1221</v>
      </c>
      <c r="F1105" s="15">
        <v>8.3099999999999997E-3</v>
      </c>
      <c r="G1105" s="16">
        <v>29.9</v>
      </c>
      <c r="H1105" s="16">
        <f>TRUNC(TRUNC(F1105,8)*G1105,2)</f>
        <v>0.24</v>
      </c>
    </row>
    <row r="1106" spans="1:8" ht="15" customHeight="1">
      <c r="A1106" s="8"/>
      <c r="B1106" s="8"/>
      <c r="C1106" s="8"/>
      <c r="D1106" s="8"/>
      <c r="E1106" s="8"/>
      <c r="F1106" s="79" t="s">
        <v>1136</v>
      </c>
      <c r="G1106" s="79"/>
      <c r="H1106" s="17">
        <f>SUM(H1105:H1105)</f>
        <v>0.24</v>
      </c>
    </row>
    <row r="1107" spans="1:8" ht="15" customHeight="1">
      <c r="A1107" s="8"/>
      <c r="B1107" s="8"/>
      <c r="C1107" s="8"/>
      <c r="D1107" s="8"/>
      <c r="E1107" s="8"/>
      <c r="F1107" s="80" t="s">
        <v>1141</v>
      </c>
      <c r="G1107" s="80"/>
      <c r="H1107" s="4">
        <f>ROUND(SUM(H1106),2)</f>
        <v>0.24</v>
      </c>
    </row>
    <row r="1108" spans="1:8" ht="9.9499999999999993" customHeight="1">
      <c r="A1108" s="8"/>
      <c r="B1108" s="8"/>
      <c r="C1108" s="8"/>
      <c r="D1108" s="8"/>
      <c r="E1108" s="8"/>
      <c r="F1108" s="83"/>
      <c r="G1108" s="83"/>
      <c r="H1108" s="83"/>
    </row>
    <row r="1109" spans="1:8" ht="20.100000000000001" customHeight="1">
      <c r="A1109" s="81" t="s">
        <v>2593</v>
      </c>
      <c r="B1109" s="81"/>
      <c r="C1109" s="81"/>
      <c r="D1109" s="81"/>
      <c r="E1109" s="81"/>
      <c r="F1109" s="81"/>
      <c r="G1109" s="81"/>
      <c r="H1109" s="81"/>
    </row>
    <row r="1110" spans="1:8" ht="15" customHeight="1">
      <c r="A1110" s="76" t="s">
        <v>1133</v>
      </c>
      <c r="B1110" s="76"/>
      <c r="C1110" s="77" t="s">
        <v>3</v>
      </c>
      <c r="D1110" s="77"/>
      <c r="E1110" s="12" t="s">
        <v>4</v>
      </c>
      <c r="F1110" s="12" t="s">
        <v>1121</v>
      </c>
      <c r="G1110" s="12" t="s">
        <v>1122</v>
      </c>
      <c r="H1110" s="12" t="s">
        <v>1123</v>
      </c>
    </row>
    <row r="1111" spans="1:8" ht="15" customHeight="1">
      <c r="A1111" s="13" t="s">
        <v>2594</v>
      </c>
      <c r="B1111" s="14" t="s">
        <v>2595</v>
      </c>
      <c r="C1111" s="78" t="s">
        <v>15</v>
      </c>
      <c r="D1111" s="78"/>
      <c r="E1111" s="13" t="s">
        <v>1221</v>
      </c>
      <c r="F1111" s="15">
        <v>2.12E-2</v>
      </c>
      <c r="G1111" s="16">
        <v>21.5</v>
      </c>
      <c r="H1111" s="16">
        <f>TRUNC(TRUNC(F1111,8)*G1111,2)</f>
        <v>0.45</v>
      </c>
    </row>
    <row r="1112" spans="1:8" ht="15" customHeight="1">
      <c r="A1112" s="8"/>
      <c r="B1112" s="8"/>
      <c r="C1112" s="8"/>
      <c r="D1112" s="8"/>
      <c r="E1112" s="8"/>
      <c r="F1112" s="79" t="s">
        <v>1136</v>
      </c>
      <c r="G1112" s="79"/>
      <c r="H1112" s="17">
        <f>SUM(H1111:H1111)</f>
        <v>0.45</v>
      </c>
    </row>
    <row r="1113" spans="1:8" ht="15" customHeight="1">
      <c r="A1113" s="8"/>
      <c r="B1113" s="8"/>
      <c r="C1113" s="8"/>
      <c r="D1113" s="8"/>
      <c r="E1113" s="8"/>
      <c r="F1113" s="80" t="s">
        <v>1141</v>
      </c>
      <c r="G1113" s="80"/>
      <c r="H1113" s="4">
        <f>ROUND(SUM(H1112),2)</f>
        <v>0.45</v>
      </c>
    </row>
    <row r="1114" spans="1:8" ht="9.9499999999999993" customHeight="1">
      <c r="A1114" s="8"/>
      <c r="B1114" s="8"/>
      <c r="C1114" s="8"/>
      <c r="D1114" s="8"/>
      <c r="E1114" s="8"/>
      <c r="F1114" s="83"/>
      <c r="G1114" s="83"/>
      <c r="H1114" s="83"/>
    </row>
    <row r="1115" spans="1:8" ht="20.100000000000001" customHeight="1">
      <c r="A1115" s="81" t="s">
        <v>2596</v>
      </c>
      <c r="B1115" s="81"/>
      <c r="C1115" s="81"/>
      <c r="D1115" s="81"/>
      <c r="E1115" s="81"/>
      <c r="F1115" s="81"/>
      <c r="G1115" s="81"/>
      <c r="H1115" s="81"/>
    </row>
    <row r="1116" spans="1:8" ht="15" customHeight="1">
      <c r="A1116" s="76" t="s">
        <v>1133</v>
      </c>
      <c r="B1116" s="76"/>
      <c r="C1116" s="77" t="s">
        <v>3</v>
      </c>
      <c r="D1116" s="77"/>
      <c r="E1116" s="12" t="s">
        <v>4</v>
      </c>
      <c r="F1116" s="12" t="s">
        <v>1121</v>
      </c>
      <c r="G1116" s="12" t="s">
        <v>1122</v>
      </c>
      <c r="H1116" s="12" t="s">
        <v>1123</v>
      </c>
    </row>
    <row r="1117" spans="1:8" ht="15" customHeight="1">
      <c r="A1117" s="13" t="s">
        <v>2597</v>
      </c>
      <c r="B1117" s="14" t="s">
        <v>2598</v>
      </c>
      <c r="C1117" s="78" t="s">
        <v>15</v>
      </c>
      <c r="D1117" s="78"/>
      <c r="E1117" s="13" t="s">
        <v>1221</v>
      </c>
      <c r="F1117" s="15">
        <v>1.4760000000000001E-2</v>
      </c>
      <c r="G1117" s="16">
        <v>21.5</v>
      </c>
      <c r="H1117" s="16">
        <f>TRUNC(TRUNC(F1117,8)*G1117,2)</f>
        <v>0.31</v>
      </c>
    </row>
    <row r="1118" spans="1:8" ht="15" customHeight="1">
      <c r="A1118" s="8"/>
      <c r="B1118" s="8"/>
      <c r="C1118" s="8"/>
      <c r="D1118" s="8"/>
      <c r="E1118" s="8"/>
      <c r="F1118" s="79" t="s">
        <v>1136</v>
      </c>
      <c r="G1118" s="79"/>
      <c r="H1118" s="17">
        <f>SUM(H1117:H1117)</f>
        <v>0.31</v>
      </c>
    </row>
    <row r="1119" spans="1:8" ht="15" customHeight="1">
      <c r="A1119" s="8"/>
      <c r="B1119" s="8"/>
      <c r="C1119" s="8"/>
      <c r="D1119" s="8"/>
      <c r="E1119" s="8"/>
      <c r="F1119" s="80" t="s">
        <v>1141</v>
      </c>
      <c r="G1119" s="80"/>
      <c r="H1119" s="4">
        <f>ROUND(SUM(H1118),2)</f>
        <v>0.31</v>
      </c>
    </row>
    <row r="1120" spans="1:8" ht="9.9499999999999993" customHeight="1">
      <c r="A1120" s="8"/>
      <c r="B1120" s="8"/>
      <c r="C1120" s="8"/>
      <c r="D1120" s="8"/>
      <c r="E1120" s="8"/>
      <c r="F1120" s="83"/>
      <c r="G1120" s="83"/>
      <c r="H1120" s="83"/>
    </row>
    <row r="1121" spans="1:8" ht="20.100000000000001" customHeight="1">
      <c r="A1121" s="81" t="s">
        <v>2599</v>
      </c>
      <c r="B1121" s="81"/>
      <c r="C1121" s="81"/>
      <c r="D1121" s="81"/>
      <c r="E1121" s="81"/>
      <c r="F1121" s="81"/>
      <c r="G1121" s="81"/>
      <c r="H1121" s="81"/>
    </row>
    <row r="1122" spans="1:8" ht="15" customHeight="1">
      <c r="A1122" s="76" t="s">
        <v>1133</v>
      </c>
      <c r="B1122" s="76"/>
      <c r="C1122" s="77" t="s">
        <v>3</v>
      </c>
      <c r="D1122" s="77"/>
      <c r="E1122" s="12" t="s">
        <v>4</v>
      </c>
      <c r="F1122" s="12" t="s">
        <v>1121</v>
      </c>
      <c r="G1122" s="12" t="s">
        <v>1122</v>
      </c>
      <c r="H1122" s="12" t="s">
        <v>1123</v>
      </c>
    </row>
    <row r="1123" spans="1:8" ht="15" customHeight="1">
      <c r="A1123" s="13" t="s">
        <v>2600</v>
      </c>
      <c r="B1123" s="14" t="s">
        <v>2601</v>
      </c>
      <c r="C1123" s="78" t="s">
        <v>15</v>
      </c>
      <c r="D1123" s="78"/>
      <c r="E1123" s="13" t="s">
        <v>1221</v>
      </c>
      <c r="F1123" s="15">
        <v>1.154E-2</v>
      </c>
      <c r="G1123" s="16">
        <v>21.5</v>
      </c>
      <c r="H1123" s="16">
        <f>TRUNC(TRUNC(F1123,8)*G1123,2)</f>
        <v>0.24</v>
      </c>
    </row>
    <row r="1124" spans="1:8" ht="15" customHeight="1">
      <c r="A1124" s="8"/>
      <c r="B1124" s="8"/>
      <c r="C1124" s="8"/>
      <c r="D1124" s="8"/>
      <c r="E1124" s="8"/>
      <c r="F1124" s="79" t="s">
        <v>1136</v>
      </c>
      <c r="G1124" s="79"/>
      <c r="H1124" s="17">
        <f>SUM(H1123:H1123)</f>
        <v>0.24</v>
      </c>
    </row>
    <row r="1125" spans="1:8" ht="15" customHeight="1">
      <c r="A1125" s="8"/>
      <c r="B1125" s="8"/>
      <c r="C1125" s="8"/>
      <c r="D1125" s="8"/>
      <c r="E1125" s="8"/>
      <c r="F1125" s="80" t="s">
        <v>1141</v>
      </c>
      <c r="G1125" s="80"/>
      <c r="H1125" s="4">
        <f>ROUND(SUM(H1124),2)</f>
        <v>0.24</v>
      </c>
    </row>
    <row r="1126" spans="1:8" ht="9.9499999999999993" customHeight="1">
      <c r="A1126" s="8"/>
      <c r="B1126" s="8"/>
      <c r="C1126" s="8"/>
      <c r="D1126" s="8"/>
      <c r="E1126" s="8"/>
      <c r="F1126" s="83"/>
      <c r="G1126" s="83"/>
      <c r="H1126" s="83"/>
    </row>
    <row r="1127" spans="1:8" ht="20.100000000000001" customHeight="1">
      <c r="A1127" s="81" t="s">
        <v>2602</v>
      </c>
      <c r="B1127" s="81"/>
      <c r="C1127" s="81"/>
      <c r="D1127" s="81"/>
      <c r="E1127" s="81"/>
      <c r="F1127" s="81"/>
      <c r="G1127" s="81"/>
      <c r="H1127" s="81"/>
    </row>
    <row r="1128" spans="1:8" ht="15" customHeight="1">
      <c r="A1128" s="76" t="s">
        <v>1133</v>
      </c>
      <c r="B1128" s="76"/>
      <c r="C1128" s="77" t="s">
        <v>3</v>
      </c>
      <c r="D1128" s="77"/>
      <c r="E1128" s="12" t="s">
        <v>4</v>
      </c>
      <c r="F1128" s="12" t="s">
        <v>1121</v>
      </c>
      <c r="G1128" s="12" t="s">
        <v>1122</v>
      </c>
      <c r="H1128" s="12" t="s">
        <v>1123</v>
      </c>
    </row>
    <row r="1129" spans="1:8" ht="15" customHeight="1">
      <c r="A1129" s="13" t="s">
        <v>2603</v>
      </c>
      <c r="B1129" s="14" t="s">
        <v>2604</v>
      </c>
      <c r="C1129" s="78" t="s">
        <v>15</v>
      </c>
      <c r="D1129" s="78"/>
      <c r="E1129" s="13" t="s">
        <v>1221</v>
      </c>
      <c r="F1129" s="15">
        <v>2.12E-2</v>
      </c>
      <c r="G1129" s="16">
        <v>13.56</v>
      </c>
      <c r="H1129" s="16">
        <f>TRUNC(TRUNC(F1129,8)*G1129,2)</f>
        <v>0.28000000000000003</v>
      </c>
    </row>
    <row r="1130" spans="1:8" ht="15" customHeight="1">
      <c r="A1130" s="8"/>
      <c r="B1130" s="8"/>
      <c r="C1130" s="8"/>
      <c r="D1130" s="8"/>
      <c r="E1130" s="8"/>
      <c r="F1130" s="79" t="s">
        <v>1136</v>
      </c>
      <c r="G1130" s="79"/>
      <c r="H1130" s="17">
        <f>SUM(H1129:H1129)</f>
        <v>0.28000000000000003</v>
      </c>
    </row>
    <row r="1131" spans="1:8" ht="15" customHeight="1">
      <c r="A1131" s="8"/>
      <c r="B1131" s="8"/>
      <c r="C1131" s="8"/>
      <c r="D1131" s="8"/>
      <c r="E1131" s="8"/>
      <c r="F1131" s="80" t="s">
        <v>1141</v>
      </c>
      <c r="G1131" s="80"/>
      <c r="H1131" s="4">
        <f>ROUND(SUM(H1130),2)</f>
        <v>0.28000000000000003</v>
      </c>
    </row>
    <row r="1132" spans="1:8" ht="9.9499999999999993" customHeight="1">
      <c r="A1132" s="8"/>
      <c r="B1132" s="8"/>
      <c r="C1132" s="8"/>
      <c r="D1132" s="8"/>
      <c r="E1132" s="8"/>
      <c r="F1132" s="83"/>
      <c r="G1132" s="83"/>
      <c r="H1132" s="83"/>
    </row>
    <row r="1133" spans="1:8" ht="20.100000000000001" customHeight="1">
      <c r="A1133" s="81" t="s">
        <v>2605</v>
      </c>
      <c r="B1133" s="81"/>
      <c r="C1133" s="81"/>
      <c r="D1133" s="81"/>
      <c r="E1133" s="81"/>
      <c r="F1133" s="81"/>
      <c r="G1133" s="81"/>
      <c r="H1133" s="81"/>
    </row>
    <row r="1134" spans="1:8" ht="15" customHeight="1">
      <c r="A1134" s="76" t="s">
        <v>1133</v>
      </c>
      <c r="B1134" s="76"/>
      <c r="C1134" s="77" t="s">
        <v>3</v>
      </c>
      <c r="D1134" s="77"/>
      <c r="E1134" s="12" t="s">
        <v>4</v>
      </c>
      <c r="F1134" s="12" t="s">
        <v>1121</v>
      </c>
      <c r="G1134" s="12" t="s">
        <v>1122</v>
      </c>
      <c r="H1134" s="12" t="s">
        <v>1123</v>
      </c>
    </row>
    <row r="1135" spans="1:8" ht="15" customHeight="1">
      <c r="A1135" s="13" t="s">
        <v>2606</v>
      </c>
      <c r="B1135" s="14" t="s">
        <v>2607</v>
      </c>
      <c r="C1135" s="78" t="s">
        <v>15</v>
      </c>
      <c r="D1135" s="78"/>
      <c r="E1135" s="13" t="s">
        <v>1221</v>
      </c>
      <c r="F1135" s="15">
        <v>1.154E-2</v>
      </c>
      <c r="G1135" s="16">
        <v>26.33</v>
      </c>
      <c r="H1135" s="16">
        <f>TRUNC(TRUNC(F1135,8)*G1135,2)</f>
        <v>0.3</v>
      </c>
    </row>
    <row r="1136" spans="1:8" ht="15" customHeight="1">
      <c r="A1136" s="8"/>
      <c r="B1136" s="8"/>
      <c r="C1136" s="8"/>
      <c r="D1136" s="8"/>
      <c r="E1136" s="8"/>
      <c r="F1136" s="79" t="s">
        <v>1136</v>
      </c>
      <c r="G1136" s="79"/>
      <c r="H1136" s="17">
        <f>SUM(H1135:H1135)</f>
        <v>0.3</v>
      </c>
    </row>
    <row r="1137" spans="1:8" ht="15" customHeight="1">
      <c r="A1137" s="8"/>
      <c r="B1137" s="8"/>
      <c r="C1137" s="8"/>
      <c r="D1137" s="8"/>
      <c r="E1137" s="8"/>
      <c r="F1137" s="80" t="s">
        <v>1141</v>
      </c>
      <c r="G1137" s="80"/>
      <c r="H1137" s="4">
        <f>ROUND(SUM(H1136),2)</f>
        <v>0.3</v>
      </c>
    </row>
    <row r="1138" spans="1:8" ht="9.9499999999999993" customHeight="1">
      <c r="A1138" s="8"/>
      <c r="B1138" s="8"/>
      <c r="C1138" s="8"/>
      <c r="D1138" s="8"/>
      <c r="E1138" s="8"/>
      <c r="F1138" s="83"/>
      <c r="G1138" s="83"/>
      <c r="H1138" s="83"/>
    </row>
    <row r="1139" spans="1:8" ht="20.100000000000001" customHeight="1">
      <c r="A1139" s="81" t="s">
        <v>2608</v>
      </c>
      <c r="B1139" s="81"/>
      <c r="C1139" s="81"/>
      <c r="D1139" s="81"/>
      <c r="E1139" s="81"/>
      <c r="F1139" s="81"/>
      <c r="G1139" s="81"/>
      <c r="H1139" s="81"/>
    </row>
    <row r="1140" spans="1:8" ht="15" customHeight="1">
      <c r="A1140" s="76" t="s">
        <v>1133</v>
      </c>
      <c r="B1140" s="76"/>
      <c r="C1140" s="77" t="s">
        <v>3</v>
      </c>
      <c r="D1140" s="77"/>
      <c r="E1140" s="12" t="s">
        <v>4</v>
      </c>
      <c r="F1140" s="12" t="s">
        <v>1121</v>
      </c>
      <c r="G1140" s="12" t="s">
        <v>1122</v>
      </c>
      <c r="H1140" s="12" t="s">
        <v>1123</v>
      </c>
    </row>
    <row r="1141" spans="1:8" ht="15" customHeight="1">
      <c r="A1141" s="13" t="s">
        <v>2609</v>
      </c>
      <c r="B1141" s="14" t="s">
        <v>2610</v>
      </c>
      <c r="C1141" s="78" t="s">
        <v>15</v>
      </c>
      <c r="D1141" s="78"/>
      <c r="E1141" s="13" t="s">
        <v>1221</v>
      </c>
      <c r="F1141" s="15">
        <v>1.154E-2</v>
      </c>
      <c r="G1141" s="16">
        <v>21.23</v>
      </c>
      <c r="H1141" s="16">
        <f>TRUNC(TRUNC(F1141,8)*G1141,2)</f>
        <v>0.24</v>
      </c>
    </row>
    <row r="1142" spans="1:8" ht="15" customHeight="1">
      <c r="A1142" s="8"/>
      <c r="B1142" s="8"/>
      <c r="C1142" s="8"/>
      <c r="D1142" s="8"/>
      <c r="E1142" s="8"/>
      <c r="F1142" s="79" t="s">
        <v>1136</v>
      </c>
      <c r="G1142" s="79"/>
      <c r="H1142" s="17">
        <f>SUM(H1141:H1141)</f>
        <v>0.24</v>
      </c>
    </row>
    <row r="1143" spans="1:8" ht="15" customHeight="1">
      <c r="A1143" s="8"/>
      <c r="B1143" s="8"/>
      <c r="C1143" s="8"/>
      <c r="D1143" s="8"/>
      <c r="E1143" s="8"/>
      <c r="F1143" s="80" t="s">
        <v>1141</v>
      </c>
      <c r="G1143" s="80"/>
      <c r="H1143" s="4">
        <f>ROUND(SUM(H1142),2)</f>
        <v>0.24</v>
      </c>
    </row>
    <row r="1144" spans="1:8" ht="9.9499999999999993" customHeight="1">
      <c r="A1144" s="8"/>
      <c r="B1144" s="8"/>
      <c r="C1144" s="8"/>
      <c r="D1144" s="8"/>
      <c r="E1144" s="8"/>
      <c r="F1144" s="83"/>
      <c r="G1144" s="83"/>
      <c r="H1144" s="83"/>
    </row>
    <row r="1145" spans="1:8" ht="20.100000000000001" customHeight="1">
      <c r="A1145" s="81" t="s">
        <v>2611</v>
      </c>
      <c r="B1145" s="81"/>
      <c r="C1145" s="81"/>
      <c r="D1145" s="81"/>
      <c r="E1145" s="81"/>
      <c r="F1145" s="81"/>
      <c r="G1145" s="81"/>
      <c r="H1145" s="81"/>
    </row>
    <row r="1146" spans="1:8" ht="15" customHeight="1">
      <c r="A1146" s="76" t="s">
        <v>1133</v>
      </c>
      <c r="B1146" s="76"/>
      <c r="C1146" s="77" t="s">
        <v>3</v>
      </c>
      <c r="D1146" s="77"/>
      <c r="E1146" s="12" t="s">
        <v>4</v>
      </c>
      <c r="F1146" s="12" t="s">
        <v>1121</v>
      </c>
      <c r="G1146" s="12" t="s">
        <v>1122</v>
      </c>
      <c r="H1146" s="12" t="s">
        <v>1123</v>
      </c>
    </row>
    <row r="1147" spans="1:8" ht="15" customHeight="1">
      <c r="A1147" s="13" t="s">
        <v>2612</v>
      </c>
      <c r="B1147" s="14" t="s">
        <v>2613</v>
      </c>
      <c r="C1147" s="78" t="s">
        <v>15</v>
      </c>
      <c r="D1147" s="78"/>
      <c r="E1147" s="13" t="s">
        <v>1221</v>
      </c>
      <c r="F1147" s="15">
        <v>1.4760000000000001E-2</v>
      </c>
      <c r="G1147" s="16">
        <v>14.27</v>
      </c>
      <c r="H1147" s="16">
        <f>TRUNC(TRUNC(F1147,8)*G1147,2)</f>
        <v>0.21</v>
      </c>
    </row>
    <row r="1148" spans="1:8" ht="15" customHeight="1">
      <c r="A1148" s="8"/>
      <c r="B1148" s="8"/>
      <c r="C1148" s="8"/>
      <c r="D1148" s="8"/>
      <c r="E1148" s="8"/>
      <c r="F1148" s="79" t="s">
        <v>1136</v>
      </c>
      <c r="G1148" s="79"/>
      <c r="H1148" s="17">
        <f>SUM(H1147:H1147)</f>
        <v>0.21</v>
      </c>
    </row>
    <row r="1149" spans="1:8" ht="15" customHeight="1">
      <c r="A1149" s="8"/>
      <c r="B1149" s="8"/>
      <c r="C1149" s="8"/>
      <c r="D1149" s="8"/>
      <c r="E1149" s="8"/>
      <c r="F1149" s="80" t="s">
        <v>1141</v>
      </c>
      <c r="G1149" s="80"/>
      <c r="H1149" s="4">
        <f>ROUND(SUM(H1148),2)</f>
        <v>0.21</v>
      </c>
    </row>
    <row r="1150" spans="1:8" ht="9.9499999999999993" customHeight="1">
      <c r="A1150" s="8"/>
      <c r="B1150" s="8"/>
      <c r="C1150" s="8"/>
      <c r="D1150" s="8"/>
      <c r="E1150" s="8"/>
      <c r="F1150" s="83"/>
      <c r="G1150" s="83"/>
      <c r="H1150" s="83"/>
    </row>
    <row r="1151" spans="1:8" ht="20.100000000000001" customHeight="1">
      <c r="A1151" s="81" t="s">
        <v>2614</v>
      </c>
      <c r="B1151" s="81"/>
      <c r="C1151" s="81"/>
      <c r="D1151" s="81"/>
      <c r="E1151" s="81"/>
      <c r="F1151" s="81"/>
      <c r="G1151" s="81"/>
      <c r="H1151" s="81"/>
    </row>
    <row r="1152" spans="1:8" ht="15" customHeight="1">
      <c r="A1152" s="76" t="s">
        <v>1133</v>
      </c>
      <c r="B1152" s="76"/>
      <c r="C1152" s="77" t="s">
        <v>3</v>
      </c>
      <c r="D1152" s="77"/>
      <c r="E1152" s="12" t="s">
        <v>4</v>
      </c>
      <c r="F1152" s="12" t="s">
        <v>1121</v>
      </c>
      <c r="G1152" s="12" t="s">
        <v>1122</v>
      </c>
      <c r="H1152" s="12" t="s">
        <v>1123</v>
      </c>
    </row>
    <row r="1153" spans="1:8" ht="15" customHeight="1">
      <c r="A1153" s="13" t="s">
        <v>1174</v>
      </c>
      <c r="B1153" s="14" t="s">
        <v>1175</v>
      </c>
      <c r="C1153" s="78" t="s">
        <v>15</v>
      </c>
      <c r="D1153" s="78"/>
      <c r="E1153" s="13" t="s">
        <v>16</v>
      </c>
      <c r="F1153" s="15">
        <v>3.8300000000000001E-3</v>
      </c>
      <c r="G1153" s="16">
        <v>2476.21</v>
      </c>
      <c r="H1153" s="16">
        <f>TRUNC(TRUNC(F1153,8)*G1153,2)</f>
        <v>9.48</v>
      </c>
    </row>
    <row r="1154" spans="1:8" ht="15" customHeight="1">
      <c r="A1154" s="8"/>
      <c r="B1154" s="8"/>
      <c r="C1154" s="8"/>
      <c r="D1154" s="8"/>
      <c r="E1154" s="8"/>
      <c r="F1154" s="79" t="s">
        <v>1136</v>
      </c>
      <c r="G1154" s="79"/>
      <c r="H1154" s="17">
        <f>SUM(H1153:H1153)</f>
        <v>9.48</v>
      </c>
    </row>
    <row r="1155" spans="1:8" ht="15" customHeight="1">
      <c r="A1155" s="8"/>
      <c r="B1155" s="8"/>
      <c r="C1155" s="8"/>
      <c r="D1155" s="8"/>
      <c r="E1155" s="8"/>
      <c r="F1155" s="80" t="s">
        <v>1141</v>
      </c>
      <c r="G1155" s="80"/>
      <c r="H1155" s="4">
        <f>ROUND(SUM(H1154),2)</f>
        <v>9.48</v>
      </c>
    </row>
    <row r="1156" spans="1:8" ht="9.9499999999999993" customHeight="1">
      <c r="A1156" s="8"/>
      <c r="B1156" s="8"/>
      <c r="C1156" s="8"/>
      <c r="D1156" s="8"/>
      <c r="E1156" s="8"/>
      <c r="F1156" s="83"/>
      <c r="G1156" s="83"/>
      <c r="H1156" s="83"/>
    </row>
    <row r="1157" spans="1:8" ht="20.100000000000001" customHeight="1">
      <c r="A1157" s="81" t="s">
        <v>2615</v>
      </c>
      <c r="B1157" s="81"/>
      <c r="C1157" s="81"/>
      <c r="D1157" s="81"/>
      <c r="E1157" s="81"/>
      <c r="F1157" s="81"/>
      <c r="G1157" s="81"/>
      <c r="H1157" s="81"/>
    </row>
    <row r="1158" spans="1:8" ht="15" customHeight="1">
      <c r="A1158" s="76" t="s">
        <v>1120</v>
      </c>
      <c r="B1158" s="76"/>
      <c r="C1158" s="77" t="s">
        <v>3</v>
      </c>
      <c r="D1158" s="77"/>
      <c r="E1158" s="12" t="s">
        <v>4</v>
      </c>
      <c r="F1158" s="12" t="s">
        <v>1121</v>
      </c>
      <c r="G1158" s="12" t="s">
        <v>1122</v>
      </c>
      <c r="H1158" s="12" t="s">
        <v>1123</v>
      </c>
    </row>
    <row r="1159" spans="1:8" ht="21" customHeight="1">
      <c r="A1159" s="13" t="s">
        <v>2238</v>
      </c>
      <c r="B1159" s="14" t="s">
        <v>2239</v>
      </c>
      <c r="C1159" s="78" t="s">
        <v>15</v>
      </c>
      <c r="D1159" s="78"/>
      <c r="E1159" s="13" t="s">
        <v>1221</v>
      </c>
      <c r="F1159" s="15">
        <v>1</v>
      </c>
      <c r="G1159" s="16">
        <v>4.5199999999999996</v>
      </c>
      <c r="H1159" s="16">
        <f t="shared" ref="H1159:H1164" si="10">TRUNC(TRUNC(F1159,8)*G1159,2)</f>
        <v>4.5199999999999996</v>
      </c>
    </row>
    <row r="1160" spans="1:8" ht="21" customHeight="1">
      <c r="A1160" s="13" t="s">
        <v>2323</v>
      </c>
      <c r="B1160" s="14" t="s">
        <v>2324</v>
      </c>
      <c r="C1160" s="78" t="s">
        <v>15</v>
      </c>
      <c r="D1160" s="78"/>
      <c r="E1160" s="13" t="s">
        <v>1221</v>
      </c>
      <c r="F1160" s="15">
        <v>1</v>
      </c>
      <c r="G1160" s="16">
        <v>1.26</v>
      </c>
      <c r="H1160" s="16">
        <f t="shared" si="10"/>
        <v>1.26</v>
      </c>
    </row>
    <row r="1161" spans="1:8" ht="21" customHeight="1">
      <c r="A1161" s="13" t="s">
        <v>2242</v>
      </c>
      <c r="B1161" s="14" t="s">
        <v>2243</v>
      </c>
      <c r="C1161" s="78" t="s">
        <v>15</v>
      </c>
      <c r="D1161" s="78"/>
      <c r="E1161" s="13" t="s">
        <v>1221</v>
      </c>
      <c r="F1161" s="15">
        <v>1</v>
      </c>
      <c r="G1161" s="16">
        <v>1.43</v>
      </c>
      <c r="H1161" s="16">
        <f t="shared" si="10"/>
        <v>1.43</v>
      </c>
    </row>
    <row r="1162" spans="1:8" ht="21" customHeight="1">
      <c r="A1162" s="13" t="s">
        <v>2325</v>
      </c>
      <c r="B1162" s="14" t="s">
        <v>2326</v>
      </c>
      <c r="C1162" s="78" t="s">
        <v>15</v>
      </c>
      <c r="D1162" s="78"/>
      <c r="E1162" s="13" t="s">
        <v>1221</v>
      </c>
      <c r="F1162" s="15">
        <v>1</v>
      </c>
      <c r="G1162" s="16">
        <v>0.86</v>
      </c>
      <c r="H1162" s="16">
        <f t="shared" si="10"/>
        <v>0.86</v>
      </c>
    </row>
    <row r="1163" spans="1:8" ht="21" customHeight="1">
      <c r="A1163" s="13" t="s">
        <v>2246</v>
      </c>
      <c r="B1163" s="14" t="s">
        <v>2247</v>
      </c>
      <c r="C1163" s="78" t="s">
        <v>15</v>
      </c>
      <c r="D1163" s="78"/>
      <c r="E1163" s="13" t="s">
        <v>1221</v>
      </c>
      <c r="F1163" s="15">
        <v>1</v>
      </c>
      <c r="G1163" s="16">
        <v>0.08</v>
      </c>
      <c r="H1163" s="16">
        <f t="shared" si="10"/>
        <v>0.08</v>
      </c>
    </row>
    <row r="1164" spans="1:8" ht="21" customHeight="1">
      <c r="A1164" s="13" t="s">
        <v>2248</v>
      </c>
      <c r="B1164" s="14" t="s">
        <v>2249</v>
      </c>
      <c r="C1164" s="78" t="s">
        <v>15</v>
      </c>
      <c r="D1164" s="78"/>
      <c r="E1164" s="13" t="s">
        <v>1221</v>
      </c>
      <c r="F1164" s="15">
        <v>1</v>
      </c>
      <c r="G1164" s="16">
        <v>0.85</v>
      </c>
      <c r="H1164" s="16">
        <f t="shared" si="10"/>
        <v>0.85</v>
      </c>
    </row>
    <row r="1165" spans="1:8" ht="15" customHeight="1">
      <c r="A1165" s="8"/>
      <c r="B1165" s="8"/>
      <c r="C1165" s="8"/>
      <c r="D1165" s="8"/>
      <c r="E1165" s="8"/>
      <c r="F1165" s="79" t="s">
        <v>1132</v>
      </c>
      <c r="G1165" s="79"/>
      <c r="H1165" s="17">
        <f>SUM(H1159:H1164)</f>
        <v>8.9999999999999982</v>
      </c>
    </row>
    <row r="1166" spans="1:8" ht="15" customHeight="1">
      <c r="A1166" s="76" t="s">
        <v>1133</v>
      </c>
      <c r="B1166" s="76"/>
      <c r="C1166" s="77" t="s">
        <v>3</v>
      </c>
      <c r="D1166" s="77"/>
      <c r="E1166" s="12" t="s">
        <v>4</v>
      </c>
      <c r="F1166" s="12" t="s">
        <v>1121</v>
      </c>
      <c r="G1166" s="12" t="s">
        <v>1122</v>
      </c>
      <c r="H1166" s="12" t="s">
        <v>1123</v>
      </c>
    </row>
    <row r="1167" spans="1:8" ht="15" customHeight="1">
      <c r="A1167" s="13" t="s">
        <v>2543</v>
      </c>
      <c r="B1167" s="14" t="s">
        <v>2544</v>
      </c>
      <c r="C1167" s="78" t="s">
        <v>15</v>
      </c>
      <c r="D1167" s="78"/>
      <c r="E1167" s="13" t="s">
        <v>1221</v>
      </c>
      <c r="F1167" s="15">
        <v>1</v>
      </c>
      <c r="G1167" s="16">
        <v>21.5</v>
      </c>
      <c r="H1167" s="16">
        <f>TRUNC(TRUNC(F1167,8)*G1167,2)</f>
        <v>21.5</v>
      </c>
    </row>
    <row r="1168" spans="1:8" ht="15" customHeight="1">
      <c r="A1168" s="8"/>
      <c r="B1168" s="8"/>
      <c r="C1168" s="8"/>
      <c r="D1168" s="8"/>
      <c r="E1168" s="8"/>
      <c r="F1168" s="79" t="s">
        <v>1136</v>
      </c>
      <c r="G1168" s="79"/>
      <c r="H1168" s="17">
        <f>SUM(H1167:H1167)</f>
        <v>21.5</v>
      </c>
    </row>
    <row r="1169" spans="1:8" ht="15" customHeight="1">
      <c r="A1169" s="76" t="s">
        <v>1137</v>
      </c>
      <c r="B1169" s="76"/>
      <c r="C1169" s="77" t="s">
        <v>3</v>
      </c>
      <c r="D1169" s="77"/>
      <c r="E1169" s="12" t="s">
        <v>4</v>
      </c>
      <c r="F1169" s="12" t="s">
        <v>1121</v>
      </c>
      <c r="G1169" s="12" t="s">
        <v>1122</v>
      </c>
      <c r="H1169" s="12" t="s">
        <v>1123</v>
      </c>
    </row>
    <row r="1170" spans="1:8" ht="21" customHeight="1">
      <c r="A1170" s="13" t="s">
        <v>2616</v>
      </c>
      <c r="B1170" s="14" t="s">
        <v>2617</v>
      </c>
      <c r="C1170" s="78" t="s">
        <v>15</v>
      </c>
      <c r="D1170" s="78"/>
      <c r="E1170" s="13" t="s">
        <v>1221</v>
      </c>
      <c r="F1170" s="15">
        <v>1</v>
      </c>
      <c r="G1170" s="16">
        <v>0.8</v>
      </c>
      <c r="H1170" s="16">
        <f>TRUNC(TRUNC(F1170,8)*G1170,2)</f>
        <v>0.8</v>
      </c>
    </row>
    <row r="1171" spans="1:8" ht="15" customHeight="1">
      <c r="A1171" s="8"/>
      <c r="B1171" s="8"/>
      <c r="C1171" s="8"/>
      <c r="D1171" s="8"/>
      <c r="E1171" s="8"/>
      <c r="F1171" s="79" t="s">
        <v>1140</v>
      </c>
      <c r="G1171" s="79"/>
      <c r="H1171" s="17">
        <f>SUM(H1170:H1170)</f>
        <v>0.8</v>
      </c>
    </row>
    <row r="1172" spans="1:8" ht="15" customHeight="1">
      <c r="A1172" s="8"/>
      <c r="B1172" s="8"/>
      <c r="C1172" s="8"/>
      <c r="D1172" s="8"/>
      <c r="E1172" s="8"/>
      <c r="F1172" s="80" t="s">
        <v>1141</v>
      </c>
      <c r="G1172" s="80"/>
      <c r="H1172" s="4">
        <f>ROUND(SUM(H1165,H1168,H1171),2)</f>
        <v>31.3</v>
      </c>
    </row>
    <row r="1173" spans="1:8" ht="9.9499999999999993" customHeight="1">
      <c r="A1173" s="8"/>
      <c r="B1173" s="8"/>
      <c r="C1173" s="8"/>
      <c r="D1173" s="8"/>
      <c r="E1173" s="8"/>
      <c r="F1173" s="83"/>
      <c r="G1173" s="83"/>
      <c r="H1173" s="83"/>
    </row>
    <row r="1174" spans="1:8" ht="20.100000000000001" customHeight="1">
      <c r="A1174" s="81" t="s">
        <v>2618</v>
      </c>
      <c r="B1174" s="81"/>
      <c r="C1174" s="81"/>
      <c r="D1174" s="81"/>
      <c r="E1174" s="81"/>
      <c r="F1174" s="81"/>
      <c r="G1174" s="81"/>
      <c r="H1174" s="81"/>
    </row>
    <row r="1175" spans="1:8" ht="15" customHeight="1">
      <c r="A1175" s="76" t="s">
        <v>1120</v>
      </c>
      <c r="B1175" s="76"/>
      <c r="C1175" s="77" t="s">
        <v>3</v>
      </c>
      <c r="D1175" s="77"/>
      <c r="E1175" s="12" t="s">
        <v>4</v>
      </c>
      <c r="F1175" s="12" t="s">
        <v>1121</v>
      </c>
      <c r="G1175" s="12" t="s">
        <v>1122</v>
      </c>
      <c r="H1175" s="12" t="s">
        <v>1123</v>
      </c>
    </row>
    <row r="1176" spans="1:8" ht="21" customHeight="1">
      <c r="A1176" s="13" t="s">
        <v>2238</v>
      </c>
      <c r="B1176" s="14" t="s">
        <v>2239</v>
      </c>
      <c r="C1176" s="78" t="s">
        <v>15</v>
      </c>
      <c r="D1176" s="78"/>
      <c r="E1176" s="13" t="s">
        <v>1221</v>
      </c>
      <c r="F1176" s="15">
        <v>1</v>
      </c>
      <c r="G1176" s="16">
        <v>4.5199999999999996</v>
      </c>
      <c r="H1176" s="16">
        <f t="shared" ref="H1176:H1181" si="11">TRUNC(TRUNC(F1176,8)*G1176,2)</f>
        <v>4.5199999999999996</v>
      </c>
    </row>
    <row r="1177" spans="1:8" ht="21" customHeight="1">
      <c r="A1177" s="13" t="s">
        <v>2332</v>
      </c>
      <c r="B1177" s="14" t="s">
        <v>2333</v>
      </c>
      <c r="C1177" s="78" t="s">
        <v>15</v>
      </c>
      <c r="D1177" s="78"/>
      <c r="E1177" s="13" t="s">
        <v>1221</v>
      </c>
      <c r="F1177" s="15">
        <v>1</v>
      </c>
      <c r="G1177" s="16">
        <v>1.1299999999999999</v>
      </c>
      <c r="H1177" s="16">
        <f t="shared" si="11"/>
        <v>1.1299999999999999</v>
      </c>
    </row>
    <row r="1178" spans="1:8" ht="21" customHeight="1">
      <c r="A1178" s="13" t="s">
        <v>2242</v>
      </c>
      <c r="B1178" s="14" t="s">
        <v>2243</v>
      </c>
      <c r="C1178" s="78" t="s">
        <v>15</v>
      </c>
      <c r="D1178" s="78"/>
      <c r="E1178" s="13" t="s">
        <v>1221</v>
      </c>
      <c r="F1178" s="15">
        <v>1</v>
      </c>
      <c r="G1178" s="16">
        <v>1.43</v>
      </c>
      <c r="H1178" s="16">
        <f t="shared" si="11"/>
        <v>1.43</v>
      </c>
    </row>
    <row r="1179" spans="1:8" ht="21" customHeight="1">
      <c r="A1179" s="13" t="s">
        <v>2334</v>
      </c>
      <c r="B1179" s="14" t="s">
        <v>2335</v>
      </c>
      <c r="C1179" s="78" t="s">
        <v>15</v>
      </c>
      <c r="D1179" s="78"/>
      <c r="E1179" s="13" t="s">
        <v>1221</v>
      </c>
      <c r="F1179" s="15">
        <v>1</v>
      </c>
      <c r="G1179" s="16">
        <v>0.31</v>
      </c>
      <c r="H1179" s="16">
        <f t="shared" si="11"/>
        <v>0.31</v>
      </c>
    </row>
    <row r="1180" spans="1:8" ht="21" customHeight="1">
      <c r="A1180" s="13" t="s">
        <v>2246</v>
      </c>
      <c r="B1180" s="14" t="s">
        <v>2247</v>
      </c>
      <c r="C1180" s="78" t="s">
        <v>15</v>
      </c>
      <c r="D1180" s="78"/>
      <c r="E1180" s="13" t="s">
        <v>1221</v>
      </c>
      <c r="F1180" s="15">
        <v>1</v>
      </c>
      <c r="G1180" s="16">
        <v>0.08</v>
      </c>
      <c r="H1180" s="16">
        <f t="shared" si="11"/>
        <v>0.08</v>
      </c>
    </row>
    <row r="1181" spans="1:8" ht="21" customHeight="1">
      <c r="A1181" s="13" t="s">
        <v>2248</v>
      </c>
      <c r="B1181" s="14" t="s">
        <v>2249</v>
      </c>
      <c r="C1181" s="78" t="s">
        <v>15</v>
      </c>
      <c r="D1181" s="78"/>
      <c r="E1181" s="13" t="s">
        <v>1221</v>
      </c>
      <c r="F1181" s="15">
        <v>1</v>
      </c>
      <c r="G1181" s="16">
        <v>0.85</v>
      </c>
      <c r="H1181" s="16">
        <f t="shared" si="11"/>
        <v>0.85</v>
      </c>
    </row>
    <row r="1182" spans="1:8" ht="15" customHeight="1">
      <c r="A1182" s="8"/>
      <c r="B1182" s="8"/>
      <c r="C1182" s="8"/>
      <c r="D1182" s="8"/>
      <c r="E1182" s="8"/>
      <c r="F1182" s="79" t="s">
        <v>1132</v>
      </c>
      <c r="G1182" s="79"/>
      <c r="H1182" s="17">
        <f>SUM(H1176:H1181)</f>
        <v>8.3199999999999985</v>
      </c>
    </row>
    <row r="1183" spans="1:8" ht="15" customHeight="1">
      <c r="A1183" s="76" t="s">
        <v>1133</v>
      </c>
      <c r="B1183" s="76"/>
      <c r="C1183" s="77" t="s">
        <v>3</v>
      </c>
      <c r="D1183" s="77"/>
      <c r="E1183" s="12" t="s">
        <v>4</v>
      </c>
      <c r="F1183" s="12" t="s">
        <v>1121</v>
      </c>
      <c r="G1183" s="12" t="s">
        <v>1122</v>
      </c>
      <c r="H1183" s="12" t="s">
        <v>1123</v>
      </c>
    </row>
    <row r="1184" spans="1:8" ht="15" customHeight="1">
      <c r="A1184" s="13" t="s">
        <v>2546</v>
      </c>
      <c r="B1184" s="14" t="s">
        <v>2547</v>
      </c>
      <c r="C1184" s="78" t="s">
        <v>15</v>
      </c>
      <c r="D1184" s="78"/>
      <c r="E1184" s="13" t="s">
        <v>1221</v>
      </c>
      <c r="F1184" s="15">
        <v>1</v>
      </c>
      <c r="G1184" s="16">
        <v>21.5</v>
      </c>
      <c r="H1184" s="16">
        <f>TRUNC(TRUNC(F1184,8)*G1184,2)</f>
        <v>21.5</v>
      </c>
    </row>
    <row r="1185" spans="1:8" ht="15" customHeight="1">
      <c r="A1185" s="8"/>
      <c r="B1185" s="8"/>
      <c r="C1185" s="8"/>
      <c r="D1185" s="8"/>
      <c r="E1185" s="8"/>
      <c r="F1185" s="79" t="s">
        <v>1136</v>
      </c>
      <c r="G1185" s="79"/>
      <c r="H1185" s="17">
        <f>SUM(H1184:H1184)</f>
        <v>21.5</v>
      </c>
    </row>
    <row r="1186" spans="1:8" ht="15" customHeight="1">
      <c r="A1186" s="76" t="s">
        <v>1137</v>
      </c>
      <c r="B1186" s="76"/>
      <c r="C1186" s="77" t="s">
        <v>3</v>
      </c>
      <c r="D1186" s="77"/>
      <c r="E1186" s="12" t="s">
        <v>4</v>
      </c>
      <c r="F1186" s="12" t="s">
        <v>1121</v>
      </c>
      <c r="G1186" s="12" t="s">
        <v>1122</v>
      </c>
      <c r="H1186" s="12" t="s">
        <v>1123</v>
      </c>
    </row>
    <row r="1187" spans="1:8" ht="21" customHeight="1">
      <c r="A1187" s="13" t="s">
        <v>2619</v>
      </c>
      <c r="B1187" s="14" t="s">
        <v>2620</v>
      </c>
      <c r="C1187" s="78" t="s">
        <v>15</v>
      </c>
      <c r="D1187" s="78"/>
      <c r="E1187" s="13" t="s">
        <v>1221</v>
      </c>
      <c r="F1187" s="15">
        <v>1</v>
      </c>
      <c r="G1187" s="16">
        <v>0.38</v>
      </c>
      <c r="H1187" s="16">
        <f>TRUNC(TRUNC(F1187,8)*G1187,2)</f>
        <v>0.38</v>
      </c>
    </row>
    <row r="1188" spans="1:8" ht="15" customHeight="1">
      <c r="A1188" s="8"/>
      <c r="B1188" s="8"/>
      <c r="C1188" s="8"/>
      <c r="D1188" s="8"/>
      <c r="E1188" s="8"/>
      <c r="F1188" s="79" t="s">
        <v>1140</v>
      </c>
      <c r="G1188" s="79"/>
      <c r="H1188" s="17">
        <f>SUM(H1187:H1187)</f>
        <v>0.38</v>
      </c>
    </row>
    <row r="1189" spans="1:8" ht="15" customHeight="1">
      <c r="A1189" s="8"/>
      <c r="B1189" s="8"/>
      <c r="C1189" s="8"/>
      <c r="D1189" s="8"/>
      <c r="E1189" s="8"/>
      <c r="F1189" s="80" t="s">
        <v>1141</v>
      </c>
      <c r="G1189" s="80"/>
      <c r="H1189" s="4">
        <f>ROUND(SUM(H1182,H1185,H1188),2)</f>
        <v>30.2</v>
      </c>
    </row>
    <row r="1190" spans="1:8" ht="9.9499999999999993" customHeight="1">
      <c r="A1190" s="8"/>
      <c r="B1190" s="8"/>
      <c r="C1190" s="8"/>
      <c r="D1190" s="8"/>
      <c r="E1190" s="8"/>
      <c r="F1190" s="83"/>
      <c r="G1190" s="83"/>
      <c r="H1190" s="83"/>
    </row>
    <row r="1191" spans="1:8" ht="20.100000000000001" customHeight="1">
      <c r="A1191" s="81" t="s">
        <v>2621</v>
      </c>
      <c r="B1191" s="81"/>
      <c r="C1191" s="81"/>
      <c r="D1191" s="81"/>
      <c r="E1191" s="81"/>
      <c r="F1191" s="81"/>
      <c r="G1191" s="81"/>
      <c r="H1191" s="81"/>
    </row>
    <row r="1192" spans="1:8" ht="15" customHeight="1">
      <c r="A1192" s="76" t="s">
        <v>1234</v>
      </c>
      <c r="B1192" s="76"/>
      <c r="C1192" s="77" t="s">
        <v>3</v>
      </c>
      <c r="D1192" s="77"/>
      <c r="E1192" s="12" t="s">
        <v>4</v>
      </c>
      <c r="F1192" s="12" t="s">
        <v>1121</v>
      </c>
      <c r="G1192" s="12" t="s">
        <v>1122</v>
      </c>
      <c r="H1192" s="12" t="s">
        <v>1123</v>
      </c>
    </row>
    <row r="1193" spans="1:8" ht="15" customHeight="1">
      <c r="A1193" s="13" t="s">
        <v>2622</v>
      </c>
      <c r="B1193" s="14" t="s">
        <v>2623</v>
      </c>
      <c r="C1193" s="78" t="s">
        <v>15</v>
      </c>
      <c r="D1193" s="78"/>
      <c r="E1193" s="13" t="s">
        <v>39</v>
      </c>
      <c r="F1193" s="15">
        <v>1</v>
      </c>
      <c r="G1193" s="16">
        <v>37.33</v>
      </c>
      <c r="H1193" s="16">
        <f>TRUNC(TRUNC(F1193,8)*G1193,2)</f>
        <v>37.33</v>
      </c>
    </row>
    <row r="1194" spans="1:8" ht="21" customHeight="1">
      <c r="A1194" s="13" t="s">
        <v>1894</v>
      </c>
      <c r="B1194" s="14" t="s">
        <v>1895</v>
      </c>
      <c r="C1194" s="78" t="s">
        <v>15</v>
      </c>
      <c r="D1194" s="78"/>
      <c r="E1194" s="13" t="s">
        <v>39</v>
      </c>
      <c r="F1194" s="15">
        <v>2.1000000000000001E-2</v>
      </c>
      <c r="G1194" s="16">
        <v>3.76</v>
      </c>
      <c r="H1194" s="16">
        <f>TRUNC(TRUNC(F1194,8)*G1194,2)</f>
        <v>7.0000000000000007E-2</v>
      </c>
    </row>
    <row r="1195" spans="1:8" ht="15" customHeight="1">
      <c r="A1195" s="8"/>
      <c r="B1195" s="8"/>
      <c r="C1195" s="8"/>
      <c r="D1195" s="8"/>
      <c r="E1195" s="8"/>
      <c r="F1195" s="79" t="s">
        <v>1249</v>
      </c>
      <c r="G1195" s="79"/>
      <c r="H1195" s="17">
        <f>SUM(H1193:H1194)</f>
        <v>37.4</v>
      </c>
    </row>
    <row r="1196" spans="1:8" ht="15" customHeight="1">
      <c r="A1196" s="76" t="s">
        <v>1218</v>
      </c>
      <c r="B1196" s="76"/>
      <c r="C1196" s="77" t="s">
        <v>3</v>
      </c>
      <c r="D1196" s="77"/>
      <c r="E1196" s="12" t="s">
        <v>4</v>
      </c>
      <c r="F1196" s="12" t="s">
        <v>1121</v>
      </c>
      <c r="G1196" s="12" t="s">
        <v>1122</v>
      </c>
      <c r="H1196" s="12" t="s">
        <v>1123</v>
      </c>
    </row>
    <row r="1197" spans="1:8" ht="21" customHeight="1">
      <c r="A1197" s="13" t="s">
        <v>1255</v>
      </c>
      <c r="B1197" s="14" t="s">
        <v>1256</v>
      </c>
      <c r="C1197" s="78" t="s">
        <v>15</v>
      </c>
      <c r="D1197" s="78"/>
      <c r="E1197" s="13" t="s">
        <v>1221</v>
      </c>
      <c r="F1197" s="15">
        <v>0.1525</v>
      </c>
      <c r="G1197" s="16">
        <v>30.2</v>
      </c>
      <c r="H1197" s="16">
        <f>TRUNC(TRUNC(F1197,8)*G1197,2)</f>
        <v>4.5999999999999996</v>
      </c>
    </row>
    <row r="1198" spans="1:8" ht="15" customHeight="1">
      <c r="A1198" s="13" t="s">
        <v>1267</v>
      </c>
      <c r="B1198" s="14" t="s">
        <v>1268</v>
      </c>
      <c r="C1198" s="78" t="s">
        <v>15</v>
      </c>
      <c r="D1198" s="78"/>
      <c r="E1198" s="13" t="s">
        <v>1221</v>
      </c>
      <c r="F1198" s="15">
        <v>4.8099999999999997E-2</v>
      </c>
      <c r="G1198" s="16">
        <v>22.72</v>
      </c>
      <c r="H1198" s="16">
        <f>TRUNC(TRUNC(F1198,8)*G1198,2)</f>
        <v>1.0900000000000001</v>
      </c>
    </row>
    <row r="1199" spans="1:8" ht="18" customHeight="1">
      <c r="A1199" s="8"/>
      <c r="B1199" s="8"/>
      <c r="C1199" s="8"/>
      <c r="D1199" s="8"/>
      <c r="E1199" s="8"/>
      <c r="F1199" s="79" t="s">
        <v>1224</v>
      </c>
      <c r="G1199" s="79"/>
      <c r="H1199" s="17">
        <f>SUM(H1197:H1198)</f>
        <v>5.6899999999999995</v>
      </c>
    </row>
    <row r="1200" spans="1:8" ht="15" customHeight="1">
      <c r="A1200" s="8"/>
      <c r="B1200" s="8"/>
      <c r="C1200" s="8"/>
      <c r="D1200" s="8"/>
      <c r="E1200" s="8"/>
      <c r="F1200" s="80" t="s">
        <v>1141</v>
      </c>
      <c r="G1200" s="80"/>
      <c r="H1200" s="4">
        <f>ROUND(SUM(H1195,H1199),2)</f>
        <v>43.09</v>
      </c>
    </row>
    <row r="1201" spans="1:8" ht="9.9499999999999993" customHeight="1">
      <c r="A1201" s="8"/>
      <c r="B1201" s="8"/>
      <c r="C1201" s="8"/>
      <c r="D1201" s="8"/>
      <c r="E1201" s="8"/>
      <c r="F1201" s="83"/>
      <c r="G1201" s="83"/>
      <c r="H1201" s="83"/>
    </row>
    <row r="1202" spans="1:8" ht="20.100000000000001" customHeight="1">
      <c r="A1202" s="81" t="s">
        <v>2624</v>
      </c>
      <c r="B1202" s="81"/>
      <c r="C1202" s="81"/>
      <c r="D1202" s="81"/>
      <c r="E1202" s="81"/>
      <c r="F1202" s="81"/>
      <c r="G1202" s="81"/>
      <c r="H1202" s="81"/>
    </row>
    <row r="1203" spans="1:8" ht="15" customHeight="1">
      <c r="A1203" s="76" t="s">
        <v>1218</v>
      </c>
      <c r="B1203" s="76"/>
      <c r="C1203" s="77" t="s">
        <v>3</v>
      </c>
      <c r="D1203" s="77"/>
      <c r="E1203" s="12" t="s">
        <v>4</v>
      </c>
      <c r="F1203" s="12" t="s">
        <v>1121</v>
      </c>
      <c r="G1203" s="12" t="s">
        <v>1122</v>
      </c>
      <c r="H1203" s="12" t="s">
        <v>1123</v>
      </c>
    </row>
    <row r="1204" spans="1:8" ht="21" customHeight="1">
      <c r="A1204" s="13" t="s">
        <v>2625</v>
      </c>
      <c r="B1204" s="14" t="s">
        <v>2626</v>
      </c>
      <c r="C1204" s="78" t="s">
        <v>15</v>
      </c>
      <c r="D1204" s="78"/>
      <c r="E1204" s="13" t="s">
        <v>1221</v>
      </c>
      <c r="F1204" s="15">
        <v>1</v>
      </c>
      <c r="G1204" s="16">
        <v>40.06</v>
      </c>
      <c r="H1204" s="16">
        <f>TRUNC(TRUNC(F1204,8)*G1204,2)</f>
        <v>40.06</v>
      </c>
    </row>
    <row r="1205" spans="1:8" ht="18" customHeight="1">
      <c r="A1205" s="8"/>
      <c r="B1205" s="8"/>
      <c r="C1205" s="8"/>
      <c r="D1205" s="8"/>
      <c r="E1205" s="8"/>
      <c r="F1205" s="79" t="s">
        <v>1224</v>
      </c>
      <c r="G1205" s="79"/>
      <c r="H1205" s="17">
        <f>SUM(H1204:H1204)</f>
        <v>40.06</v>
      </c>
    </row>
    <row r="1206" spans="1:8" ht="15" customHeight="1">
      <c r="A1206" s="76" t="s">
        <v>1137</v>
      </c>
      <c r="B1206" s="76"/>
      <c r="C1206" s="77" t="s">
        <v>3</v>
      </c>
      <c r="D1206" s="77"/>
      <c r="E1206" s="12" t="s">
        <v>4</v>
      </c>
      <c r="F1206" s="12" t="s">
        <v>1121</v>
      </c>
      <c r="G1206" s="12" t="s">
        <v>1122</v>
      </c>
      <c r="H1206" s="12" t="s">
        <v>1123</v>
      </c>
    </row>
    <row r="1207" spans="1:8" ht="29.1" customHeight="1">
      <c r="A1207" s="13" t="s">
        <v>2627</v>
      </c>
      <c r="B1207" s="14" t="s">
        <v>2628</v>
      </c>
      <c r="C1207" s="78" t="s">
        <v>15</v>
      </c>
      <c r="D1207" s="78"/>
      <c r="E1207" s="13" t="s">
        <v>1221</v>
      </c>
      <c r="F1207" s="15">
        <v>1</v>
      </c>
      <c r="G1207" s="16">
        <v>47.3</v>
      </c>
      <c r="H1207" s="16">
        <f>TRUNC(TRUNC(F1207,8)*G1207,2)</f>
        <v>47.3</v>
      </c>
    </row>
    <row r="1208" spans="1:8" ht="29.1" customHeight="1">
      <c r="A1208" s="13" t="s">
        <v>2629</v>
      </c>
      <c r="B1208" s="14" t="s">
        <v>2630</v>
      </c>
      <c r="C1208" s="78" t="s">
        <v>15</v>
      </c>
      <c r="D1208" s="78"/>
      <c r="E1208" s="13" t="s">
        <v>1221</v>
      </c>
      <c r="F1208" s="15">
        <v>1</v>
      </c>
      <c r="G1208" s="16">
        <v>12.5</v>
      </c>
      <c r="H1208" s="16">
        <f>TRUNC(TRUNC(F1208,8)*G1208,2)</f>
        <v>12.5</v>
      </c>
    </row>
    <row r="1209" spans="1:8" ht="15" customHeight="1">
      <c r="A1209" s="8"/>
      <c r="B1209" s="8"/>
      <c r="C1209" s="8"/>
      <c r="D1209" s="8"/>
      <c r="E1209" s="8"/>
      <c r="F1209" s="79" t="s">
        <v>1140</v>
      </c>
      <c r="G1209" s="79"/>
      <c r="H1209" s="17">
        <f>SUM(H1207:H1208)</f>
        <v>59.8</v>
      </c>
    </row>
    <row r="1210" spans="1:8" ht="15" customHeight="1">
      <c r="A1210" s="8"/>
      <c r="B1210" s="8"/>
      <c r="C1210" s="8"/>
      <c r="D1210" s="8"/>
      <c r="E1210" s="8"/>
      <c r="F1210" s="80" t="s">
        <v>1141</v>
      </c>
      <c r="G1210" s="80"/>
      <c r="H1210" s="4">
        <f>ROUND(SUM(H1205,H1209),2)</f>
        <v>99.86</v>
      </c>
    </row>
    <row r="1211" spans="1:8" ht="9.9499999999999993" customHeight="1">
      <c r="A1211" s="8"/>
      <c r="B1211" s="8"/>
      <c r="C1211" s="8"/>
      <c r="D1211" s="8"/>
      <c r="E1211" s="8"/>
      <c r="F1211" s="83"/>
      <c r="G1211" s="83"/>
      <c r="H1211" s="83"/>
    </row>
    <row r="1212" spans="1:8" ht="20.100000000000001" customHeight="1">
      <c r="A1212" s="81" t="s">
        <v>2631</v>
      </c>
      <c r="B1212" s="81"/>
      <c r="C1212" s="81"/>
      <c r="D1212" s="81"/>
      <c r="E1212" s="81"/>
      <c r="F1212" s="81"/>
      <c r="G1212" s="81"/>
      <c r="H1212" s="81"/>
    </row>
    <row r="1213" spans="1:8" ht="15" customHeight="1">
      <c r="A1213" s="76" t="s">
        <v>1218</v>
      </c>
      <c r="B1213" s="76"/>
      <c r="C1213" s="77" t="s">
        <v>3</v>
      </c>
      <c r="D1213" s="77"/>
      <c r="E1213" s="12" t="s">
        <v>4</v>
      </c>
      <c r="F1213" s="12" t="s">
        <v>1121</v>
      </c>
      <c r="G1213" s="12" t="s">
        <v>1122</v>
      </c>
      <c r="H1213" s="12" t="s">
        <v>1123</v>
      </c>
    </row>
    <row r="1214" spans="1:8" ht="21" customHeight="1">
      <c r="A1214" s="13" t="s">
        <v>2625</v>
      </c>
      <c r="B1214" s="14" t="s">
        <v>2626</v>
      </c>
      <c r="C1214" s="78" t="s">
        <v>15</v>
      </c>
      <c r="D1214" s="78"/>
      <c r="E1214" s="13" t="s">
        <v>1221</v>
      </c>
      <c r="F1214" s="15">
        <v>1</v>
      </c>
      <c r="G1214" s="16">
        <v>40.06</v>
      </c>
      <c r="H1214" s="16">
        <f>TRUNC(TRUNC(F1214,8)*G1214,2)</f>
        <v>40.06</v>
      </c>
    </row>
    <row r="1215" spans="1:8" ht="18" customHeight="1">
      <c r="A1215" s="8"/>
      <c r="B1215" s="8"/>
      <c r="C1215" s="8"/>
      <c r="D1215" s="8"/>
      <c r="E1215" s="8"/>
      <c r="F1215" s="79" t="s">
        <v>1224</v>
      </c>
      <c r="G1215" s="79"/>
      <c r="H1215" s="17">
        <f>SUM(H1214:H1214)</f>
        <v>40.06</v>
      </c>
    </row>
    <row r="1216" spans="1:8" ht="15" customHeight="1">
      <c r="A1216" s="76" t="s">
        <v>1137</v>
      </c>
      <c r="B1216" s="76"/>
      <c r="C1216" s="77" t="s">
        <v>3</v>
      </c>
      <c r="D1216" s="77"/>
      <c r="E1216" s="12" t="s">
        <v>4</v>
      </c>
      <c r="F1216" s="12" t="s">
        <v>1121</v>
      </c>
      <c r="G1216" s="12" t="s">
        <v>1122</v>
      </c>
      <c r="H1216" s="12" t="s">
        <v>1123</v>
      </c>
    </row>
    <row r="1217" spans="1:8" ht="29.1" customHeight="1">
      <c r="A1217" s="13" t="s">
        <v>2627</v>
      </c>
      <c r="B1217" s="14" t="s">
        <v>2628</v>
      </c>
      <c r="C1217" s="78" t="s">
        <v>15</v>
      </c>
      <c r="D1217" s="78"/>
      <c r="E1217" s="13" t="s">
        <v>1221</v>
      </c>
      <c r="F1217" s="15">
        <v>1</v>
      </c>
      <c r="G1217" s="16">
        <v>47.3</v>
      </c>
      <c r="H1217" s="16">
        <f>TRUNC(TRUNC(F1217,8)*G1217,2)</f>
        <v>47.3</v>
      </c>
    </row>
    <row r="1218" spans="1:8" ht="29.1" customHeight="1">
      <c r="A1218" s="13" t="s">
        <v>2629</v>
      </c>
      <c r="B1218" s="14" t="s">
        <v>2630</v>
      </c>
      <c r="C1218" s="78" t="s">
        <v>15</v>
      </c>
      <c r="D1218" s="78"/>
      <c r="E1218" s="13" t="s">
        <v>1221</v>
      </c>
      <c r="F1218" s="15">
        <v>1</v>
      </c>
      <c r="G1218" s="16">
        <v>12.5</v>
      </c>
      <c r="H1218" s="16">
        <f>TRUNC(TRUNC(F1218,8)*G1218,2)</f>
        <v>12.5</v>
      </c>
    </row>
    <row r="1219" spans="1:8" ht="29.1" customHeight="1">
      <c r="A1219" s="13" t="s">
        <v>2632</v>
      </c>
      <c r="B1219" s="14" t="s">
        <v>2633</v>
      </c>
      <c r="C1219" s="78" t="s">
        <v>15</v>
      </c>
      <c r="D1219" s="78"/>
      <c r="E1219" s="13" t="s">
        <v>1221</v>
      </c>
      <c r="F1219" s="15">
        <v>1</v>
      </c>
      <c r="G1219" s="16">
        <v>59.13</v>
      </c>
      <c r="H1219" s="16">
        <f>TRUNC(TRUNC(F1219,8)*G1219,2)</f>
        <v>59.13</v>
      </c>
    </row>
    <row r="1220" spans="1:8" ht="29.1" customHeight="1">
      <c r="A1220" s="13" t="s">
        <v>2634</v>
      </c>
      <c r="B1220" s="14" t="s">
        <v>2635</v>
      </c>
      <c r="C1220" s="78" t="s">
        <v>15</v>
      </c>
      <c r="D1220" s="78"/>
      <c r="E1220" s="13" t="s">
        <v>1221</v>
      </c>
      <c r="F1220" s="15">
        <v>1</v>
      </c>
      <c r="G1220" s="16">
        <v>64.180000000000007</v>
      </c>
      <c r="H1220" s="16">
        <f>TRUNC(TRUNC(F1220,8)*G1220,2)</f>
        <v>64.180000000000007</v>
      </c>
    </row>
    <row r="1221" spans="1:8" ht="15" customHeight="1">
      <c r="A1221" s="8"/>
      <c r="B1221" s="8"/>
      <c r="C1221" s="8"/>
      <c r="D1221" s="8"/>
      <c r="E1221" s="8"/>
      <c r="F1221" s="79" t="s">
        <v>1140</v>
      </c>
      <c r="G1221" s="79"/>
      <c r="H1221" s="17">
        <f>SUM(H1217:H1220)</f>
        <v>183.11</v>
      </c>
    </row>
    <row r="1222" spans="1:8" ht="15" customHeight="1">
      <c r="A1222" s="8"/>
      <c r="B1222" s="8"/>
      <c r="C1222" s="8"/>
      <c r="D1222" s="8"/>
      <c r="E1222" s="8"/>
      <c r="F1222" s="80" t="s">
        <v>1141</v>
      </c>
      <c r="G1222" s="80"/>
      <c r="H1222" s="4">
        <f>ROUND(SUM(H1215,H1221),2)</f>
        <v>223.17</v>
      </c>
    </row>
    <row r="1223" spans="1:8" ht="9.9499999999999993" customHeight="1">
      <c r="A1223" s="8"/>
      <c r="B1223" s="8"/>
      <c r="C1223" s="8"/>
      <c r="D1223" s="8"/>
      <c r="E1223" s="8"/>
      <c r="F1223" s="83"/>
      <c r="G1223" s="83"/>
      <c r="H1223" s="83"/>
    </row>
    <row r="1224" spans="1:8" ht="20.100000000000001" customHeight="1">
      <c r="A1224" s="81" t="s">
        <v>2636</v>
      </c>
      <c r="B1224" s="81"/>
      <c r="C1224" s="81"/>
      <c r="D1224" s="81"/>
      <c r="E1224" s="81"/>
      <c r="F1224" s="81"/>
      <c r="G1224" s="81"/>
      <c r="H1224" s="81"/>
    </row>
    <row r="1225" spans="1:8" ht="15" customHeight="1">
      <c r="A1225" s="76" t="s">
        <v>1180</v>
      </c>
      <c r="B1225" s="76"/>
      <c r="C1225" s="77" t="s">
        <v>3</v>
      </c>
      <c r="D1225" s="77"/>
      <c r="E1225" s="12" t="s">
        <v>4</v>
      </c>
      <c r="F1225" s="12" t="s">
        <v>1121</v>
      </c>
      <c r="G1225" s="12" t="s">
        <v>1122</v>
      </c>
      <c r="H1225" s="12" t="s">
        <v>1123</v>
      </c>
    </row>
    <row r="1226" spans="1:8" ht="21" customHeight="1">
      <c r="A1226" s="13" t="s">
        <v>2637</v>
      </c>
      <c r="B1226" s="14" t="s">
        <v>2638</v>
      </c>
      <c r="C1226" s="78" t="s">
        <v>15</v>
      </c>
      <c r="D1226" s="78"/>
      <c r="E1226" s="13" t="s">
        <v>39</v>
      </c>
      <c r="F1226" s="15">
        <v>5.5999999999999999E-5</v>
      </c>
      <c r="G1226" s="16">
        <v>844795</v>
      </c>
      <c r="H1226" s="16">
        <f>TRUNC(TRUNC(F1226,8)*G1226,2)</f>
        <v>47.3</v>
      </c>
    </row>
    <row r="1227" spans="1:8" ht="15" customHeight="1">
      <c r="A1227" s="8"/>
      <c r="B1227" s="8"/>
      <c r="C1227" s="8"/>
      <c r="D1227" s="8"/>
      <c r="E1227" s="8"/>
      <c r="F1227" s="79" t="s">
        <v>1185</v>
      </c>
      <c r="G1227" s="79"/>
      <c r="H1227" s="17">
        <f>SUM(H1226:H1226)</f>
        <v>47.3</v>
      </c>
    </row>
    <row r="1228" spans="1:8" ht="15" customHeight="1">
      <c r="A1228" s="8"/>
      <c r="B1228" s="8"/>
      <c r="C1228" s="8"/>
      <c r="D1228" s="8"/>
      <c r="E1228" s="8"/>
      <c r="F1228" s="80" t="s">
        <v>1141</v>
      </c>
      <c r="G1228" s="80"/>
      <c r="H1228" s="4">
        <f>ROUND(SUM(H1227),2)</f>
        <v>47.3</v>
      </c>
    </row>
    <row r="1229" spans="1:8" ht="9.9499999999999993" customHeight="1">
      <c r="A1229" s="8"/>
      <c r="B1229" s="8"/>
      <c r="C1229" s="8"/>
      <c r="D1229" s="8"/>
      <c r="E1229" s="8"/>
      <c r="F1229" s="83"/>
      <c r="G1229" s="83"/>
      <c r="H1229" s="83"/>
    </row>
    <row r="1230" spans="1:8" ht="20.100000000000001" customHeight="1">
      <c r="A1230" s="81" t="s">
        <v>2639</v>
      </c>
      <c r="B1230" s="81"/>
      <c r="C1230" s="81"/>
      <c r="D1230" s="81"/>
      <c r="E1230" s="81"/>
      <c r="F1230" s="81"/>
      <c r="G1230" s="81"/>
      <c r="H1230" s="81"/>
    </row>
    <row r="1231" spans="1:8" ht="15" customHeight="1">
      <c r="A1231" s="76" t="s">
        <v>1180</v>
      </c>
      <c r="B1231" s="76"/>
      <c r="C1231" s="77" t="s">
        <v>3</v>
      </c>
      <c r="D1231" s="77"/>
      <c r="E1231" s="12" t="s">
        <v>4</v>
      </c>
      <c r="F1231" s="12" t="s">
        <v>1121</v>
      </c>
      <c r="G1231" s="12" t="s">
        <v>1122</v>
      </c>
      <c r="H1231" s="12" t="s">
        <v>1123</v>
      </c>
    </row>
    <row r="1232" spans="1:8" ht="21" customHeight="1">
      <c r="A1232" s="13" t="s">
        <v>2637</v>
      </c>
      <c r="B1232" s="14" t="s">
        <v>2638</v>
      </c>
      <c r="C1232" s="78" t="s">
        <v>15</v>
      </c>
      <c r="D1232" s="78"/>
      <c r="E1232" s="13" t="s">
        <v>39</v>
      </c>
      <c r="F1232" s="15">
        <v>1.4800000000000001E-5</v>
      </c>
      <c r="G1232" s="16">
        <v>844795</v>
      </c>
      <c r="H1232" s="16">
        <f>TRUNC(TRUNC(F1232,8)*G1232,2)</f>
        <v>12.5</v>
      </c>
    </row>
    <row r="1233" spans="1:8" ht="15" customHeight="1">
      <c r="A1233" s="8"/>
      <c r="B1233" s="8"/>
      <c r="C1233" s="8"/>
      <c r="D1233" s="8"/>
      <c r="E1233" s="8"/>
      <c r="F1233" s="79" t="s">
        <v>1185</v>
      </c>
      <c r="G1233" s="79"/>
      <c r="H1233" s="17">
        <f>SUM(H1232:H1232)</f>
        <v>12.5</v>
      </c>
    </row>
    <row r="1234" spans="1:8" ht="15" customHeight="1">
      <c r="A1234" s="8"/>
      <c r="B1234" s="8"/>
      <c r="C1234" s="8"/>
      <c r="D1234" s="8"/>
      <c r="E1234" s="8"/>
      <c r="F1234" s="80" t="s">
        <v>1141</v>
      </c>
      <c r="G1234" s="80"/>
      <c r="H1234" s="4">
        <f>ROUND(SUM(H1233),2)</f>
        <v>12.5</v>
      </c>
    </row>
    <row r="1235" spans="1:8" ht="9.9499999999999993" customHeight="1">
      <c r="A1235" s="8"/>
      <c r="B1235" s="8"/>
      <c r="C1235" s="8"/>
      <c r="D1235" s="8"/>
      <c r="E1235" s="8"/>
      <c r="F1235" s="83"/>
      <c r="G1235" s="83"/>
      <c r="H1235" s="83"/>
    </row>
    <row r="1236" spans="1:8" ht="20.100000000000001" customHeight="1">
      <c r="A1236" s="81" t="s">
        <v>2640</v>
      </c>
      <c r="B1236" s="81"/>
      <c r="C1236" s="81"/>
      <c r="D1236" s="81"/>
      <c r="E1236" s="81"/>
      <c r="F1236" s="81"/>
      <c r="G1236" s="81"/>
      <c r="H1236" s="81"/>
    </row>
    <row r="1237" spans="1:8" ht="15" customHeight="1">
      <c r="A1237" s="76" t="s">
        <v>1180</v>
      </c>
      <c r="B1237" s="76"/>
      <c r="C1237" s="77" t="s">
        <v>3</v>
      </c>
      <c r="D1237" s="77"/>
      <c r="E1237" s="12" t="s">
        <v>4</v>
      </c>
      <c r="F1237" s="12" t="s">
        <v>1121</v>
      </c>
      <c r="G1237" s="12" t="s">
        <v>1122</v>
      </c>
      <c r="H1237" s="12" t="s">
        <v>1123</v>
      </c>
    </row>
    <row r="1238" spans="1:8" ht="21" customHeight="1">
      <c r="A1238" s="13" t="s">
        <v>2637</v>
      </c>
      <c r="B1238" s="14" t="s">
        <v>2638</v>
      </c>
      <c r="C1238" s="78" t="s">
        <v>15</v>
      </c>
      <c r="D1238" s="78"/>
      <c r="E1238" s="13" t="s">
        <v>39</v>
      </c>
      <c r="F1238" s="15">
        <v>6.9999999999999994E-5</v>
      </c>
      <c r="G1238" s="16">
        <v>844795</v>
      </c>
      <c r="H1238" s="16">
        <f>TRUNC(TRUNC(F1238,8)*G1238,2)</f>
        <v>59.13</v>
      </c>
    </row>
    <row r="1239" spans="1:8" ht="15" customHeight="1">
      <c r="A1239" s="8"/>
      <c r="B1239" s="8"/>
      <c r="C1239" s="8"/>
      <c r="D1239" s="8"/>
      <c r="E1239" s="8"/>
      <c r="F1239" s="79" t="s">
        <v>1185</v>
      </c>
      <c r="G1239" s="79"/>
      <c r="H1239" s="17">
        <f>SUM(H1238:H1238)</f>
        <v>59.13</v>
      </c>
    </row>
    <row r="1240" spans="1:8" ht="15" customHeight="1">
      <c r="A1240" s="8"/>
      <c r="B1240" s="8"/>
      <c r="C1240" s="8"/>
      <c r="D1240" s="8"/>
      <c r="E1240" s="8"/>
      <c r="F1240" s="80" t="s">
        <v>1141</v>
      </c>
      <c r="G1240" s="80"/>
      <c r="H1240" s="4">
        <f>ROUND(SUM(H1239),2)</f>
        <v>59.13</v>
      </c>
    </row>
    <row r="1241" spans="1:8" ht="9.9499999999999993" customHeight="1">
      <c r="A1241" s="8"/>
      <c r="B1241" s="8"/>
      <c r="C1241" s="8"/>
      <c r="D1241" s="8"/>
      <c r="E1241" s="8"/>
      <c r="F1241" s="83"/>
      <c r="G1241" s="83"/>
      <c r="H1241" s="83"/>
    </row>
    <row r="1242" spans="1:8" ht="20.100000000000001" customHeight="1">
      <c r="A1242" s="81" t="s">
        <v>2641</v>
      </c>
      <c r="B1242" s="81"/>
      <c r="C1242" s="81"/>
      <c r="D1242" s="81"/>
      <c r="E1242" s="81"/>
      <c r="F1242" s="81"/>
      <c r="G1242" s="81"/>
      <c r="H1242" s="81"/>
    </row>
    <row r="1243" spans="1:8" ht="15" customHeight="1">
      <c r="A1243" s="76" t="s">
        <v>1234</v>
      </c>
      <c r="B1243" s="76"/>
      <c r="C1243" s="77" t="s">
        <v>3</v>
      </c>
      <c r="D1243" s="77"/>
      <c r="E1243" s="12" t="s">
        <v>4</v>
      </c>
      <c r="F1243" s="12" t="s">
        <v>1121</v>
      </c>
      <c r="G1243" s="12" t="s">
        <v>1122</v>
      </c>
      <c r="H1243" s="12" t="s">
        <v>1123</v>
      </c>
    </row>
    <row r="1244" spans="1:8" ht="21" customHeight="1">
      <c r="A1244" s="13" t="s">
        <v>2421</v>
      </c>
      <c r="B1244" s="14" t="s">
        <v>2422</v>
      </c>
      <c r="C1244" s="78" t="s">
        <v>15</v>
      </c>
      <c r="D1244" s="78"/>
      <c r="E1244" s="13" t="s">
        <v>1301</v>
      </c>
      <c r="F1244" s="15">
        <v>10.77</v>
      </c>
      <c r="G1244" s="16">
        <v>5.96</v>
      </c>
      <c r="H1244" s="16">
        <f>TRUNC(TRUNC(F1244,8)*G1244,2)</f>
        <v>64.180000000000007</v>
      </c>
    </row>
    <row r="1245" spans="1:8" ht="15" customHeight="1">
      <c r="A1245" s="8"/>
      <c r="B1245" s="8"/>
      <c r="C1245" s="8"/>
      <c r="D1245" s="8"/>
      <c r="E1245" s="8"/>
      <c r="F1245" s="79" t="s">
        <v>1249</v>
      </c>
      <c r="G1245" s="79"/>
      <c r="H1245" s="17">
        <f>SUM(H1244:H1244)</f>
        <v>64.180000000000007</v>
      </c>
    </row>
    <row r="1246" spans="1:8" ht="15" customHeight="1">
      <c r="A1246" s="8"/>
      <c r="B1246" s="8"/>
      <c r="C1246" s="8"/>
      <c r="D1246" s="8"/>
      <c r="E1246" s="8"/>
      <c r="F1246" s="80" t="s">
        <v>1141</v>
      </c>
      <c r="G1246" s="80"/>
      <c r="H1246" s="4">
        <f>ROUND(SUM(H1245),2)</f>
        <v>64.180000000000007</v>
      </c>
    </row>
    <row r="1247" spans="1:8" ht="9.9499999999999993" customHeight="1">
      <c r="A1247" s="8"/>
      <c r="B1247" s="8"/>
      <c r="C1247" s="8"/>
      <c r="D1247" s="8"/>
      <c r="E1247" s="8"/>
      <c r="F1247" s="83"/>
      <c r="G1247" s="83"/>
      <c r="H1247" s="83"/>
    </row>
    <row r="1248" spans="1:8" ht="20.100000000000001" customHeight="1">
      <c r="A1248" s="81" t="s">
        <v>2642</v>
      </c>
      <c r="B1248" s="81"/>
      <c r="C1248" s="81"/>
      <c r="D1248" s="81"/>
      <c r="E1248" s="81"/>
      <c r="F1248" s="81"/>
      <c r="G1248" s="81"/>
      <c r="H1248" s="81"/>
    </row>
    <row r="1249" spans="1:8" ht="15" customHeight="1">
      <c r="A1249" s="76" t="s">
        <v>1218</v>
      </c>
      <c r="B1249" s="76"/>
      <c r="C1249" s="77" t="s">
        <v>3</v>
      </c>
      <c r="D1249" s="77"/>
      <c r="E1249" s="12" t="s">
        <v>4</v>
      </c>
      <c r="F1249" s="12" t="s">
        <v>1121</v>
      </c>
      <c r="G1249" s="12" t="s">
        <v>1122</v>
      </c>
      <c r="H1249" s="12" t="s">
        <v>1123</v>
      </c>
    </row>
    <row r="1250" spans="1:8" ht="21" customHeight="1">
      <c r="A1250" s="13" t="s">
        <v>2625</v>
      </c>
      <c r="B1250" s="14" t="s">
        <v>2626</v>
      </c>
      <c r="C1250" s="78" t="s">
        <v>15</v>
      </c>
      <c r="D1250" s="78"/>
      <c r="E1250" s="13" t="s">
        <v>1221</v>
      </c>
      <c r="F1250" s="15">
        <v>1</v>
      </c>
      <c r="G1250" s="16">
        <v>40.06</v>
      </c>
      <c r="H1250" s="16">
        <f>TRUNC(TRUNC(F1250,8)*G1250,2)</f>
        <v>40.06</v>
      </c>
    </row>
    <row r="1251" spans="1:8" ht="18" customHeight="1">
      <c r="A1251" s="8"/>
      <c r="B1251" s="8"/>
      <c r="C1251" s="8"/>
      <c r="D1251" s="8"/>
      <c r="E1251" s="8"/>
      <c r="F1251" s="79" t="s">
        <v>1224</v>
      </c>
      <c r="G1251" s="79"/>
      <c r="H1251" s="17">
        <f>SUM(H1250:H1250)</f>
        <v>40.06</v>
      </c>
    </row>
    <row r="1252" spans="1:8" ht="15" customHeight="1">
      <c r="A1252" s="76" t="s">
        <v>1137</v>
      </c>
      <c r="B1252" s="76"/>
      <c r="C1252" s="77" t="s">
        <v>3</v>
      </c>
      <c r="D1252" s="77"/>
      <c r="E1252" s="12" t="s">
        <v>4</v>
      </c>
      <c r="F1252" s="12" t="s">
        <v>1121</v>
      </c>
      <c r="G1252" s="12" t="s">
        <v>1122</v>
      </c>
      <c r="H1252" s="12" t="s">
        <v>1123</v>
      </c>
    </row>
    <row r="1253" spans="1:8" ht="29.1" customHeight="1">
      <c r="A1253" s="13" t="s">
        <v>2643</v>
      </c>
      <c r="B1253" s="14" t="s">
        <v>2644</v>
      </c>
      <c r="C1253" s="78" t="s">
        <v>15</v>
      </c>
      <c r="D1253" s="78"/>
      <c r="E1253" s="13" t="s">
        <v>1221</v>
      </c>
      <c r="F1253" s="15">
        <v>1</v>
      </c>
      <c r="G1253" s="16">
        <v>53.53</v>
      </c>
      <c r="H1253" s="16">
        <f>TRUNC(TRUNC(F1253,8)*G1253,2)</f>
        <v>53.53</v>
      </c>
    </row>
    <row r="1254" spans="1:8" ht="29.1" customHeight="1">
      <c r="A1254" s="13" t="s">
        <v>2645</v>
      </c>
      <c r="B1254" s="14" t="s">
        <v>2646</v>
      </c>
      <c r="C1254" s="78" t="s">
        <v>15</v>
      </c>
      <c r="D1254" s="78"/>
      <c r="E1254" s="13" t="s">
        <v>1221</v>
      </c>
      <c r="F1254" s="15">
        <v>1</v>
      </c>
      <c r="G1254" s="16">
        <v>14.14</v>
      </c>
      <c r="H1254" s="16">
        <f>TRUNC(TRUNC(F1254,8)*G1254,2)</f>
        <v>14.14</v>
      </c>
    </row>
    <row r="1255" spans="1:8" ht="15" customHeight="1">
      <c r="A1255" s="8"/>
      <c r="B1255" s="8"/>
      <c r="C1255" s="8"/>
      <c r="D1255" s="8"/>
      <c r="E1255" s="8"/>
      <c r="F1255" s="79" t="s">
        <v>1140</v>
      </c>
      <c r="G1255" s="79"/>
      <c r="H1255" s="17">
        <f>SUM(H1253:H1254)</f>
        <v>67.67</v>
      </c>
    </row>
    <row r="1256" spans="1:8" ht="15" customHeight="1">
      <c r="A1256" s="8"/>
      <c r="B1256" s="8"/>
      <c r="C1256" s="8"/>
      <c r="D1256" s="8"/>
      <c r="E1256" s="8"/>
      <c r="F1256" s="80" t="s">
        <v>1141</v>
      </c>
      <c r="G1256" s="80"/>
      <c r="H1256" s="4">
        <f>ROUND(SUM(H1251,H1255),2)</f>
        <v>107.73</v>
      </c>
    </row>
    <row r="1257" spans="1:8" ht="9.9499999999999993" customHeight="1">
      <c r="A1257" s="8"/>
      <c r="B1257" s="8"/>
      <c r="C1257" s="8"/>
      <c r="D1257" s="8"/>
      <c r="E1257" s="8"/>
      <c r="F1257" s="83"/>
      <c r="G1257" s="83"/>
      <c r="H1257" s="83"/>
    </row>
    <row r="1258" spans="1:8" ht="20.100000000000001" customHeight="1">
      <c r="A1258" s="81" t="s">
        <v>2647</v>
      </c>
      <c r="B1258" s="81"/>
      <c r="C1258" s="81"/>
      <c r="D1258" s="81"/>
      <c r="E1258" s="81"/>
      <c r="F1258" s="81"/>
      <c r="G1258" s="81"/>
      <c r="H1258" s="81"/>
    </row>
    <row r="1259" spans="1:8" ht="15" customHeight="1">
      <c r="A1259" s="76" t="s">
        <v>1218</v>
      </c>
      <c r="B1259" s="76"/>
      <c r="C1259" s="77" t="s">
        <v>3</v>
      </c>
      <c r="D1259" s="77"/>
      <c r="E1259" s="12" t="s">
        <v>4</v>
      </c>
      <c r="F1259" s="12" t="s">
        <v>1121</v>
      </c>
      <c r="G1259" s="12" t="s">
        <v>1122</v>
      </c>
      <c r="H1259" s="12" t="s">
        <v>1123</v>
      </c>
    </row>
    <row r="1260" spans="1:8" ht="21" customHeight="1">
      <c r="A1260" s="13" t="s">
        <v>2625</v>
      </c>
      <c r="B1260" s="14" t="s">
        <v>2626</v>
      </c>
      <c r="C1260" s="78" t="s">
        <v>15</v>
      </c>
      <c r="D1260" s="78"/>
      <c r="E1260" s="13" t="s">
        <v>1221</v>
      </c>
      <c r="F1260" s="15">
        <v>1</v>
      </c>
      <c r="G1260" s="16">
        <v>40.06</v>
      </c>
      <c r="H1260" s="16">
        <f>TRUNC(TRUNC(F1260,8)*G1260,2)</f>
        <v>40.06</v>
      </c>
    </row>
    <row r="1261" spans="1:8" ht="18" customHeight="1">
      <c r="A1261" s="8"/>
      <c r="B1261" s="8"/>
      <c r="C1261" s="8"/>
      <c r="D1261" s="8"/>
      <c r="E1261" s="8"/>
      <c r="F1261" s="79" t="s">
        <v>1224</v>
      </c>
      <c r="G1261" s="79"/>
      <c r="H1261" s="17">
        <f>SUM(H1260:H1260)</f>
        <v>40.06</v>
      </c>
    </row>
    <row r="1262" spans="1:8" ht="15" customHeight="1">
      <c r="A1262" s="76" t="s">
        <v>1137</v>
      </c>
      <c r="B1262" s="76"/>
      <c r="C1262" s="77" t="s">
        <v>3</v>
      </c>
      <c r="D1262" s="77"/>
      <c r="E1262" s="12" t="s">
        <v>4</v>
      </c>
      <c r="F1262" s="12" t="s">
        <v>1121</v>
      </c>
      <c r="G1262" s="12" t="s">
        <v>1122</v>
      </c>
      <c r="H1262" s="12" t="s">
        <v>1123</v>
      </c>
    </row>
    <row r="1263" spans="1:8" ht="29.1" customHeight="1">
      <c r="A1263" s="13" t="s">
        <v>2643</v>
      </c>
      <c r="B1263" s="14" t="s">
        <v>2644</v>
      </c>
      <c r="C1263" s="78" t="s">
        <v>15</v>
      </c>
      <c r="D1263" s="78"/>
      <c r="E1263" s="13" t="s">
        <v>1221</v>
      </c>
      <c r="F1263" s="15">
        <v>1</v>
      </c>
      <c r="G1263" s="16">
        <v>53.53</v>
      </c>
      <c r="H1263" s="16">
        <f>TRUNC(TRUNC(F1263,8)*G1263,2)</f>
        <v>53.53</v>
      </c>
    </row>
    <row r="1264" spans="1:8" ht="29.1" customHeight="1">
      <c r="A1264" s="13" t="s">
        <v>2645</v>
      </c>
      <c r="B1264" s="14" t="s">
        <v>2646</v>
      </c>
      <c r="C1264" s="78" t="s">
        <v>15</v>
      </c>
      <c r="D1264" s="78"/>
      <c r="E1264" s="13" t="s">
        <v>1221</v>
      </c>
      <c r="F1264" s="15">
        <v>1</v>
      </c>
      <c r="G1264" s="16">
        <v>14.14</v>
      </c>
      <c r="H1264" s="16">
        <f>TRUNC(TRUNC(F1264,8)*G1264,2)</f>
        <v>14.14</v>
      </c>
    </row>
    <row r="1265" spans="1:8" ht="29.1" customHeight="1">
      <c r="A1265" s="13" t="s">
        <v>2648</v>
      </c>
      <c r="B1265" s="14" t="s">
        <v>2649</v>
      </c>
      <c r="C1265" s="78" t="s">
        <v>15</v>
      </c>
      <c r="D1265" s="78"/>
      <c r="E1265" s="13" t="s">
        <v>1221</v>
      </c>
      <c r="F1265" s="15">
        <v>1</v>
      </c>
      <c r="G1265" s="16">
        <v>66.91</v>
      </c>
      <c r="H1265" s="16">
        <f>TRUNC(TRUNC(F1265,8)*G1265,2)</f>
        <v>66.91</v>
      </c>
    </row>
    <row r="1266" spans="1:8" ht="29.1" customHeight="1">
      <c r="A1266" s="13" t="s">
        <v>2650</v>
      </c>
      <c r="B1266" s="14" t="s">
        <v>2651</v>
      </c>
      <c r="C1266" s="78" t="s">
        <v>15</v>
      </c>
      <c r="D1266" s="78"/>
      <c r="E1266" s="13" t="s">
        <v>1221</v>
      </c>
      <c r="F1266" s="15">
        <v>1</v>
      </c>
      <c r="G1266" s="16">
        <v>89.57</v>
      </c>
      <c r="H1266" s="16">
        <f>TRUNC(TRUNC(F1266,8)*G1266,2)</f>
        <v>89.57</v>
      </c>
    </row>
    <row r="1267" spans="1:8" ht="15" customHeight="1">
      <c r="A1267" s="8"/>
      <c r="B1267" s="8"/>
      <c r="C1267" s="8"/>
      <c r="D1267" s="8"/>
      <c r="E1267" s="8"/>
      <c r="F1267" s="79" t="s">
        <v>1140</v>
      </c>
      <c r="G1267" s="79"/>
      <c r="H1267" s="17">
        <f>SUM(H1263:H1266)</f>
        <v>224.14999999999998</v>
      </c>
    </row>
    <row r="1268" spans="1:8" ht="15" customHeight="1">
      <c r="A1268" s="8"/>
      <c r="B1268" s="8"/>
      <c r="C1268" s="8"/>
      <c r="D1268" s="8"/>
      <c r="E1268" s="8"/>
      <c r="F1268" s="80" t="s">
        <v>1141</v>
      </c>
      <c r="G1268" s="80"/>
      <c r="H1268" s="4">
        <f>ROUND(SUM(H1261,H1267),2)</f>
        <v>264.20999999999998</v>
      </c>
    </row>
    <row r="1269" spans="1:8" ht="9.9499999999999993" customHeight="1">
      <c r="A1269" s="8"/>
      <c r="B1269" s="8"/>
      <c r="C1269" s="8"/>
      <c r="D1269" s="8"/>
      <c r="E1269" s="8"/>
      <c r="F1269" s="83"/>
      <c r="G1269" s="83"/>
      <c r="H1269" s="83"/>
    </row>
    <row r="1270" spans="1:8" ht="20.100000000000001" customHeight="1">
      <c r="A1270" s="81" t="s">
        <v>2652</v>
      </c>
      <c r="B1270" s="81"/>
      <c r="C1270" s="81"/>
      <c r="D1270" s="81"/>
      <c r="E1270" s="81"/>
      <c r="F1270" s="81"/>
      <c r="G1270" s="81"/>
      <c r="H1270" s="81"/>
    </row>
    <row r="1271" spans="1:8" ht="15" customHeight="1">
      <c r="A1271" s="76" t="s">
        <v>1180</v>
      </c>
      <c r="B1271" s="76"/>
      <c r="C1271" s="77" t="s">
        <v>3</v>
      </c>
      <c r="D1271" s="77"/>
      <c r="E1271" s="12" t="s">
        <v>4</v>
      </c>
      <c r="F1271" s="12" t="s">
        <v>1121</v>
      </c>
      <c r="G1271" s="12" t="s">
        <v>1122</v>
      </c>
      <c r="H1271" s="12" t="s">
        <v>1123</v>
      </c>
    </row>
    <row r="1272" spans="1:8" ht="29.1" customHeight="1">
      <c r="A1272" s="13" t="s">
        <v>2653</v>
      </c>
      <c r="B1272" s="14" t="s">
        <v>2654</v>
      </c>
      <c r="C1272" s="78" t="s">
        <v>15</v>
      </c>
      <c r="D1272" s="78"/>
      <c r="E1272" s="13" t="s">
        <v>39</v>
      </c>
      <c r="F1272" s="15">
        <v>5.5999999999999999E-5</v>
      </c>
      <c r="G1272" s="16">
        <v>955912.15</v>
      </c>
      <c r="H1272" s="16">
        <f>TRUNC(TRUNC(F1272,8)*G1272,2)</f>
        <v>53.53</v>
      </c>
    </row>
    <row r="1273" spans="1:8" ht="15" customHeight="1">
      <c r="A1273" s="8"/>
      <c r="B1273" s="8"/>
      <c r="C1273" s="8"/>
      <c r="D1273" s="8"/>
      <c r="E1273" s="8"/>
      <c r="F1273" s="79" t="s">
        <v>1185</v>
      </c>
      <c r="G1273" s="79"/>
      <c r="H1273" s="17">
        <f>SUM(H1272:H1272)</f>
        <v>53.53</v>
      </c>
    </row>
    <row r="1274" spans="1:8" ht="15" customHeight="1">
      <c r="A1274" s="8"/>
      <c r="B1274" s="8"/>
      <c r="C1274" s="8"/>
      <c r="D1274" s="8"/>
      <c r="E1274" s="8"/>
      <c r="F1274" s="80" t="s">
        <v>1141</v>
      </c>
      <c r="G1274" s="80"/>
      <c r="H1274" s="4">
        <f>ROUND(SUM(H1273),2)</f>
        <v>53.53</v>
      </c>
    </row>
    <row r="1275" spans="1:8" ht="9.9499999999999993" customHeight="1">
      <c r="A1275" s="8"/>
      <c r="B1275" s="8"/>
      <c r="C1275" s="8"/>
      <c r="D1275" s="8"/>
      <c r="E1275" s="8"/>
      <c r="F1275" s="83"/>
      <c r="G1275" s="83"/>
      <c r="H1275" s="83"/>
    </row>
    <row r="1276" spans="1:8" ht="20.100000000000001" customHeight="1">
      <c r="A1276" s="81" t="s">
        <v>2655</v>
      </c>
      <c r="B1276" s="81"/>
      <c r="C1276" s="81"/>
      <c r="D1276" s="81"/>
      <c r="E1276" s="81"/>
      <c r="F1276" s="81"/>
      <c r="G1276" s="81"/>
      <c r="H1276" s="81"/>
    </row>
    <row r="1277" spans="1:8" ht="15" customHeight="1">
      <c r="A1277" s="76" t="s">
        <v>1180</v>
      </c>
      <c r="B1277" s="76"/>
      <c r="C1277" s="77" t="s">
        <v>3</v>
      </c>
      <c r="D1277" s="77"/>
      <c r="E1277" s="12" t="s">
        <v>4</v>
      </c>
      <c r="F1277" s="12" t="s">
        <v>1121</v>
      </c>
      <c r="G1277" s="12" t="s">
        <v>1122</v>
      </c>
      <c r="H1277" s="12" t="s">
        <v>1123</v>
      </c>
    </row>
    <row r="1278" spans="1:8" ht="29.1" customHeight="1">
      <c r="A1278" s="13" t="s">
        <v>2653</v>
      </c>
      <c r="B1278" s="14" t="s">
        <v>2654</v>
      </c>
      <c r="C1278" s="78" t="s">
        <v>15</v>
      </c>
      <c r="D1278" s="78"/>
      <c r="E1278" s="13" t="s">
        <v>39</v>
      </c>
      <c r="F1278" s="15">
        <v>1.4800000000000001E-5</v>
      </c>
      <c r="G1278" s="16">
        <v>955912.15</v>
      </c>
      <c r="H1278" s="16">
        <f>TRUNC(TRUNC(F1278,8)*G1278,2)</f>
        <v>14.14</v>
      </c>
    </row>
    <row r="1279" spans="1:8" ht="15" customHeight="1">
      <c r="A1279" s="8"/>
      <c r="B1279" s="8"/>
      <c r="C1279" s="8"/>
      <c r="D1279" s="8"/>
      <c r="E1279" s="8"/>
      <c r="F1279" s="79" t="s">
        <v>1185</v>
      </c>
      <c r="G1279" s="79"/>
      <c r="H1279" s="17">
        <f>SUM(H1278:H1278)</f>
        <v>14.14</v>
      </c>
    </row>
    <row r="1280" spans="1:8" ht="15" customHeight="1">
      <c r="A1280" s="8"/>
      <c r="B1280" s="8"/>
      <c r="C1280" s="8"/>
      <c r="D1280" s="8"/>
      <c r="E1280" s="8"/>
      <c r="F1280" s="80" t="s">
        <v>1141</v>
      </c>
      <c r="G1280" s="80"/>
      <c r="H1280" s="4">
        <f>ROUND(SUM(H1279),2)</f>
        <v>14.14</v>
      </c>
    </row>
    <row r="1281" spans="1:8" ht="9.9499999999999993" customHeight="1">
      <c r="A1281" s="8"/>
      <c r="B1281" s="8"/>
      <c r="C1281" s="8"/>
      <c r="D1281" s="8"/>
      <c r="E1281" s="8"/>
      <c r="F1281" s="83"/>
      <c r="G1281" s="83"/>
      <c r="H1281" s="83"/>
    </row>
    <row r="1282" spans="1:8" ht="20.100000000000001" customHeight="1">
      <c r="A1282" s="81" t="s">
        <v>2656</v>
      </c>
      <c r="B1282" s="81"/>
      <c r="C1282" s="81"/>
      <c r="D1282" s="81"/>
      <c r="E1282" s="81"/>
      <c r="F1282" s="81"/>
      <c r="G1282" s="81"/>
      <c r="H1282" s="81"/>
    </row>
    <row r="1283" spans="1:8" ht="15" customHeight="1">
      <c r="A1283" s="76" t="s">
        <v>1180</v>
      </c>
      <c r="B1283" s="76"/>
      <c r="C1283" s="77" t="s">
        <v>3</v>
      </c>
      <c r="D1283" s="77"/>
      <c r="E1283" s="12" t="s">
        <v>4</v>
      </c>
      <c r="F1283" s="12" t="s">
        <v>1121</v>
      </c>
      <c r="G1283" s="12" t="s">
        <v>1122</v>
      </c>
      <c r="H1283" s="12" t="s">
        <v>1123</v>
      </c>
    </row>
    <row r="1284" spans="1:8" ht="29.1" customHeight="1">
      <c r="A1284" s="13" t="s">
        <v>2653</v>
      </c>
      <c r="B1284" s="14" t="s">
        <v>2654</v>
      </c>
      <c r="C1284" s="78" t="s">
        <v>15</v>
      </c>
      <c r="D1284" s="78"/>
      <c r="E1284" s="13" t="s">
        <v>39</v>
      </c>
      <c r="F1284" s="15">
        <v>6.9999999999999994E-5</v>
      </c>
      <c r="G1284" s="16">
        <v>955912.15</v>
      </c>
      <c r="H1284" s="16">
        <f>TRUNC(TRUNC(F1284,8)*G1284,2)</f>
        <v>66.91</v>
      </c>
    </row>
    <row r="1285" spans="1:8" ht="15" customHeight="1">
      <c r="A1285" s="8"/>
      <c r="B1285" s="8"/>
      <c r="C1285" s="8"/>
      <c r="D1285" s="8"/>
      <c r="E1285" s="8"/>
      <c r="F1285" s="79" t="s">
        <v>1185</v>
      </c>
      <c r="G1285" s="79"/>
      <c r="H1285" s="17">
        <f>SUM(H1284:H1284)</f>
        <v>66.91</v>
      </c>
    </row>
    <row r="1286" spans="1:8" ht="15" customHeight="1">
      <c r="A1286" s="8"/>
      <c r="B1286" s="8"/>
      <c r="C1286" s="8"/>
      <c r="D1286" s="8"/>
      <c r="E1286" s="8"/>
      <c r="F1286" s="80" t="s">
        <v>1141</v>
      </c>
      <c r="G1286" s="80"/>
      <c r="H1286" s="4">
        <f>ROUND(SUM(H1285),2)</f>
        <v>66.91</v>
      </c>
    </row>
    <row r="1287" spans="1:8" ht="9.9499999999999993" customHeight="1">
      <c r="A1287" s="8"/>
      <c r="B1287" s="8"/>
      <c r="C1287" s="8"/>
      <c r="D1287" s="8"/>
      <c r="E1287" s="8"/>
      <c r="F1287" s="83"/>
      <c r="G1287" s="83"/>
      <c r="H1287" s="83"/>
    </row>
    <row r="1288" spans="1:8" ht="20.100000000000001" customHeight="1">
      <c r="A1288" s="81" t="s">
        <v>2657</v>
      </c>
      <c r="B1288" s="81"/>
      <c r="C1288" s="81"/>
      <c r="D1288" s="81"/>
      <c r="E1288" s="81"/>
      <c r="F1288" s="81"/>
      <c r="G1288" s="81"/>
      <c r="H1288" s="81"/>
    </row>
    <row r="1289" spans="1:8" ht="15" customHeight="1">
      <c r="A1289" s="76" t="s">
        <v>1234</v>
      </c>
      <c r="B1289" s="76"/>
      <c r="C1289" s="77" t="s">
        <v>3</v>
      </c>
      <c r="D1289" s="77"/>
      <c r="E1289" s="12" t="s">
        <v>4</v>
      </c>
      <c r="F1289" s="12" t="s">
        <v>1121</v>
      </c>
      <c r="G1289" s="12" t="s">
        <v>1122</v>
      </c>
      <c r="H1289" s="12" t="s">
        <v>1123</v>
      </c>
    </row>
    <row r="1290" spans="1:8" ht="21" customHeight="1">
      <c r="A1290" s="13" t="s">
        <v>2421</v>
      </c>
      <c r="B1290" s="14" t="s">
        <v>2422</v>
      </c>
      <c r="C1290" s="78" t="s">
        <v>15</v>
      </c>
      <c r="D1290" s="78"/>
      <c r="E1290" s="13" t="s">
        <v>1301</v>
      </c>
      <c r="F1290" s="15">
        <v>15.03</v>
      </c>
      <c r="G1290" s="16">
        <v>5.96</v>
      </c>
      <c r="H1290" s="16">
        <f>TRUNC(TRUNC(F1290,8)*G1290,2)</f>
        <v>89.57</v>
      </c>
    </row>
    <row r="1291" spans="1:8" ht="15" customHeight="1">
      <c r="A1291" s="8"/>
      <c r="B1291" s="8"/>
      <c r="C1291" s="8"/>
      <c r="D1291" s="8"/>
      <c r="E1291" s="8"/>
      <c r="F1291" s="79" t="s">
        <v>1249</v>
      </c>
      <c r="G1291" s="79"/>
      <c r="H1291" s="17">
        <f>SUM(H1290:H1290)</f>
        <v>89.57</v>
      </c>
    </row>
    <row r="1292" spans="1:8" ht="15" customHeight="1">
      <c r="A1292" s="8"/>
      <c r="B1292" s="8"/>
      <c r="C1292" s="8"/>
      <c r="D1292" s="8"/>
      <c r="E1292" s="8"/>
      <c r="F1292" s="80" t="s">
        <v>1141</v>
      </c>
      <c r="G1292" s="80"/>
      <c r="H1292" s="4">
        <f>ROUND(SUM(H1291),2)</f>
        <v>89.57</v>
      </c>
    </row>
    <row r="1293" spans="1:8" ht="9.9499999999999993" customHeight="1">
      <c r="A1293" s="8"/>
      <c r="B1293" s="8"/>
      <c r="C1293" s="8"/>
      <c r="D1293" s="8"/>
      <c r="E1293" s="8"/>
      <c r="F1293" s="83"/>
      <c r="G1293" s="83"/>
      <c r="H1293" s="83"/>
    </row>
    <row r="1294" spans="1:8" ht="20.100000000000001" customHeight="1">
      <c r="A1294" s="81" t="s">
        <v>2658</v>
      </c>
      <c r="B1294" s="81"/>
      <c r="C1294" s="81"/>
      <c r="D1294" s="81"/>
      <c r="E1294" s="81"/>
      <c r="F1294" s="81"/>
      <c r="G1294" s="81"/>
      <c r="H1294" s="81"/>
    </row>
    <row r="1295" spans="1:8" ht="15" customHeight="1">
      <c r="A1295" s="76" t="s">
        <v>1211</v>
      </c>
      <c r="B1295" s="76"/>
      <c r="C1295" s="77" t="s">
        <v>3</v>
      </c>
      <c r="D1295" s="77"/>
      <c r="E1295" s="12" t="s">
        <v>4</v>
      </c>
      <c r="F1295" s="12" t="s">
        <v>1121</v>
      </c>
      <c r="G1295" s="12" t="s">
        <v>1122</v>
      </c>
      <c r="H1295" s="12" t="s">
        <v>1123</v>
      </c>
    </row>
    <row r="1296" spans="1:8" ht="29.1" customHeight="1">
      <c r="A1296" s="13" t="s">
        <v>1230</v>
      </c>
      <c r="B1296" s="14" t="s">
        <v>1231</v>
      </c>
      <c r="C1296" s="78" t="s">
        <v>15</v>
      </c>
      <c r="D1296" s="78"/>
      <c r="E1296" s="13" t="s">
        <v>1214</v>
      </c>
      <c r="F1296" s="15">
        <v>0.03</v>
      </c>
      <c r="G1296" s="16">
        <v>37.369999999999997</v>
      </c>
      <c r="H1296" s="16">
        <f>TRUNC(TRUNC(F1296,8)*G1296,2)</f>
        <v>1.1200000000000001</v>
      </c>
    </row>
    <row r="1297" spans="1:8" ht="29.1" customHeight="1">
      <c r="A1297" s="13" t="s">
        <v>1232</v>
      </c>
      <c r="B1297" s="14" t="s">
        <v>1233</v>
      </c>
      <c r="C1297" s="78" t="s">
        <v>15</v>
      </c>
      <c r="D1297" s="78"/>
      <c r="E1297" s="13" t="s">
        <v>1184</v>
      </c>
      <c r="F1297" s="15">
        <v>7.0000000000000001E-3</v>
      </c>
      <c r="G1297" s="16">
        <v>38.92</v>
      </c>
      <c r="H1297" s="16">
        <f>TRUNC(TRUNC(F1297,8)*G1297,2)</f>
        <v>0.27</v>
      </c>
    </row>
    <row r="1298" spans="1:8" ht="18" customHeight="1">
      <c r="A1298" s="8"/>
      <c r="B1298" s="8"/>
      <c r="C1298" s="8"/>
      <c r="D1298" s="8"/>
      <c r="E1298" s="8"/>
      <c r="F1298" s="79" t="s">
        <v>1217</v>
      </c>
      <c r="G1298" s="79"/>
      <c r="H1298" s="17">
        <f>SUM(H1296:H1297)</f>
        <v>1.3900000000000001</v>
      </c>
    </row>
    <row r="1299" spans="1:8" ht="15" customHeight="1">
      <c r="A1299" s="76" t="s">
        <v>1234</v>
      </c>
      <c r="B1299" s="76"/>
      <c r="C1299" s="77" t="s">
        <v>3</v>
      </c>
      <c r="D1299" s="77"/>
      <c r="E1299" s="12" t="s">
        <v>4</v>
      </c>
      <c r="F1299" s="12" t="s">
        <v>1121</v>
      </c>
      <c r="G1299" s="12" t="s">
        <v>1122</v>
      </c>
      <c r="H1299" s="12" t="s">
        <v>1123</v>
      </c>
    </row>
    <row r="1300" spans="1:8" ht="21" customHeight="1">
      <c r="A1300" s="13" t="s">
        <v>1241</v>
      </c>
      <c r="B1300" s="14" t="s">
        <v>1242</v>
      </c>
      <c r="C1300" s="78" t="s">
        <v>15</v>
      </c>
      <c r="D1300" s="78"/>
      <c r="E1300" s="13" t="s">
        <v>103</v>
      </c>
      <c r="F1300" s="15">
        <v>1.31</v>
      </c>
      <c r="G1300" s="16">
        <v>9.6199999999999992</v>
      </c>
      <c r="H1300" s="16">
        <f>TRUNC(TRUNC(F1300,8)*G1300,2)</f>
        <v>12.6</v>
      </c>
    </row>
    <row r="1301" spans="1:8" ht="15" customHeight="1">
      <c r="A1301" s="13" t="s">
        <v>1302</v>
      </c>
      <c r="B1301" s="14" t="s">
        <v>1303</v>
      </c>
      <c r="C1301" s="78" t="s">
        <v>15</v>
      </c>
      <c r="D1301" s="78"/>
      <c r="E1301" s="13" t="s">
        <v>176</v>
      </c>
      <c r="F1301" s="15">
        <v>2.3E-2</v>
      </c>
      <c r="G1301" s="16">
        <v>16.32</v>
      </c>
      <c r="H1301" s="16">
        <f>TRUNC(TRUNC(F1301,8)*G1301,2)</f>
        <v>0.37</v>
      </c>
    </row>
    <row r="1302" spans="1:8" ht="15" customHeight="1">
      <c r="A1302" s="8"/>
      <c r="B1302" s="8"/>
      <c r="C1302" s="8"/>
      <c r="D1302" s="8"/>
      <c r="E1302" s="8"/>
      <c r="F1302" s="79" t="s">
        <v>1249</v>
      </c>
      <c r="G1302" s="79"/>
      <c r="H1302" s="17">
        <f>SUM(H1300:H1301)</f>
        <v>12.969999999999999</v>
      </c>
    </row>
    <row r="1303" spans="1:8" ht="15" customHeight="1">
      <c r="A1303" s="76" t="s">
        <v>1218</v>
      </c>
      <c r="B1303" s="76"/>
      <c r="C1303" s="77" t="s">
        <v>3</v>
      </c>
      <c r="D1303" s="77"/>
      <c r="E1303" s="12" t="s">
        <v>4</v>
      </c>
      <c r="F1303" s="12" t="s">
        <v>1121</v>
      </c>
      <c r="G1303" s="12" t="s">
        <v>1122</v>
      </c>
      <c r="H1303" s="12" t="s">
        <v>1123</v>
      </c>
    </row>
    <row r="1304" spans="1:8" ht="21" customHeight="1">
      <c r="A1304" s="13" t="s">
        <v>1219</v>
      </c>
      <c r="B1304" s="14" t="s">
        <v>1220</v>
      </c>
      <c r="C1304" s="78" t="s">
        <v>15</v>
      </c>
      <c r="D1304" s="78"/>
      <c r="E1304" s="13" t="s">
        <v>1221</v>
      </c>
      <c r="F1304" s="15">
        <v>2.1000000000000001E-2</v>
      </c>
      <c r="G1304" s="16">
        <v>23.23</v>
      </c>
      <c r="H1304" s="16">
        <f>TRUNC(TRUNC(F1304,8)*G1304,2)</f>
        <v>0.48</v>
      </c>
    </row>
    <row r="1305" spans="1:8" ht="21" customHeight="1">
      <c r="A1305" s="13" t="s">
        <v>1222</v>
      </c>
      <c r="B1305" s="14" t="s">
        <v>1223</v>
      </c>
      <c r="C1305" s="78" t="s">
        <v>15</v>
      </c>
      <c r="D1305" s="78"/>
      <c r="E1305" s="13" t="s">
        <v>1221</v>
      </c>
      <c r="F1305" s="15">
        <v>9.0999999999999998E-2</v>
      </c>
      <c r="G1305" s="16">
        <v>30.49</v>
      </c>
      <c r="H1305" s="16">
        <f>TRUNC(TRUNC(F1305,8)*G1305,2)</f>
        <v>2.77</v>
      </c>
    </row>
    <row r="1306" spans="1:8" ht="18" customHeight="1">
      <c r="A1306" s="8"/>
      <c r="B1306" s="8"/>
      <c r="C1306" s="8"/>
      <c r="D1306" s="8"/>
      <c r="E1306" s="8"/>
      <c r="F1306" s="79" t="s">
        <v>1224</v>
      </c>
      <c r="G1306" s="79"/>
      <c r="H1306" s="17">
        <f>SUM(H1304:H1305)</f>
        <v>3.25</v>
      </c>
    </row>
    <row r="1307" spans="1:8" ht="15" customHeight="1">
      <c r="A1307" s="8"/>
      <c r="B1307" s="8"/>
      <c r="C1307" s="8"/>
      <c r="D1307" s="8"/>
      <c r="E1307" s="8"/>
      <c r="F1307" s="80" t="s">
        <v>1141</v>
      </c>
      <c r="G1307" s="80"/>
      <c r="H1307" s="4">
        <f>ROUND(SUM(H1298,H1302,H1306),2)</f>
        <v>17.61</v>
      </c>
    </row>
    <row r="1308" spans="1:8" ht="9.9499999999999993" customHeight="1">
      <c r="A1308" s="8"/>
      <c r="B1308" s="8"/>
      <c r="C1308" s="8"/>
      <c r="D1308" s="8"/>
      <c r="E1308" s="8"/>
      <c r="F1308" s="83"/>
      <c r="G1308" s="83"/>
      <c r="H1308" s="83"/>
    </row>
    <row r="1309" spans="1:8" ht="20.100000000000001" customHeight="1">
      <c r="A1309" s="81" t="s">
        <v>2659</v>
      </c>
      <c r="B1309" s="81"/>
      <c r="C1309" s="81"/>
      <c r="D1309" s="81"/>
      <c r="E1309" s="81"/>
      <c r="F1309" s="81"/>
      <c r="G1309" s="81"/>
      <c r="H1309" s="81"/>
    </row>
    <row r="1310" spans="1:8" ht="15" customHeight="1">
      <c r="A1310" s="76" t="s">
        <v>1211</v>
      </c>
      <c r="B1310" s="76"/>
      <c r="C1310" s="77" t="s">
        <v>3</v>
      </c>
      <c r="D1310" s="77"/>
      <c r="E1310" s="12" t="s">
        <v>4</v>
      </c>
      <c r="F1310" s="12" t="s">
        <v>1121</v>
      </c>
      <c r="G1310" s="12" t="s">
        <v>1122</v>
      </c>
      <c r="H1310" s="12" t="s">
        <v>1123</v>
      </c>
    </row>
    <row r="1311" spans="1:8" ht="29.1" customHeight="1">
      <c r="A1311" s="13" t="s">
        <v>1230</v>
      </c>
      <c r="B1311" s="14" t="s">
        <v>1231</v>
      </c>
      <c r="C1311" s="78" t="s">
        <v>15</v>
      </c>
      <c r="D1311" s="78"/>
      <c r="E1311" s="13" t="s">
        <v>1214</v>
      </c>
      <c r="F1311" s="15">
        <v>2.1999999999999999E-2</v>
      </c>
      <c r="G1311" s="16">
        <v>37.369999999999997</v>
      </c>
      <c r="H1311" s="16">
        <f>TRUNC(TRUNC(F1311,8)*G1311,2)</f>
        <v>0.82</v>
      </c>
    </row>
    <row r="1312" spans="1:8" ht="29.1" customHeight="1">
      <c r="A1312" s="13" t="s">
        <v>1232</v>
      </c>
      <c r="B1312" s="14" t="s">
        <v>1233</v>
      </c>
      <c r="C1312" s="78" t="s">
        <v>15</v>
      </c>
      <c r="D1312" s="78"/>
      <c r="E1312" s="13" t="s">
        <v>1184</v>
      </c>
      <c r="F1312" s="15">
        <v>5.0000000000000001E-3</v>
      </c>
      <c r="G1312" s="16">
        <v>38.92</v>
      </c>
      <c r="H1312" s="16">
        <f>TRUNC(TRUNC(F1312,8)*G1312,2)</f>
        <v>0.19</v>
      </c>
    </row>
    <row r="1313" spans="1:8" ht="18" customHeight="1">
      <c r="A1313" s="8"/>
      <c r="B1313" s="8"/>
      <c r="C1313" s="8"/>
      <c r="D1313" s="8"/>
      <c r="E1313" s="8"/>
      <c r="F1313" s="79" t="s">
        <v>1217</v>
      </c>
      <c r="G1313" s="79"/>
      <c r="H1313" s="17">
        <f>SUM(H1311:H1312)</f>
        <v>1.01</v>
      </c>
    </row>
    <row r="1314" spans="1:8" ht="15" customHeight="1">
      <c r="A1314" s="76" t="s">
        <v>1234</v>
      </c>
      <c r="B1314" s="76"/>
      <c r="C1314" s="77" t="s">
        <v>3</v>
      </c>
      <c r="D1314" s="77"/>
      <c r="E1314" s="12" t="s">
        <v>4</v>
      </c>
      <c r="F1314" s="12" t="s">
        <v>1121</v>
      </c>
      <c r="G1314" s="12" t="s">
        <v>1122</v>
      </c>
      <c r="H1314" s="12" t="s">
        <v>1123</v>
      </c>
    </row>
    <row r="1315" spans="1:8" ht="29.1" customHeight="1">
      <c r="A1315" s="13" t="s">
        <v>2660</v>
      </c>
      <c r="B1315" s="14" t="s">
        <v>2661</v>
      </c>
      <c r="C1315" s="78" t="s">
        <v>15</v>
      </c>
      <c r="D1315" s="78"/>
      <c r="E1315" s="13" t="s">
        <v>68</v>
      </c>
      <c r="F1315" s="15">
        <v>1.05</v>
      </c>
      <c r="G1315" s="16">
        <v>75.37</v>
      </c>
      <c r="H1315" s="16">
        <f>TRUNC(TRUNC(F1315,8)*G1315,2)</f>
        <v>79.13</v>
      </c>
    </row>
    <row r="1316" spans="1:8" ht="15" customHeight="1">
      <c r="A1316" s="8"/>
      <c r="B1316" s="8"/>
      <c r="C1316" s="8"/>
      <c r="D1316" s="8"/>
      <c r="E1316" s="8"/>
      <c r="F1316" s="79" t="s">
        <v>1249</v>
      </c>
      <c r="G1316" s="79"/>
      <c r="H1316" s="17">
        <f>SUM(H1315:H1315)</f>
        <v>79.13</v>
      </c>
    </row>
    <row r="1317" spans="1:8" ht="15" customHeight="1">
      <c r="A1317" s="76" t="s">
        <v>1218</v>
      </c>
      <c r="B1317" s="76"/>
      <c r="C1317" s="77" t="s">
        <v>3</v>
      </c>
      <c r="D1317" s="77"/>
      <c r="E1317" s="12" t="s">
        <v>4</v>
      </c>
      <c r="F1317" s="12" t="s">
        <v>1121</v>
      </c>
      <c r="G1317" s="12" t="s">
        <v>1122</v>
      </c>
      <c r="H1317" s="12" t="s">
        <v>1123</v>
      </c>
    </row>
    <row r="1318" spans="1:8" ht="21" customHeight="1">
      <c r="A1318" s="13" t="s">
        <v>1219</v>
      </c>
      <c r="B1318" s="14" t="s">
        <v>1220</v>
      </c>
      <c r="C1318" s="78" t="s">
        <v>15</v>
      </c>
      <c r="D1318" s="78"/>
      <c r="E1318" s="13" t="s">
        <v>1221</v>
      </c>
      <c r="F1318" s="15">
        <v>5.0000000000000001E-3</v>
      </c>
      <c r="G1318" s="16">
        <v>23.23</v>
      </c>
      <c r="H1318" s="16">
        <f>TRUNC(TRUNC(F1318,8)*G1318,2)</f>
        <v>0.11</v>
      </c>
    </row>
    <row r="1319" spans="1:8" ht="21" customHeight="1">
      <c r="A1319" s="13" t="s">
        <v>1222</v>
      </c>
      <c r="B1319" s="14" t="s">
        <v>1223</v>
      </c>
      <c r="C1319" s="78" t="s">
        <v>15</v>
      </c>
      <c r="D1319" s="78"/>
      <c r="E1319" s="13" t="s">
        <v>1221</v>
      </c>
      <c r="F1319" s="15">
        <v>5.0000000000000001E-3</v>
      </c>
      <c r="G1319" s="16">
        <v>30.49</v>
      </c>
      <c r="H1319" s="16">
        <f>TRUNC(TRUNC(F1319,8)*G1319,2)</f>
        <v>0.15</v>
      </c>
    </row>
    <row r="1320" spans="1:8" ht="18" customHeight="1">
      <c r="A1320" s="8"/>
      <c r="B1320" s="8"/>
      <c r="C1320" s="8"/>
      <c r="D1320" s="8"/>
      <c r="E1320" s="8"/>
      <c r="F1320" s="79" t="s">
        <v>1224</v>
      </c>
      <c r="G1320" s="79"/>
      <c r="H1320" s="17">
        <f>SUM(H1318:H1319)</f>
        <v>0.26</v>
      </c>
    </row>
    <row r="1321" spans="1:8" ht="15" customHeight="1">
      <c r="A1321" s="8"/>
      <c r="B1321" s="8"/>
      <c r="C1321" s="8"/>
      <c r="D1321" s="8"/>
      <c r="E1321" s="8"/>
      <c r="F1321" s="80" t="s">
        <v>1141</v>
      </c>
      <c r="G1321" s="80"/>
      <c r="H1321" s="4">
        <f>ROUND(SUM(H1313,H1316,H1320),2)</f>
        <v>80.400000000000006</v>
      </c>
    </row>
    <row r="1322" spans="1:8" ht="9.9499999999999993" customHeight="1">
      <c r="A1322" s="8"/>
      <c r="B1322" s="8"/>
      <c r="C1322" s="8"/>
      <c r="D1322" s="8"/>
      <c r="E1322" s="8"/>
      <c r="F1322" s="83"/>
      <c r="G1322" s="83"/>
      <c r="H1322" s="83"/>
    </row>
    <row r="1323" spans="1:8" ht="20.100000000000001" customHeight="1">
      <c r="A1323" s="81" t="s">
        <v>2662</v>
      </c>
      <c r="B1323" s="81"/>
      <c r="C1323" s="81"/>
      <c r="D1323" s="81"/>
      <c r="E1323" s="81"/>
      <c r="F1323" s="81"/>
      <c r="G1323" s="81"/>
      <c r="H1323" s="81"/>
    </row>
    <row r="1324" spans="1:8" ht="15" customHeight="1">
      <c r="A1324" s="76" t="s">
        <v>1211</v>
      </c>
      <c r="B1324" s="76"/>
      <c r="C1324" s="77" t="s">
        <v>3</v>
      </c>
      <c r="D1324" s="77"/>
      <c r="E1324" s="12" t="s">
        <v>4</v>
      </c>
      <c r="F1324" s="12" t="s">
        <v>1121</v>
      </c>
      <c r="G1324" s="12" t="s">
        <v>1122</v>
      </c>
      <c r="H1324" s="12" t="s">
        <v>1123</v>
      </c>
    </row>
    <row r="1325" spans="1:8" ht="29.1" customHeight="1">
      <c r="A1325" s="13" t="s">
        <v>1230</v>
      </c>
      <c r="B1325" s="14" t="s">
        <v>1231</v>
      </c>
      <c r="C1325" s="78" t="s">
        <v>15</v>
      </c>
      <c r="D1325" s="78"/>
      <c r="E1325" s="13" t="s">
        <v>1214</v>
      </c>
      <c r="F1325" s="15">
        <v>2.1999999999999999E-2</v>
      </c>
      <c r="G1325" s="16">
        <v>37.369999999999997</v>
      </c>
      <c r="H1325" s="16">
        <f>TRUNC(TRUNC(F1325,8)*G1325,2)</f>
        <v>0.82</v>
      </c>
    </row>
    <row r="1326" spans="1:8" ht="29.1" customHeight="1">
      <c r="A1326" s="13" t="s">
        <v>1232</v>
      </c>
      <c r="B1326" s="14" t="s">
        <v>1233</v>
      </c>
      <c r="C1326" s="78" t="s">
        <v>15</v>
      </c>
      <c r="D1326" s="78"/>
      <c r="E1326" s="13" t="s">
        <v>1184</v>
      </c>
      <c r="F1326" s="15">
        <v>5.0000000000000001E-3</v>
      </c>
      <c r="G1326" s="16">
        <v>38.92</v>
      </c>
      <c r="H1326" s="16">
        <f>TRUNC(TRUNC(F1326,8)*G1326,2)</f>
        <v>0.19</v>
      </c>
    </row>
    <row r="1327" spans="1:8" ht="18" customHeight="1">
      <c r="A1327" s="8"/>
      <c r="B1327" s="8"/>
      <c r="C1327" s="8"/>
      <c r="D1327" s="8"/>
      <c r="E1327" s="8"/>
      <c r="F1327" s="79" t="s">
        <v>1217</v>
      </c>
      <c r="G1327" s="79"/>
      <c r="H1327" s="17">
        <f>SUM(H1325:H1326)</f>
        <v>1.01</v>
      </c>
    </row>
    <row r="1328" spans="1:8" ht="15" customHeight="1">
      <c r="A1328" s="76" t="s">
        <v>1234</v>
      </c>
      <c r="B1328" s="76"/>
      <c r="C1328" s="77" t="s">
        <v>3</v>
      </c>
      <c r="D1328" s="77"/>
      <c r="E1328" s="12" t="s">
        <v>4</v>
      </c>
      <c r="F1328" s="12" t="s">
        <v>1121</v>
      </c>
      <c r="G1328" s="12" t="s">
        <v>1122</v>
      </c>
      <c r="H1328" s="12" t="s">
        <v>1123</v>
      </c>
    </row>
    <row r="1329" spans="1:8" ht="29.1" customHeight="1">
      <c r="A1329" s="13" t="s">
        <v>2663</v>
      </c>
      <c r="B1329" s="14" t="s">
        <v>2664</v>
      </c>
      <c r="C1329" s="78" t="s">
        <v>15</v>
      </c>
      <c r="D1329" s="78"/>
      <c r="E1329" s="13" t="s">
        <v>68</v>
      </c>
      <c r="F1329" s="15">
        <v>1.05</v>
      </c>
      <c r="G1329" s="16">
        <v>44.5</v>
      </c>
      <c r="H1329" s="16">
        <f>TRUNC(TRUNC(F1329,8)*G1329,2)</f>
        <v>46.72</v>
      </c>
    </row>
    <row r="1330" spans="1:8" ht="15" customHeight="1">
      <c r="A1330" s="8"/>
      <c r="B1330" s="8"/>
      <c r="C1330" s="8"/>
      <c r="D1330" s="8"/>
      <c r="E1330" s="8"/>
      <c r="F1330" s="79" t="s">
        <v>1249</v>
      </c>
      <c r="G1330" s="79"/>
      <c r="H1330" s="17">
        <f>SUM(H1329:H1329)</f>
        <v>46.72</v>
      </c>
    </row>
    <row r="1331" spans="1:8" ht="15" customHeight="1">
      <c r="A1331" s="76" t="s">
        <v>1218</v>
      </c>
      <c r="B1331" s="76"/>
      <c r="C1331" s="77" t="s">
        <v>3</v>
      </c>
      <c r="D1331" s="77"/>
      <c r="E1331" s="12" t="s">
        <v>4</v>
      </c>
      <c r="F1331" s="12" t="s">
        <v>1121</v>
      </c>
      <c r="G1331" s="12" t="s">
        <v>1122</v>
      </c>
      <c r="H1331" s="12" t="s">
        <v>1123</v>
      </c>
    </row>
    <row r="1332" spans="1:8" ht="21" customHeight="1">
      <c r="A1332" s="13" t="s">
        <v>1219</v>
      </c>
      <c r="B1332" s="14" t="s">
        <v>1220</v>
      </c>
      <c r="C1332" s="78" t="s">
        <v>15</v>
      </c>
      <c r="D1332" s="78"/>
      <c r="E1332" s="13" t="s">
        <v>1221</v>
      </c>
      <c r="F1332" s="15">
        <v>5.0000000000000001E-3</v>
      </c>
      <c r="G1332" s="16">
        <v>23.23</v>
      </c>
      <c r="H1332" s="16">
        <f>TRUNC(TRUNC(F1332,8)*G1332,2)</f>
        <v>0.11</v>
      </c>
    </row>
    <row r="1333" spans="1:8" ht="21" customHeight="1">
      <c r="A1333" s="13" t="s">
        <v>1222</v>
      </c>
      <c r="B1333" s="14" t="s">
        <v>1223</v>
      </c>
      <c r="C1333" s="78" t="s">
        <v>15</v>
      </c>
      <c r="D1333" s="78"/>
      <c r="E1333" s="13" t="s">
        <v>1221</v>
      </c>
      <c r="F1333" s="15">
        <v>5.0000000000000001E-3</v>
      </c>
      <c r="G1333" s="16">
        <v>30.49</v>
      </c>
      <c r="H1333" s="16">
        <f>TRUNC(TRUNC(F1333,8)*G1333,2)</f>
        <v>0.15</v>
      </c>
    </row>
    <row r="1334" spans="1:8" ht="18" customHeight="1">
      <c r="A1334" s="8"/>
      <c r="B1334" s="8"/>
      <c r="C1334" s="8"/>
      <c r="D1334" s="8"/>
      <c r="E1334" s="8"/>
      <c r="F1334" s="79" t="s">
        <v>1224</v>
      </c>
      <c r="G1334" s="79"/>
      <c r="H1334" s="17">
        <f>SUM(H1332:H1333)</f>
        <v>0.26</v>
      </c>
    </row>
    <row r="1335" spans="1:8" ht="15" customHeight="1">
      <c r="A1335" s="8"/>
      <c r="B1335" s="8"/>
      <c r="C1335" s="8"/>
      <c r="D1335" s="8"/>
      <c r="E1335" s="8"/>
      <c r="F1335" s="80" t="s">
        <v>1141</v>
      </c>
      <c r="G1335" s="80"/>
      <c r="H1335" s="4">
        <f>ROUND(SUM(H1327,H1330,H1334),2)</f>
        <v>47.99</v>
      </c>
    </row>
    <row r="1336" spans="1:8" ht="9.9499999999999993" customHeight="1">
      <c r="A1336" s="8"/>
      <c r="B1336" s="8"/>
      <c r="C1336" s="8"/>
      <c r="D1336" s="8"/>
      <c r="E1336" s="8"/>
      <c r="F1336" s="83"/>
      <c r="G1336" s="83"/>
      <c r="H1336" s="83"/>
    </row>
    <row r="1337" spans="1:8" ht="20.100000000000001" customHeight="1">
      <c r="A1337" s="81" t="s">
        <v>2665</v>
      </c>
      <c r="B1337" s="81"/>
      <c r="C1337" s="81"/>
      <c r="D1337" s="81"/>
      <c r="E1337" s="81"/>
      <c r="F1337" s="81"/>
      <c r="G1337" s="81"/>
      <c r="H1337" s="81"/>
    </row>
    <row r="1338" spans="1:8" ht="15" customHeight="1">
      <c r="A1338" s="76" t="s">
        <v>1211</v>
      </c>
      <c r="B1338" s="76"/>
      <c r="C1338" s="77" t="s">
        <v>3</v>
      </c>
      <c r="D1338" s="77"/>
      <c r="E1338" s="12" t="s">
        <v>4</v>
      </c>
      <c r="F1338" s="12" t="s">
        <v>1121</v>
      </c>
      <c r="G1338" s="12" t="s">
        <v>1122</v>
      </c>
      <c r="H1338" s="12" t="s">
        <v>1123</v>
      </c>
    </row>
    <row r="1339" spans="1:8" ht="29.1" customHeight="1">
      <c r="A1339" s="13" t="s">
        <v>1230</v>
      </c>
      <c r="B1339" s="14" t="s">
        <v>1231</v>
      </c>
      <c r="C1339" s="78" t="s">
        <v>15</v>
      </c>
      <c r="D1339" s="78"/>
      <c r="E1339" s="13" t="s">
        <v>1214</v>
      </c>
      <c r="F1339" s="15">
        <v>0.255</v>
      </c>
      <c r="G1339" s="16">
        <v>37.369999999999997</v>
      </c>
      <c r="H1339" s="16">
        <f>TRUNC(TRUNC(F1339,8)*G1339,2)</f>
        <v>9.52</v>
      </c>
    </row>
    <row r="1340" spans="1:8" ht="29.1" customHeight="1">
      <c r="A1340" s="13" t="s">
        <v>1232</v>
      </c>
      <c r="B1340" s="14" t="s">
        <v>1233</v>
      </c>
      <c r="C1340" s="78" t="s">
        <v>15</v>
      </c>
      <c r="D1340" s="78"/>
      <c r="E1340" s="13" t="s">
        <v>1184</v>
      </c>
      <c r="F1340" s="15">
        <v>6.3E-2</v>
      </c>
      <c r="G1340" s="16">
        <v>38.92</v>
      </c>
      <c r="H1340" s="16">
        <f>TRUNC(TRUNC(F1340,8)*G1340,2)</f>
        <v>2.4500000000000002</v>
      </c>
    </row>
    <row r="1341" spans="1:8" ht="18" customHeight="1">
      <c r="A1341" s="8"/>
      <c r="B1341" s="8"/>
      <c r="C1341" s="8"/>
      <c r="D1341" s="8"/>
      <c r="E1341" s="8"/>
      <c r="F1341" s="79" t="s">
        <v>1217</v>
      </c>
      <c r="G1341" s="79"/>
      <c r="H1341" s="17">
        <f>SUM(H1339:H1340)</f>
        <v>11.969999999999999</v>
      </c>
    </row>
    <row r="1342" spans="1:8" ht="15" customHeight="1">
      <c r="A1342" s="76" t="s">
        <v>1234</v>
      </c>
      <c r="B1342" s="76"/>
      <c r="C1342" s="77" t="s">
        <v>3</v>
      </c>
      <c r="D1342" s="77"/>
      <c r="E1342" s="12" t="s">
        <v>4</v>
      </c>
      <c r="F1342" s="12" t="s">
        <v>1121</v>
      </c>
      <c r="G1342" s="12" t="s">
        <v>1122</v>
      </c>
      <c r="H1342" s="12" t="s">
        <v>1123</v>
      </c>
    </row>
    <row r="1343" spans="1:8" ht="29.1" customHeight="1">
      <c r="A1343" s="13" t="s">
        <v>2663</v>
      </c>
      <c r="B1343" s="14" t="s">
        <v>2664</v>
      </c>
      <c r="C1343" s="78" t="s">
        <v>15</v>
      </c>
      <c r="D1343" s="78"/>
      <c r="E1343" s="13" t="s">
        <v>68</v>
      </c>
      <c r="F1343" s="15">
        <v>1.3360000000000001</v>
      </c>
      <c r="G1343" s="16">
        <v>44.5</v>
      </c>
      <c r="H1343" s="16">
        <f>TRUNC(TRUNC(F1343,8)*G1343,2)</f>
        <v>59.45</v>
      </c>
    </row>
    <row r="1344" spans="1:8" ht="21" customHeight="1">
      <c r="A1344" s="13" t="s">
        <v>1241</v>
      </c>
      <c r="B1344" s="14" t="s">
        <v>1242</v>
      </c>
      <c r="C1344" s="78" t="s">
        <v>15</v>
      </c>
      <c r="D1344" s="78"/>
      <c r="E1344" s="13" t="s">
        <v>103</v>
      </c>
      <c r="F1344" s="15">
        <v>2.3079999999999998</v>
      </c>
      <c r="G1344" s="16">
        <v>9.6199999999999992</v>
      </c>
      <c r="H1344" s="16">
        <f>TRUNC(TRUNC(F1344,8)*G1344,2)</f>
        <v>22.2</v>
      </c>
    </row>
    <row r="1345" spans="1:8" ht="15" customHeight="1">
      <c r="A1345" s="13" t="s">
        <v>1302</v>
      </c>
      <c r="B1345" s="14" t="s">
        <v>1303</v>
      </c>
      <c r="C1345" s="78" t="s">
        <v>15</v>
      </c>
      <c r="D1345" s="78"/>
      <c r="E1345" s="13" t="s">
        <v>176</v>
      </c>
      <c r="F1345" s="15">
        <v>0.20799999999999999</v>
      </c>
      <c r="G1345" s="16">
        <v>16.32</v>
      </c>
      <c r="H1345" s="16">
        <f>TRUNC(TRUNC(F1345,8)*G1345,2)</f>
        <v>3.39</v>
      </c>
    </row>
    <row r="1346" spans="1:8" ht="21" customHeight="1">
      <c r="A1346" s="13" t="s">
        <v>1306</v>
      </c>
      <c r="B1346" s="14" t="s">
        <v>1307</v>
      </c>
      <c r="C1346" s="78" t="s">
        <v>15</v>
      </c>
      <c r="D1346" s="78"/>
      <c r="E1346" s="13" t="s">
        <v>103</v>
      </c>
      <c r="F1346" s="15">
        <v>9.2370000000000001</v>
      </c>
      <c r="G1346" s="16">
        <v>3.36</v>
      </c>
      <c r="H1346" s="16">
        <f>TRUNC(TRUNC(F1346,8)*G1346,2)</f>
        <v>31.03</v>
      </c>
    </row>
    <row r="1347" spans="1:8" ht="15" customHeight="1">
      <c r="A1347" s="8"/>
      <c r="B1347" s="8"/>
      <c r="C1347" s="8"/>
      <c r="D1347" s="8"/>
      <c r="E1347" s="8"/>
      <c r="F1347" s="79" t="s">
        <v>1249</v>
      </c>
      <c r="G1347" s="79"/>
      <c r="H1347" s="17">
        <f>SUM(H1343:H1346)</f>
        <v>116.07000000000001</v>
      </c>
    </row>
    <row r="1348" spans="1:8" ht="15" customHeight="1">
      <c r="A1348" s="76" t="s">
        <v>1218</v>
      </c>
      <c r="B1348" s="76"/>
      <c r="C1348" s="77" t="s">
        <v>3</v>
      </c>
      <c r="D1348" s="77"/>
      <c r="E1348" s="12" t="s">
        <v>4</v>
      </c>
      <c r="F1348" s="12" t="s">
        <v>1121</v>
      </c>
      <c r="G1348" s="12" t="s">
        <v>1122</v>
      </c>
      <c r="H1348" s="12" t="s">
        <v>1123</v>
      </c>
    </row>
    <row r="1349" spans="1:8" ht="21" customHeight="1">
      <c r="A1349" s="13" t="s">
        <v>1219</v>
      </c>
      <c r="B1349" s="14" t="s">
        <v>1220</v>
      </c>
      <c r="C1349" s="78" t="s">
        <v>15</v>
      </c>
      <c r="D1349" s="78"/>
      <c r="E1349" s="13" t="s">
        <v>1221</v>
      </c>
      <c r="F1349" s="15">
        <v>0.25</v>
      </c>
      <c r="G1349" s="16">
        <v>23.23</v>
      </c>
      <c r="H1349" s="16">
        <f>TRUNC(TRUNC(F1349,8)*G1349,2)</f>
        <v>5.8</v>
      </c>
    </row>
    <row r="1350" spans="1:8" ht="21" customHeight="1">
      <c r="A1350" s="13" t="s">
        <v>1222</v>
      </c>
      <c r="B1350" s="14" t="s">
        <v>1223</v>
      </c>
      <c r="C1350" s="78" t="s">
        <v>15</v>
      </c>
      <c r="D1350" s="78"/>
      <c r="E1350" s="13" t="s">
        <v>1221</v>
      </c>
      <c r="F1350" s="15">
        <v>1.18</v>
      </c>
      <c r="G1350" s="16">
        <v>30.49</v>
      </c>
      <c r="H1350" s="16">
        <f>TRUNC(TRUNC(F1350,8)*G1350,2)</f>
        <v>35.97</v>
      </c>
    </row>
    <row r="1351" spans="1:8" ht="18" customHeight="1">
      <c r="A1351" s="8"/>
      <c r="B1351" s="8"/>
      <c r="C1351" s="8"/>
      <c r="D1351" s="8"/>
      <c r="E1351" s="8"/>
      <c r="F1351" s="79" t="s">
        <v>1224</v>
      </c>
      <c r="G1351" s="79"/>
      <c r="H1351" s="17">
        <f>SUM(H1349:H1350)</f>
        <v>41.769999999999996</v>
      </c>
    </row>
    <row r="1352" spans="1:8" ht="15" customHeight="1">
      <c r="A1352" s="8"/>
      <c r="B1352" s="8"/>
      <c r="C1352" s="8"/>
      <c r="D1352" s="8"/>
      <c r="E1352" s="8"/>
      <c r="F1352" s="80" t="s">
        <v>1141</v>
      </c>
      <c r="G1352" s="80"/>
      <c r="H1352" s="4">
        <f>ROUND(SUM(H1341,H1347,H1351),2)</f>
        <v>169.81</v>
      </c>
    </row>
    <row r="1353" spans="1:8" ht="9.9499999999999993" customHeight="1">
      <c r="A1353" s="8"/>
      <c r="B1353" s="8"/>
      <c r="C1353" s="8"/>
      <c r="D1353" s="8"/>
      <c r="E1353" s="8"/>
      <c r="F1353" s="83"/>
      <c r="G1353" s="83"/>
      <c r="H1353" s="83"/>
    </row>
    <row r="1354" spans="1:8" ht="20.100000000000001" customHeight="1">
      <c r="A1354" s="81" t="s">
        <v>2666</v>
      </c>
      <c r="B1354" s="81"/>
      <c r="C1354" s="81"/>
      <c r="D1354" s="81"/>
      <c r="E1354" s="81"/>
      <c r="F1354" s="81"/>
      <c r="G1354" s="81"/>
      <c r="H1354" s="81"/>
    </row>
    <row r="1355" spans="1:8" ht="15" customHeight="1">
      <c r="A1355" s="76" t="s">
        <v>1211</v>
      </c>
      <c r="B1355" s="76"/>
      <c r="C1355" s="77" t="s">
        <v>3</v>
      </c>
      <c r="D1355" s="77"/>
      <c r="E1355" s="12" t="s">
        <v>4</v>
      </c>
      <c r="F1355" s="12" t="s">
        <v>1121</v>
      </c>
      <c r="G1355" s="12" t="s">
        <v>1122</v>
      </c>
      <c r="H1355" s="12" t="s">
        <v>1123</v>
      </c>
    </row>
    <row r="1356" spans="1:8" ht="29.1" customHeight="1">
      <c r="A1356" s="13" t="s">
        <v>1230</v>
      </c>
      <c r="B1356" s="14" t="s">
        <v>1231</v>
      </c>
      <c r="C1356" s="78" t="s">
        <v>15</v>
      </c>
      <c r="D1356" s="78"/>
      <c r="E1356" s="13" t="s">
        <v>1214</v>
      </c>
      <c r="F1356" s="15">
        <v>0.224</v>
      </c>
      <c r="G1356" s="16">
        <v>37.369999999999997</v>
      </c>
      <c r="H1356" s="16">
        <f>TRUNC(TRUNC(F1356,8)*G1356,2)</f>
        <v>8.3699999999999992</v>
      </c>
    </row>
    <row r="1357" spans="1:8" ht="29.1" customHeight="1">
      <c r="A1357" s="13" t="s">
        <v>1232</v>
      </c>
      <c r="B1357" s="14" t="s">
        <v>1233</v>
      </c>
      <c r="C1357" s="78" t="s">
        <v>15</v>
      </c>
      <c r="D1357" s="78"/>
      <c r="E1357" s="13" t="s">
        <v>1184</v>
      </c>
      <c r="F1357" s="15">
        <v>5.6000000000000001E-2</v>
      </c>
      <c r="G1357" s="16">
        <v>38.92</v>
      </c>
      <c r="H1357" s="16">
        <f>TRUNC(TRUNC(F1357,8)*G1357,2)</f>
        <v>2.17</v>
      </c>
    </row>
    <row r="1358" spans="1:8" ht="18" customHeight="1">
      <c r="A1358" s="8"/>
      <c r="B1358" s="8"/>
      <c r="C1358" s="8"/>
      <c r="D1358" s="8"/>
      <c r="E1358" s="8"/>
      <c r="F1358" s="79" t="s">
        <v>1217</v>
      </c>
      <c r="G1358" s="79"/>
      <c r="H1358" s="17">
        <f>SUM(H1356:H1357)</f>
        <v>10.54</v>
      </c>
    </row>
    <row r="1359" spans="1:8" ht="15" customHeight="1">
      <c r="A1359" s="76" t="s">
        <v>1234</v>
      </c>
      <c r="B1359" s="76"/>
      <c r="C1359" s="77" t="s">
        <v>3</v>
      </c>
      <c r="D1359" s="77"/>
      <c r="E1359" s="12" t="s">
        <v>4</v>
      </c>
      <c r="F1359" s="12" t="s">
        <v>1121</v>
      </c>
      <c r="G1359" s="12" t="s">
        <v>1122</v>
      </c>
      <c r="H1359" s="12" t="s">
        <v>1123</v>
      </c>
    </row>
    <row r="1360" spans="1:8" ht="15" customHeight="1">
      <c r="A1360" s="13" t="s">
        <v>1302</v>
      </c>
      <c r="B1360" s="14" t="s">
        <v>1303</v>
      </c>
      <c r="C1360" s="78" t="s">
        <v>15</v>
      </c>
      <c r="D1360" s="78"/>
      <c r="E1360" s="13" t="s">
        <v>176</v>
      </c>
      <c r="F1360" s="15">
        <v>0.128</v>
      </c>
      <c r="G1360" s="16">
        <v>16.32</v>
      </c>
      <c r="H1360" s="16">
        <f>TRUNC(TRUNC(F1360,8)*G1360,2)</f>
        <v>2.08</v>
      </c>
    </row>
    <row r="1361" spans="1:8" ht="21" customHeight="1">
      <c r="A1361" s="13" t="s">
        <v>1306</v>
      </c>
      <c r="B1361" s="14" t="s">
        <v>1307</v>
      </c>
      <c r="C1361" s="78" t="s">
        <v>15</v>
      </c>
      <c r="D1361" s="78"/>
      <c r="E1361" s="13" t="s">
        <v>103</v>
      </c>
      <c r="F1361" s="15">
        <v>4.2279999999999998</v>
      </c>
      <c r="G1361" s="16">
        <v>3.36</v>
      </c>
      <c r="H1361" s="16">
        <f>TRUNC(TRUNC(F1361,8)*G1361,2)</f>
        <v>14.2</v>
      </c>
    </row>
    <row r="1362" spans="1:8" ht="29.1" customHeight="1">
      <c r="A1362" s="13" t="s">
        <v>2667</v>
      </c>
      <c r="B1362" s="14" t="s">
        <v>2668</v>
      </c>
      <c r="C1362" s="78" t="s">
        <v>15</v>
      </c>
      <c r="D1362" s="78"/>
      <c r="E1362" s="13" t="s">
        <v>103</v>
      </c>
      <c r="F1362" s="15">
        <v>4.4480000000000004</v>
      </c>
      <c r="G1362" s="16">
        <v>27.45</v>
      </c>
      <c r="H1362" s="16">
        <f>TRUNC(TRUNC(F1362,8)*G1362,2)</f>
        <v>122.09</v>
      </c>
    </row>
    <row r="1363" spans="1:8" ht="15" customHeight="1">
      <c r="A1363" s="8"/>
      <c r="B1363" s="8"/>
      <c r="C1363" s="8"/>
      <c r="D1363" s="8"/>
      <c r="E1363" s="8"/>
      <c r="F1363" s="79" t="s">
        <v>1249</v>
      </c>
      <c r="G1363" s="79"/>
      <c r="H1363" s="17">
        <f>SUM(H1360:H1362)</f>
        <v>138.37</v>
      </c>
    </row>
    <row r="1364" spans="1:8" ht="15" customHeight="1">
      <c r="A1364" s="76" t="s">
        <v>1218</v>
      </c>
      <c r="B1364" s="76"/>
      <c r="C1364" s="77" t="s">
        <v>3</v>
      </c>
      <c r="D1364" s="77"/>
      <c r="E1364" s="12" t="s">
        <v>4</v>
      </c>
      <c r="F1364" s="12" t="s">
        <v>1121</v>
      </c>
      <c r="G1364" s="12" t="s">
        <v>1122</v>
      </c>
      <c r="H1364" s="12" t="s">
        <v>1123</v>
      </c>
    </row>
    <row r="1365" spans="1:8" ht="21" customHeight="1">
      <c r="A1365" s="13" t="s">
        <v>1219</v>
      </c>
      <c r="B1365" s="14" t="s">
        <v>1220</v>
      </c>
      <c r="C1365" s="78" t="s">
        <v>15</v>
      </c>
      <c r="D1365" s="78"/>
      <c r="E1365" s="13" t="s">
        <v>1221</v>
      </c>
      <c r="F1365" s="15">
        <v>0.17899999999999999</v>
      </c>
      <c r="G1365" s="16">
        <v>23.23</v>
      </c>
      <c r="H1365" s="16">
        <f>TRUNC(TRUNC(F1365,8)*G1365,2)</f>
        <v>4.1500000000000004</v>
      </c>
    </row>
    <row r="1366" spans="1:8" ht="21" customHeight="1">
      <c r="A1366" s="13" t="s">
        <v>1222</v>
      </c>
      <c r="B1366" s="14" t="s">
        <v>1223</v>
      </c>
      <c r="C1366" s="78" t="s">
        <v>15</v>
      </c>
      <c r="D1366" s="78"/>
      <c r="E1366" s="13" t="s">
        <v>1221</v>
      </c>
      <c r="F1366" s="15">
        <v>0.79200000000000004</v>
      </c>
      <c r="G1366" s="16">
        <v>30.49</v>
      </c>
      <c r="H1366" s="16">
        <f>TRUNC(TRUNC(F1366,8)*G1366,2)</f>
        <v>24.14</v>
      </c>
    </row>
    <row r="1367" spans="1:8" ht="18" customHeight="1">
      <c r="A1367" s="8"/>
      <c r="B1367" s="8"/>
      <c r="C1367" s="8"/>
      <c r="D1367" s="8"/>
      <c r="E1367" s="8"/>
      <c r="F1367" s="79" t="s">
        <v>1224</v>
      </c>
      <c r="G1367" s="79"/>
      <c r="H1367" s="17">
        <f>SUM(H1365:H1366)</f>
        <v>28.29</v>
      </c>
    </row>
    <row r="1368" spans="1:8" ht="15" customHeight="1">
      <c r="A1368" s="8"/>
      <c r="B1368" s="8"/>
      <c r="C1368" s="8"/>
      <c r="D1368" s="8"/>
      <c r="E1368" s="8"/>
      <c r="F1368" s="80" t="s">
        <v>1141</v>
      </c>
      <c r="G1368" s="80"/>
      <c r="H1368" s="4">
        <f>ROUND(SUM(H1358,H1363,H1367),2)</f>
        <v>177.2</v>
      </c>
    </row>
    <row r="1369" spans="1:8" ht="9.9499999999999993" customHeight="1">
      <c r="A1369" s="8"/>
      <c r="B1369" s="8"/>
      <c r="C1369" s="8"/>
      <c r="D1369" s="8"/>
      <c r="E1369" s="8"/>
      <c r="F1369" s="83"/>
      <c r="G1369" s="83"/>
      <c r="H1369" s="83"/>
    </row>
    <row r="1370" spans="1:8" ht="20.100000000000001" customHeight="1">
      <c r="A1370" s="81" t="s">
        <v>2669</v>
      </c>
      <c r="B1370" s="81"/>
      <c r="C1370" s="81"/>
      <c r="D1370" s="81"/>
      <c r="E1370" s="81"/>
      <c r="F1370" s="81"/>
      <c r="G1370" s="81"/>
      <c r="H1370" s="81"/>
    </row>
    <row r="1371" spans="1:8" ht="15" customHeight="1">
      <c r="A1371" s="76" t="s">
        <v>1211</v>
      </c>
      <c r="B1371" s="76"/>
      <c r="C1371" s="77" t="s">
        <v>3</v>
      </c>
      <c r="D1371" s="77"/>
      <c r="E1371" s="12" t="s">
        <v>4</v>
      </c>
      <c r="F1371" s="12" t="s">
        <v>1121</v>
      </c>
      <c r="G1371" s="12" t="s">
        <v>1122</v>
      </c>
      <c r="H1371" s="12" t="s">
        <v>1123</v>
      </c>
    </row>
    <row r="1372" spans="1:8" ht="29.1" customHeight="1">
      <c r="A1372" s="13" t="s">
        <v>1230</v>
      </c>
      <c r="B1372" s="14" t="s">
        <v>1231</v>
      </c>
      <c r="C1372" s="78" t="s">
        <v>15</v>
      </c>
      <c r="D1372" s="78"/>
      <c r="E1372" s="13" t="s">
        <v>1214</v>
      </c>
      <c r="F1372" s="15">
        <v>0.23699999999999999</v>
      </c>
      <c r="G1372" s="16">
        <v>37.369999999999997</v>
      </c>
      <c r="H1372" s="16">
        <f>TRUNC(TRUNC(F1372,8)*G1372,2)</f>
        <v>8.85</v>
      </c>
    </row>
    <row r="1373" spans="1:8" ht="29.1" customHeight="1">
      <c r="A1373" s="13" t="s">
        <v>1232</v>
      </c>
      <c r="B1373" s="14" t="s">
        <v>1233</v>
      </c>
      <c r="C1373" s="78" t="s">
        <v>15</v>
      </c>
      <c r="D1373" s="78"/>
      <c r="E1373" s="13" t="s">
        <v>1184</v>
      </c>
      <c r="F1373" s="15">
        <v>0.05</v>
      </c>
      <c r="G1373" s="16">
        <v>38.92</v>
      </c>
      <c r="H1373" s="16">
        <f>TRUNC(TRUNC(F1373,8)*G1373,2)</f>
        <v>1.94</v>
      </c>
    </row>
    <row r="1374" spans="1:8" ht="18" customHeight="1">
      <c r="A1374" s="8"/>
      <c r="B1374" s="8"/>
      <c r="C1374" s="8"/>
      <c r="D1374" s="8"/>
      <c r="E1374" s="8"/>
      <c r="F1374" s="79" t="s">
        <v>1217</v>
      </c>
      <c r="G1374" s="79"/>
      <c r="H1374" s="17">
        <f>SUM(H1372:H1373)</f>
        <v>10.79</v>
      </c>
    </row>
    <row r="1375" spans="1:8" ht="15" customHeight="1">
      <c r="A1375" s="76" t="s">
        <v>1234</v>
      </c>
      <c r="B1375" s="76"/>
      <c r="C1375" s="77" t="s">
        <v>3</v>
      </c>
      <c r="D1375" s="77"/>
      <c r="E1375" s="12" t="s">
        <v>4</v>
      </c>
      <c r="F1375" s="12" t="s">
        <v>1121</v>
      </c>
      <c r="G1375" s="12" t="s">
        <v>1122</v>
      </c>
      <c r="H1375" s="12" t="s">
        <v>1123</v>
      </c>
    </row>
    <row r="1376" spans="1:8" ht="29.1" customHeight="1">
      <c r="A1376" s="13" t="s">
        <v>2663</v>
      </c>
      <c r="B1376" s="14" t="s">
        <v>2664</v>
      </c>
      <c r="C1376" s="78" t="s">
        <v>15</v>
      </c>
      <c r="D1376" s="78"/>
      <c r="E1376" s="13" t="s">
        <v>68</v>
      </c>
      <c r="F1376" s="15">
        <v>1.1459999999999999</v>
      </c>
      <c r="G1376" s="16">
        <v>44.5</v>
      </c>
      <c r="H1376" s="16">
        <f>TRUNC(TRUNC(F1376,8)*G1376,2)</f>
        <v>50.99</v>
      </c>
    </row>
    <row r="1377" spans="1:8" ht="21" customHeight="1">
      <c r="A1377" s="13" t="s">
        <v>1241</v>
      </c>
      <c r="B1377" s="14" t="s">
        <v>1242</v>
      </c>
      <c r="C1377" s="78" t="s">
        <v>15</v>
      </c>
      <c r="D1377" s="78"/>
      <c r="E1377" s="13" t="s">
        <v>103</v>
      </c>
      <c r="F1377" s="15">
        <v>0.16600000000000001</v>
      </c>
      <c r="G1377" s="16">
        <v>9.6199999999999992</v>
      </c>
      <c r="H1377" s="16">
        <f>TRUNC(TRUNC(F1377,8)*G1377,2)</f>
        <v>1.59</v>
      </c>
    </row>
    <row r="1378" spans="1:8" ht="15" customHeight="1">
      <c r="A1378" s="13" t="s">
        <v>1302</v>
      </c>
      <c r="B1378" s="14" t="s">
        <v>1303</v>
      </c>
      <c r="C1378" s="78" t="s">
        <v>15</v>
      </c>
      <c r="D1378" s="78"/>
      <c r="E1378" s="13" t="s">
        <v>176</v>
      </c>
      <c r="F1378" s="15">
        <v>0.159</v>
      </c>
      <c r="G1378" s="16">
        <v>16.32</v>
      </c>
      <c r="H1378" s="16">
        <f>TRUNC(TRUNC(F1378,8)*G1378,2)</f>
        <v>2.59</v>
      </c>
    </row>
    <row r="1379" spans="1:8" ht="21" customHeight="1">
      <c r="A1379" s="13" t="s">
        <v>1306</v>
      </c>
      <c r="B1379" s="14" t="s">
        <v>1307</v>
      </c>
      <c r="C1379" s="78" t="s">
        <v>15</v>
      </c>
      <c r="D1379" s="78"/>
      <c r="E1379" s="13" t="s">
        <v>103</v>
      </c>
      <c r="F1379" s="15">
        <v>6.952</v>
      </c>
      <c r="G1379" s="16">
        <v>3.36</v>
      </c>
      <c r="H1379" s="16">
        <f>TRUNC(TRUNC(F1379,8)*G1379,2)</f>
        <v>23.35</v>
      </c>
    </row>
    <row r="1380" spans="1:8" ht="15" customHeight="1">
      <c r="A1380" s="8"/>
      <c r="B1380" s="8"/>
      <c r="C1380" s="8"/>
      <c r="D1380" s="8"/>
      <c r="E1380" s="8"/>
      <c r="F1380" s="79" t="s">
        <v>1249</v>
      </c>
      <c r="G1380" s="79"/>
      <c r="H1380" s="17">
        <f>SUM(H1376:H1379)</f>
        <v>78.52000000000001</v>
      </c>
    </row>
    <row r="1381" spans="1:8" ht="15" customHeight="1">
      <c r="A1381" s="76" t="s">
        <v>1218</v>
      </c>
      <c r="B1381" s="76"/>
      <c r="C1381" s="77" t="s">
        <v>3</v>
      </c>
      <c r="D1381" s="77"/>
      <c r="E1381" s="12" t="s">
        <v>4</v>
      </c>
      <c r="F1381" s="12" t="s">
        <v>1121</v>
      </c>
      <c r="G1381" s="12" t="s">
        <v>1122</v>
      </c>
      <c r="H1381" s="12" t="s">
        <v>1123</v>
      </c>
    </row>
    <row r="1382" spans="1:8" ht="21" customHeight="1">
      <c r="A1382" s="13" t="s">
        <v>1219</v>
      </c>
      <c r="B1382" s="14" t="s">
        <v>1220</v>
      </c>
      <c r="C1382" s="78" t="s">
        <v>15</v>
      </c>
      <c r="D1382" s="78"/>
      <c r="E1382" s="13" t="s">
        <v>1221</v>
      </c>
      <c r="F1382" s="15">
        <v>0.20200000000000001</v>
      </c>
      <c r="G1382" s="16">
        <v>23.23</v>
      </c>
      <c r="H1382" s="16">
        <f>TRUNC(TRUNC(F1382,8)*G1382,2)</f>
        <v>4.6900000000000004</v>
      </c>
    </row>
    <row r="1383" spans="1:8" ht="21" customHeight="1">
      <c r="A1383" s="13" t="s">
        <v>1222</v>
      </c>
      <c r="B1383" s="14" t="s">
        <v>1223</v>
      </c>
      <c r="C1383" s="78" t="s">
        <v>15</v>
      </c>
      <c r="D1383" s="78"/>
      <c r="E1383" s="13" t="s">
        <v>1221</v>
      </c>
      <c r="F1383" s="15">
        <v>0.91100000000000003</v>
      </c>
      <c r="G1383" s="16">
        <v>30.49</v>
      </c>
      <c r="H1383" s="16">
        <f>TRUNC(TRUNC(F1383,8)*G1383,2)</f>
        <v>27.77</v>
      </c>
    </row>
    <row r="1384" spans="1:8" ht="18" customHeight="1">
      <c r="A1384" s="8"/>
      <c r="B1384" s="8"/>
      <c r="C1384" s="8"/>
      <c r="D1384" s="8"/>
      <c r="E1384" s="8"/>
      <c r="F1384" s="79" t="s">
        <v>1224</v>
      </c>
      <c r="G1384" s="79"/>
      <c r="H1384" s="17">
        <f>SUM(H1382:H1383)</f>
        <v>32.46</v>
      </c>
    </row>
    <row r="1385" spans="1:8" ht="15" customHeight="1">
      <c r="A1385" s="8"/>
      <c r="B1385" s="8"/>
      <c r="C1385" s="8"/>
      <c r="D1385" s="8"/>
      <c r="E1385" s="8"/>
      <c r="F1385" s="80" t="s">
        <v>1141</v>
      </c>
      <c r="G1385" s="80"/>
      <c r="H1385" s="4">
        <f>ROUND(SUM(H1374,H1380,H1384),2)</f>
        <v>121.77</v>
      </c>
    </row>
    <row r="1386" spans="1:8" ht="9.9499999999999993" customHeight="1">
      <c r="A1386" s="8"/>
      <c r="B1386" s="8"/>
      <c r="C1386" s="8"/>
      <c r="D1386" s="8"/>
      <c r="E1386" s="8"/>
      <c r="F1386" s="83"/>
      <c r="G1386" s="83"/>
      <c r="H1386" s="83"/>
    </row>
    <row r="1387" spans="1:8" ht="20.100000000000001" customHeight="1">
      <c r="A1387" s="81" t="s">
        <v>2670</v>
      </c>
      <c r="B1387" s="81"/>
      <c r="C1387" s="81"/>
      <c r="D1387" s="81"/>
      <c r="E1387" s="81"/>
      <c r="F1387" s="81"/>
      <c r="G1387" s="81"/>
      <c r="H1387" s="81"/>
    </row>
    <row r="1388" spans="1:8" ht="15" customHeight="1">
      <c r="A1388" s="76" t="s">
        <v>1234</v>
      </c>
      <c r="B1388" s="76"/>
      <c r="C1388" s="77" t="s">
        <v>3</v>
      </c>
      <c r="D1388" s="77"/>
      <c r="E1388" s="12" t="s">
        <v>4</v>
      </c>
      <c r="F1388" s="12" t="s">
        <v>1121</v>
      </c>
      <c r="G1388" s="12" t="s">
        <v>1122</v>
      </c>
      <c r="H1388" s="12" t="s">
        <v>1123</v>
      </c>
    </row>
    <row r="1389" spans="1:8" ht="21" customHeight="1">
      <c r="A1389" s="13" t="s">
        <v>2671</v>
      </c>
      <c r="B1389" s="14" t="s">
        <v>2672</v>
      </c>
      <c r="C1389" s="78" t="s">
        <v>15</v>
      </c>
      <c r="D1389" s="78"/>
      <c r="E1389" s="13" t="s">
        <v>39</v>
      </c>
      <c r="F1389" s="15">
        <v>1.7857000000000001</v>
      </c>
      <c r="G1389" s="16">
        <v>1.9</v>
      </c>
      <c r="H1389" s="16">
        <f>TRUNC(TRUNC(F1389,8)*G1389,2)</f>
        <v>3.39</v>
      </c>
    </row>
    <row r="1390" spans="1:8" ht="15" customHeight="1">
      <c r="A1390" s="8"/>
      <c r="B1390" s="8"/>
      <c r="C1390" s="8"/>
      <c r="D1390" s="8"/>
      <c r="E1390" s="8"/>
      <c r="F1390" s="79" t="s">
        <v>1249</v>
      </c>
      <c r="G1390" s="79"/>
      <c r="H1390" s="17">
        <f>SUM(H1389:H1389)</f>
        <v>3.39</v>
      </c>
    </row>
    <row r="1391" spans="1:8" ht="15" customHeight="1">
      <c r="A1391" s="76" t="s">
        <v>1218</v>
      </c>
      <c r="B1391" s="76"/>
      <c r="C1391" s="77" t="s">
        <v>3</v>
      </c>
      <c r="D1391" s="77"/>
      <c r="E1391" s="12" t="s">
        <v>4</v>
      </c>
      <c r="F1391" s="12" t="s">
        <v>1121</v>
      </c>
      <c r="G1391" s="12" t="s">
        <v>1122</v>
      </c>
      <c r="H1391" s="12" t="s">
        <v>1123</v>
      </c>
    </row>
    <row r="1392" spans="1:8" ht="21" customHeight="1">
      <c r="A1392" s="13" t="s">
        <v>1253</v>
      </c>
      <c r="B1392" s="14" t="s">
        <v>1254</v>
      </c>
      <c r="C1392" s="78" t="s">
        <v>15</v>
      </c>
      <c r="D1392" s="78"/>
      <c r="E1392" s="13" t="s">
        <v>1221</v>
      </c>
      <c r="F1392" s="15">
        <v>4.8000000000000001E-2</v>
      </c>
      <c r="G1392" s="16">
        <v>22.84</v>
      </c>
      <c r="H1392" s="16">
        <f>TRUNC(TRUNC(F1392,8)*G1392,2)</f>
        <v>1.0900000000000001</v>
      </c>
    </row>
    <row r="1393" spans="1:8" ht="21" customHeight="1">
      <c r="A1393" s="13" t="s">
        <v>1255</v>
      </c>
      <c r="B1393" s="14" t="s">
        <v>1256</v>
      </c>
      <c r="C1393" s="78" t="s">
        <v>15</v>
      </c>
      <c r="D1393" s="78"/>
      <c r="E1393" s="13" t="s">
        <v>1221</v>
      </c>
      <c r="F1393" s="15">
        <v>0.2114</v>
      </c>
      <c r="G1393" s="16">
        <v>30.2</v>
      </c>
      <c r="H1393" s="16">
        <f>TRUNC(TRUNC(F1393,8)*G1393,2)</f>
        <v>6.38</v>
      </c>
    </row>
    <row r="1394" spans="1:8" ht="18" customHeight="1">
      <c r="A1394" s="8"/>
      <c r="B1394" s="8"/>
      <c r="C1394" s="8"/>
      <c r="D1394" s="8"/>
      <c r="E1394" s="8"/>
      <c r="F1394" s="79" t="s">
        <v>1224</v>
      </c>
      <c r="G1394" s="79"/>
      <c r="H1394" s="17">
        <f>SUM(H1392:H1393)</f>
        <v>7.47</v>
      </c>
    </row>
    <row r="1395" spans="1:8" ht="15" customHeight="1">
      <c r="A1395" s="8"/>
      <c r="B1395" s="8"/>
      <c r="C1395" s="8"/>
      <c r="D1395" s="8"/>
      <c r="E1395" s="8"/>
      <c r="F1395" s="80" t="s">
        <v>1141</v>
      </c>
      <c r="G1395" s="80"/>
      <c r="H1395" s="4">
        <f>ROUND(SUM(H1390,H1394),2)</f>
        <v>10.86</v>
      </c>
    </row>
    <row r="1396" spans="1:8" ht="9.9499999999999993" customHeight="1">
      <c r="A1396" s="8"/>
      <c r="B1396" s="8"/>
      <c r="C1396" s="8"/>
      <c r="D1396" s="8"/>
      <c r="E1396" s="8"/>
      <c r="F1396" s="83"/>
      <c r="G1396" s="83"/>
      <c r="H1396" s="83"/>
    </row>
    <row r="1397" spans="1:8" ht="20.100000000000001" customHeight="1">
      <c r="A1397" s="81" t="s">
        <v>2673</v>
      </c>
      <c r="B1397" s="81"/>
      <c r="C1397" s="81"/>
      <c r="D1397" s="81"/>
      <c r="E1397" s="81"/>
      <c r="F1397" s="81"/>
      <c r="G1397" s="81"/>
      <c r="H1397" s="81"/>
    </row>
    <row r="1398" spans="1:8" ht="15" customHeight="1">
      <c r="A1398" s="76" t="s">
        <v>1234</v>
      </c>
      <c r="B1398" s="76"/>
      <c r="C1398" s="77" t="s">
        <v>3</v>
      </c>
      <c r="D1398" s="77"/>
      <c r="E1398" s="12" t="s">
        <v>4</v>
      </c>
      <c r="F1398" s="12" t="s">
        <v>1121</v>
      </c>
      <c r="G1398" s="12" t="s">
        <v>1122</v>
      </c>
      <c r="H1398" s="12" t="s">
        <v>1123</v>
      </c>
    </row>
    <row r="1399" spans="1:8" ht="21" customHeight="1">
      <c r="A1399" s="13" t="s">
        <v>2671</v>
      </c>
      <c r="B1399" s="14" t="s">
        <v>2672</v>
      </c>
      <c r="C1399" s="78" t="s">
        <v>15</v>
      </c>
      <c r="D1399" s="78"/>
      <c r="E1399" s="13" t="s">
        <v>39</v>
      </c>
      <c r="F1399" s="15">
        <v>0.66669999999999996</v>
      </c>
      <c r="G1399" s="16">
        <v>1.9</v>
      </c>
      <c r="H1399" s="16">
        <f>TRUNC(TRUNC(F1399,8)*G1399,2)</f>
        <v>1.26</v>
      </c>
    </row>
    <row r="1400" spans="1:8" ht="15" customHeight="1">
      <c r="A1400" s="8"/>
      <c r="B1400" s="8"/>
      <c r="C1400" s="8"/>
      <c r="D1400" s="8"/>
      <c r="E1400" s="8"/>
      <c r="F1400" s="79" t="s">
        <v>1249</v>
      </c>
      <c r="G1400" s="79"/>
      <c r="H1400" s="17">
        <f>SUM(H1399:H1399)</f>
        <v>1.26</v>
      </c>
    </row>
    <row r="1401" spans="1:8" ht="15" customHeight="1">
      <c r="A1401" s="76" t="s">
        <v>1218</v>
      </c>
      <c r="B1401" s="76"/>
      <c r="C1401" s="77" t="s">
        <v>3</v>
      </c>
      <c r="D1401" s="77"/>
      <c r="E1401" s="12" t="s">
        <v>4</v>
      </c>
      <c r="F1401" s="12" t="s">
        <v>1121</v>
      </c>
      <c r="G1401" s="12" t="s">
        <v>1122</v>
      </c>
      <c r="H1401" s="12" t="s">
        <v>1123</v>
      </c>
    </row>
    <row r="1402" spans="1:8" ht="21" customHeight="1">
      <c r="A1402" s="13" t="s">
        <v>1253</v>
      </c>
      <c r="B1402" s="14" t="s">
        <v>1254</v>
      </c>
      <c r="C1402" s="78" t="s">
        <v>15</v>
      </c>
      <c r="D1402" s="78"/>
      <c r="E1402" s="13" t="s">
        <v>1221</v>
      </c>
      <c r="F1402" s="15">
        <v>1.7899999999999999E-2</v>
      </c>
      <c r="G1402" s="16">
        <v>22.84</v>
      </c>
      <c r="H1402" s="16">
        <f>TRUNC(TRUNC(F1402,8)*G1402,2)</f>
        <v>0.4</v>
      </c>
    </row>
    <row r="1403" spans="1:8" ht="21" customHeight="1">
      <c r="A1403" s="13" t="s">
        <v>1255</v>
      </c>
      <c r="B1403" s="14" t="s">
        <v>1256</v>
      </c>
      <c r="C1403" s="78" t="s">
        <v>15</v>
      </c>
      <c r="D1403" s="78"/>
      <c r="E1403" s="13" t="s">
        <v>1221</v>
      </c>
      <c r="F1403" s="15">
        <v>7.8899999999999998E-2</v>
      </c>
      <c r="G1403" s="16">
        <v>30.2</v>
      </c>
      <c r="H1403" s="16">
        <f>TRUNC(TRUNC(F1403,8)*G1403,2)</f>
        <v>2.38</v>
      </c>
    </row>
    <row r="1404" spans="1:8" ht="18" customHeight="1">
      <c r="A1404" s="8"/>
      <c r="B1404" s="8"/>
      <c r="C1404" s="8"/>
      <c r="D1404" s="8"/>
      <c r="E1404" s="8"/>
      <c r="F1404" s="79" t="s">
        <v>1224</v>
      </c>
      <c r="G1404" s="79"/>
      <c r="H1404" s="17">
        <f>SUM(H1402:H1403)</f>
        <v>2.78</v>
      </c>
    </row>
    <row r="1405" spans="1:8" ht="15" customHeight="1">
      <c r="A1405" s="8"/>
      <c r="B1405" s="8"/>
      <c r="C1405" s="8"/>
      <c r="D1405" s="8"/>
      <c r="E1405" s="8"/>
      <c r="F1405" s="80" t="s">
        <v>1141</v>
      </c>
      <c r="G1405" s="80"/>
      <c r="H1405" s="4">
        <f>ROUND(SUM(H1400,H1404),2)</f>
        <v>4.04</v>
      </c>
    </row>
    <row r="1406" spans="1:8" ht="9.9499999999999993" customHeight="1">
      <c r="A1406" s="8"/>
      <c r="B1406" s="8"/>
      <c r="C1406" s="8"/>
      <c r="D1406" s="8"/>
      <c r="E1406" s="8"/>
      <c r="F1406" s="83"/>
      <c r="G1406" s="83"/>
      <c r="H1406" s="83"/>
    </row>
    <row r="1407" spans="1:8" ht="20.100000000000001" customHeight="1">
      <c r="A1407" s="81" t="s">
        <v>2674</v>
      </c>
      <c r="B1407" s="81"/>
      <c r="C1407" s="81"/>
      <c r="D1407" s="81"/>
      <c r="E1407" s="81"/>
      <c r="F1407" s="81"/>
      <c r="G1407" s="81"/>
      <c r="H1407" s="81"/>
    </row>
    <row r="1408" spans="1:8" ht="15" customHeight="1">
      <c r="A1408" s="76" t="s">
        <v>1120</v>
      </c>
      <c r="B1408" s="76"/>
      <c r="C1408" s="77" t="s">
        <v>3</v>
      </c>
      <c r="D1408" s="77"/>
      <c r="E1408" s="12" t="s">
        <v>4</v>
      </c>
      <c r="F1408" s="12" t="s">
        <v>1121</v>
      </c>
      <c r="G1408" s="12" t="s">
        <v>1122</v>
      </c>
      <c r="H1408" s="12" t="s">
        <v>1123</v>
      </c>
    </row>
    <row r="1409" spans="1:8" ht="21" customHeight="1">
      <c r="A1409" s="13" t="s">
        <v>2238</v>
      </c>
      <c r="B1409" s="14" t="s">
        <v>2239</v>
      </c>
      <c r="C1409" s="78" t="s">
        <v>15</v>
      </c>
      <c r="D1409" s="78"/>
      <c r="E1409" s="13" t="s">
        <v>1221</v>
      </c>
      <c r="F1409" s="15">
        <v>1</v>
      </c>
      <c r="G1409" s="16">
        <v>4.5199999999999996</v>
      </c>
      <c r="H1409" s="16">
        <f t="shared" ref="H1409:H1414" si="12">TRUNC(TRUNC(F1409,8)*G1409,2)</f>
        <v>4.5199999999999996</v>
      </c>
    </row>
    <row r="1410" spans="1:8" ht="21" customHeight="1">
      <c r="A1410" s="13" t="s">
        <v>2240</v>
      </c>
      <c r="B1410" s="14" t="s">
        <v>2241</v>
      </c>
      <c r="C1410" s="78" t="s">
        <v>15</v>
      </c>
      <c r="D1410" s="78"/>
      <c r="E1410" s="13" t="s">
        <v>1221</v>
      </c>
      <c r="F1410" s="15">
        <v>1</v>
      </c>
      <c r="G1410" s="16">
        <v>1.31</v>
      </c>
      <c r="H1410" s="16">
        <f t="shared" si="12"/>
        <v>1.31</v>
      </c>
    </row>
    <row r="1411" spans="1:8" ht="21" customHeight="1">
      <c r="A1411" s="13" t="s">
        <v>2242</v>
      </c>
      <c r="B1411" s="14" t="s">
        <v>2243</v>
      </c>
      <c r="C1411" s="78" t="s">
        <v>15</v>
      </c>
      <c r="D1411" s="78"/>
      <c r="E1411" s="13" t="s">
        <v>1221</v>
      </c>
      <c r="F1411" s="15">
        <v>1</v>
      </c>
      <c r="G1411" s="16">
        <v>1.43</v>
      </c>
      <c r="H1411" s="16">
        <f t="shared" si="12"/>
        <v>1.43</v>
      </c>
    </row>
    <row r="1412" spans="1:8" ht="21" customHeight="1">
      <c r="A1412" s="13" t="s">
        <v>2244</v>
      </c>
      <c r="B1412" s="14" t="s">
        <v>2245</v>
      </c>
      <c r="C1412" s="78" t="s">
        <v>15</v>
      </c>
      <c r="D1412" s="78"/>
      <c r="E1412" s="13" t="s">
        <v>1221</v>
      </c>
      <c r="F1412" s="15">
        <v>1</v>
      </c>
      <c r="G1412" s="16">
        <v>0.78</v>
      </c>
      <c r="H1412" s="16">
        <f t="shared" si="12"/>
        <v>0.78</v>
      </c>
    </row>
    <row r="1413" spans="1:8" ht="21" customHeight="1">
      <c r="A1413" s="13" t="s">
        <v>2246</v>
      </c>
      <c r="B1413" s="14" t="s">
        <v>2247</v>
      </c>
      <c r="C1413" s="78" t="s">
        <v>15</v>
      </c>
      <c r="D1413" s="78"/>
      <c r="E1413" s="13" t="s">
        <v>1221</v>
      </c>
      <c r="F1413" s="15">
        <v>1</v>
      </c>
      <c r="G1413" s="16">
        <v>0.08</v>
      </c>
      <c r="H1413" s="16">
        <f t="shared" si="12"/>
        <v>0.08</v>
      </c>
    </row>
    <row r="1414" spans="1:8" ht="21" customHeight="1">
      <c r="A1414" s="13" t="s">
        <v>2248</v>
      </c>
      <c r="B1414" s="14" t="s">
        <v>2249</v>
      </c>
      <c r="C1414" s="78" t="s">
        <v>15</v>
      </c>
      <c r="D1414" s="78"/>
      <c r="E1414" s="13" t="s">
        <v>1221</v>
      </c>
      <c r="F1414" s="15">
        <v>1</v>
      </c>
      <c r="G1414" s="16">
        <v>0.85</v>
      </c>
      <c r="H1414" s="16">
        <f t="shared" si="12"/>
        <v>0.85</v>
      </c>
    </row>
    <row r="1415" spans="1:8" ht="15" customHeight="1">
      <c r="A1415" s="8"/>
      <c r="B1415" s="8"/>
      <c r="C1415" s="8"/>
      <c r="D1415" s="8"/>
      <c r="E1415" s="8"/>
      <c r="F1415" s="79" t="s">
        <v>1132</v>
      </c>
      <c r="G1415" s="79"/>
      <c r="H1415" s="17">
        <f>SUM(H1409:H1414)</f>
        <v>8.9699999999999989</v>
      </c>
    </row>
    <row r="1416" spans="1:8" ht="15" customHeight="1">
      <c r="A1416" s="76" t="s">
        <v>1133</v>
      </c>
      <c r="B1416" s="76"/>
      <c r="C1416" s="77" t="s">
        <v>3</v>
      </c>
      <c r="D1416" s="77"/>
      <c r="E1416" s="12" t="s">
        <v>4</v>
      </c>
      <c r="F1416" s="12" t="s">
        <v>1121</v>
      </c>
      <c r="G1416" s="12" t="s">
        <v>1122</v>
      </c>
      <c r="H1416" s="12" t="s">
        <v>1123</v>
      </c>
    </row>
    <row r="1417" spans="1:8" ht="15" customHeight="1">
      <c r="A1417" s="13" t="s">
        <v>2551</v>
      </c>
      <c r="B1417" s="14" t="s">
        <v>2552</v>
      </c>
      <c r="C1417" s="78" t="s">
        <v>15</v>
      </c>
      <c r="D1417" s="78"/>
      <c r="E1417" s="13" t="s">
        <v>1221</v>
      </c>
      <c r="F1417" s="15">
        <v>1</v>
      </c>
      <c r="G1417" s="16">
        <v>21.5</v>
      </c>
      <c r="H1417" s="16">
        <f>TRUNC(TRUNC(F1417,8)*G1417,2)</f>
        <v>21.5</v>
      </c>
    </row>
    <row r="1418" spans="1:8" ht="15" customHeight="1">
      <c r="A1418" s="8"/>
      <c r="B1418" s="8"/>
      <c r="C1418" s="8"/>
      <c r="D1418" s="8"/>
      <c r="E1418" s="8"/>
      <c r="F1418" s="79" t="s">
        <v>1136</v>
      </c>
      <c r="G1418" s="79"/>
      <c r="H1418" s="17">
        <f>SUM(H1417:H1417)</f>
        <v>21.5</v>
      </c>
    </row>
    <row r="1419" spans="1:8" ht="15" customHeight="1">
      <c r="A1419" s="76" t="s">
        <v>1137</v>
      </c>
      <c r="B1419" s="76"/>
      <c r="C1419" s="77" t="s">
        <v>3</v>
      </c>
      <c r="D1419" s="77"/>
      <c r="E1419" s="12" t="s">
        <v>4</v>
      </c>
      <c r="F1419" s="12" t="s">
        <v>1121</v>
      </c>
      <c r="G1419" s="12" t="s">
        <v>1122</v>
      </c>
      <c r="H1419" s="12" t="s">
        <v>1123</v>
      </c>
    </row>
    <row r="1420" spans="1:8" ht="21" customHeight="1">
      <c r="A1420" s="13" t="s">
        <v>2675</v>
      </c>
      <c r="B1420" s="14" t="s">
        <v>2676</v>
      </c>
      <c r="C1420" s="78" t="s">
        <v>15</v>
      </c>
      <c r="D1420" s="78"/>
      <c r="E1420" s="13" t="s">
        <v>1221</v>
      </c>
      <c r="F1420" s="15">
        <v>1</v>
      </c>
      <c r="G1420" s="16">
        <v>0.24</v>
      </c>
      <c r="H1420" s="16">
        <f>TRUNC(TRUNC(F1420,8)*G1420,2)</f>
        <v>0.24</v>
      </c>
    </row>
    <row r="1421" spans="1:8" ht="15" customHeight="1">
      <c r="A1421" s="8"/>
      <c r="B1421" s="8"/>
      <c r="C1421" s="8"/>
      <c r="D1421" s="8"/>
      <c r="E1421" s="8"/>
      <c r="F1421" s="79" t="s">
        <v>1140</v>
      </c>
      <c r="G1421" s="79"/>
      <c r="H1421" s="17">
        <f>SUM(H1420:H1420)</f>
        <v>0.24</v>
      </c>
    </row>
    <row r="1422" spans="1:8" ht="15" customHeight="1">
      <c r="A1422" s="8"/>
      <c r="B1422" s="8"/>
      <c r="C1422" s="8"/>
      <c r="D1422" s="8"/>
      <c r="E1422" s="8"/>
      <c r="F1422" s="80" t="s">
        <v>1141</v>
      </c>
      <c r="G1422" s="80"/>
      <c r="H1422" s="4">
        <f>ROUND(SUM(H1415,H1418,H1421),2)</f>
        <v>30.71</v>
      </c>
    </row>
    <row r="1423" spans="1:8" ht="9.9499999999999993" customHeight="1">
      <c r="A1423" s="8"/>
      <c r="B1423" s="8"/>
      <c r="C1423" s="8"/>
      <c r="D1423" s="8"/>
      <c r="E1423" s="8"/>
      <c r="F1423" s="83"/>
      <c r="G1423" s="83"/>
      <c r="H1423" s="83"/>
    </row>
    <row r="1424" spans="1:8" ht="20.100000000000001" customHeight="1">
      <c r="A1424" s="81" t="s">
        <v>2677</v>
      </c>
      <c r="B1424" s="81"/>
      <c r="C1424" s="81"/>
      <c r="D1424" s="81"/>
      <c r="E1424" s="81"/>
      <c r="F1424" s="81"/>
      <c r="G1424" s="81"/>
      <c r="H1424" s="81"/>
    </row>
    <row r="1425" spans="1:8" ht="15" customHeight="1">
      <c r="A1425" s="76" t="s">
        <v>1218</v>
      </c>
      <c r="B1425" s="76"/>
      <c r="C1425" s="77" t="s">
        <v>3</v>
      </c>
      <c r="D1425" s="77"/>
      <c r="E1425" s="12" t="s">
        <v>4</v>
      </c>
      <c r="F1425" s="12" t="s">
        <v>1121</v>
      </c>
      <c r="G1425" s="12" t="s">
        <v>1122</v>
      </c>
      <c r="H1425" s="12" t="s">
        <v>1123</v>
      </c>
    </row>
    <row r="1426" spans="1:8" ht="21" customHeight="1">
      <c r="A1426" s="13" t="s">
        <v>2678</v>
      </c>
      <c r="B1426" s="14" t="s">
        <v>2679</v>
      </c>
      <c r="C1426" s="78" t="s">
        <v>15</v>
      </c>
      <c r="D1426" s="78"/>
      <c r="E1426" s="13" t="s">
        <v>1221</v>
      </c>
      <c r="F1426" s="15">
        <v>1</v>
      </c>
      <c r="G1426" s="16">
        <v>34.26</v>
      </c>
      <c r="H1426" s="16">
        <f>TRUNC(TRUNC(F1426,8)*G1426,2)</f>
        <v>34.26</v>
      </c>
    </row>
    <row r="1427" spans="1:8" ht="18" customHeight="1">
      <c r="A1427" s="8"/>
      <c r="B1427" s="8"/>
      <c r="C1427" s="8"/>
      <c r="D1427" s="8"/>
      <c r="E1427" s="8"/>
      <c r="F1427" s="79" t="s">
        <v>1224</v>
      </c>
      <c r="G1427" s="79"/>
      <c r="H1427" s="17">
        <f>SUM(H1426:H1426)</f>
        <v>34.26</v>
      </c>
    </row>
    <row r="1428" spans="1:8" ht="15" customHeight="1">
      <c r="A1428" s="76" t="s">
        <v>1137</v>
      </c>
      <c r="B1428" s="76"/>
      <c r="C1428" s="77" t="s">
        <v>3</v>
      </c>
      <c r="D1428" s="77"/>
      <c r="E1428" s="12" t="s">
        <v>4</v>
      </c>
      <c r="F1428" s="12" t="s">
        <v>1121</v>
      </c>
      <c r="G1428" s="12" t="s">
        <v>1122</v>
      </c>
      <c r="H1428" s="12" t="s">
        <v>1123</v>
      </c>
    </row>
    <row r="1429" spans="1:8" ht="29.1" customHeight="1">
      <c r="A1429" s="13" t="s">
        <v>2680</v>
      </c>
      <c r="B1429" s="14" t="s">
        <v>2681</v>
      </c>
      <c r="C1429" s="78" t="s">
        <v>15</v>
      </c>
      <c r="D1429" s="78"/>
      <c r="E1429" s="13" t="s">
        <v>1221</v>
      </c>
      <c r="F1429" s="15">
        <v>1</v>
      </c>
      <c r="G1429" s="16">
        <v>0.37</v>
      </c>
      <c r="H1429" s="16">
        <f>TRUNC(TRUNC(F1429,8)*G1429,2)</f>
        <v>0.37</v>
      </c>
    </row>
    <row r="1430" spans="1:8" ht="29.1" customHeight="1">
      <c r="A1430" s="13" t="s">
        <v>2682</v>
      </c>
      <c r="B1430" s="14" t="s">
        <v>2683</v>
      </c>
      <c r="C1430" s="78" t="s">
        <v>15</v>
      </c>
      <c r="D1430" s="78"/>
      <c r="E1430" s="13" t="s">
        <v>1221</v>
      </c>
      <c r="F1430" s="15">
        <v>1</v>
      </c>
      <c r="G1430" s="16">
        <v>0.08</v>
      </c>
      <c r="H1430" s="16">
        <f>TRUNC(TRUNC(F1430,8)*G1430,2)</f>
        <v>0.08</v>
      </c>
    </row>
    <row r="1431" spans="1:8" ht="15" customHeight="1">
      <c r="A1431" s="8"/>
      <c r="B1431" s="8"/>
      <c r="C1431" s="8"/>
      <c r="D1431" s="8"/>
      <c r="E1431" s="8"/>
      <c r="F1431" s="79" t="s">
        <v>1140</v>
      </c>
      <c r="G1431" s="79"/>
      <c r="H1431" s="17">
        <f>SUM(H1429:H1430)</f>
        <v>0.45</v>
      </c>
    </row>
    <row r="1432" spans="1:8" ht="15" customHeight="1">
      <c r="A1432" s="8"/>
      <c r="B1432" s="8"/>
      <c r="C1432" s="8"/>
      <c r="D1432" s="8"/>
      <c r="E1432" s="8"/>
      <c r="F1432" s="80" t="s">
        <v>1141</v>
      </c>
      <c r="G1432" s="80"/>
      <c r="H1432" s="4">
        <f>ROUND(SUM(H1427,H1431),2)</f>
        <v>34.71</v>
      </c>
    </row>
    <row r="1433" spans="1:8" ht="9.9499999999999993" customHeight="1">
      <c r="A1433" s="8"/>
      <c r="B1433" s="8"/>
      <c r="C1433" s="8"/>
      <c r="D1433" s="8"/>
      <c r="E1433" s="8"/>
      <c r="F1433" s="83"/>
      <c r="G1433" s="83"/>
      <c r="H1433" s="83"/>
    </row>
    <row r="1434" spans="1:8" ht="20.100000000000001" customHeight="1">
      <c r="A1434" s="81" t="s">
        <v>2684</v>
      </c>
      <c r="B1434" s="81"/>
      <c r="C1434" s="81"/>
      <c r="D1434" s="81"/>
      <c r="E1434" s="81"/>
      <c r="F1434" s="81"/>
      <c r="G1434" s="81"/>
      <c r="H1434" s="81"/>
    </row>
    <row r="1435" spans="1:8" ht="15" customHeight="1">
      <c r="A1435" s="76" t="s">
        <v>1218</v>
      </c>
      <c r="B1435" s="76"/>
      <c r="C1435" s="77" t="s">
        <v>3</v>
      </c>
      <c r="D1435" s="77"/>
      <c r="E1435" s="12" t="s">
        <v>4</v>
      </c>
      <c r="F1435" s="12" t="s">
        <v>1121</v>
      </c>
      <c r="G1435" s="12" t="s">
        <v>1122</v>
      </c>
      <c r="H1435" s="12" t="s">
        <v>1123</v>
      </c>
    </row>
    <row r="1436" spans="1:8" ht="21" customHeight="1">
      <c r="A1436" s="13" t="s">
        <v>2678</v>
      </c>
      <c r="B1436" s="14" t="s">
        <v>2679</v>
      </c>
      <c r="C1436" s="78" t="s">
        <v>15</v>
      </c>
      <c r="D1436" s="78"/>
      <c r="E1436" s="13" t="s">
        <v>1221</v>
      </c>
      <c r="F1436" s="15">
        <v>1</v>
      </c>
      <c r="G1436" s="16">
        <v>34.26</v>
      </c>
      <c r="H1436" s="16">
        <f>TRUNC(TRUNC(F1436,8)*G1436,2)</f>
        <v>34.26</v>
      </c>
    </row>
    <row r="1437" spans="1:8" ht="18" customHeight="1">
      <c r="A1437" s="8"/>
      <c r="B1437" s="8"/>
      <c r="C1437" s="8"/>
      <c r="D1437" s="8"/>
      <c r="E1437" s="8"/>
      <c r="F1437" s="79" t="s">
        <v>1224</v>
      </c>
      <c r="G1437" s="79"/>
      <c r="H1437" s="17">
        <f>SUM(H1436:H1436)</f>
        <v>34.26</v>
      </c>
    </row>
    <row r="1438" spans="1:8" ht="15" customHeight="1">
      <c r="A1438" s="76" t="s">
        <v>1137</v>
      </c>
      <c r="B1438" s="76"/>
      <c r="C1438" s="77" t="s">
        <v>3</v>
      </c>
      <c r="D1438" s="77"/>
      <c r="E1438" s="12" t="s">
        <v>4</v>
      </c>
      <c r="F1438" s="12" t="s">
        <v>1121</v>
      </c>
      <c r="G1438" s="12" t="s">
        <v>1122</v>
      </c>
      <c r="H1438" s="12" t="s">
        <v>1123</v>
      </c>
    </row>
    <row r="1439" spans="1:8" ht="29.1" customHeight="1">
      <c r="A1439" s="13" t="s">
        <v>2680</v>
      </c>
      <c r="B1439" s="14" t="s">
        <v>2681</v>
      </c>
      <c r="C1439" s="78" t="s">
        <v>15</v>
      </c>
      <c r="D1439" s="78"/>
      <c r="E1439" s="13" t="s">
        <v>1221</v>
      </c>
      <c r="F1439" s="15">
        <v>1</v>
      </c>
      <c r="G1439" s="16">
        <v>0.37</v>
      </c>
      <c r="H1439" s="16">
        <f>TRUNC(TRUNC(F1439,8)*G1439,2)</f>
        <v>0.37</v>
      </c>
    </row>
    <row r="1440" spans="1:8" ht="29.1" customHeight="1">
      <c r="A1440" s="13" t="s">
        <v>2682</v>
      </c>
      <c r="B1440" s="14" t="s">
        <v>2683</v>
      </c>
      <c r="C1440" s="78" t="s">
        <v>15</v>
      </c>
      <c r="D1440" s="78"/>
      <c r="E1440" s="13" t="s">
        <v>1221</v>
      </c>
      <c r="F1440" s="15">
        <v>1</v>
      </c>
      <c r="G1440" s="16">
        <v>0.08</v>
      </c>
      <c r="H1440" s="16">
        <f>TRUNC(TRUNC(F1440,8)*G1440,2)</f>
        <v>0.08</v>
      </c>
    </row>
    <row r="1441" spans="1:8" ht="29.1" customHeight="1">
      <c r="A1441" s="13" t="s">
        <v>2685</v>
      </c>
      <c r="B1441" s="14" t="s">
        <v>2686</v>
      </c>
      <c r="C1441" s="78" t="s">
        <v>15</v>
      </c>
      <c r="D1441" s="78"/>
      <c r="E1441" s="13" t="s">
        <v>1221</v>
      </c>
      <c r="F1441" s="15">
        <v>1</v>
      </c>
      <c r="G1441" s="16">
        <v>0.34</v>
      </c>
      <c r="H1441" s="16">
        <f>TRUNC(TRUNC(F1441,8)*G1441,2)</f>
        <v>0.34</v>
      </c>
    </row>
    <row r="1442" spans="1:8" ht="29.1" customHeight="1">
      <c r="A1442" s="13" t="s">
        <v>2687</v>
      </c>
      <c r="B1442" s="14" t="s">
        <v>2688</v>
      </c>
      <c r="C1442" s="78" t="s">
        <v>15</v>
      </c>
      <c r="D1442" s="78"/>
      <c r="E1442" s="13" t="s">
        <v>1221</v>
      </c>
      <c r="F1442" s="15">
        <v>1</v>
      </c>
      <c r="G1442" s="16">
        <v>0.85</v>
      </c>
      <c r="H1442" s="16">
        <f>TRUNC(TRUNC(F1442,8)*G1442,2)</f>
        <v>0.85</v>
      </c>
    </row>
    <row r="1443" spans="1:8" ht="15" customHeight="1">
      <c r="A1443" s="8"/>
      <c r="B1443" s="8"/>
      <c r="C1443" s="8"/>
      <c r="D1443" s="8"/>
      <c r="E1443" s="8"/>
      <c r="F1443" s="79" t="s">
        <v>1140</v>
      </c>
      <c r="G1443" s="79"/>
      <c r="H1443" s="17">
        <f>SUM(H1439:H1442)</f>
        <v>1.6400000000000001</v>
      </c>
    </row>
    <row r="1444" spans="1:8" ht="15" customHeight="1">
      <c r="A1444" s="8"/>
      <c r="B1444" s="8"/>
      <c r="C1444" s="8"/>
      <c r="D1444" s="8"/>
      <c r="E1444" s="8"/>
      <c r="F1444" s="80" t="s">
        <v>1141</v>
      </c>
      <c r="G1444" s="80"/>
      <c r="H1444" s="4">
        <f>ROUND(SUM(H1437,H1443),2)</f>
        <v>35.9</v>
      </c>
    </row>
    <row r="1445" spans="1:8" ht="9.9499999999999993" customHeight="1">
      <c r="A1445" s="8"/>
      <c r="B1445" s="8"/>
      <c r="C1445" s="8"/>
      <c r="D1445" s="8"/>
      <c r="E1445" s="8"/>
      <c r="F1445" s="83"/>
      <c r="G1445" s="83"/>
      <c r="H1445" s="83"/>
    </row>
    <row r="1446" spans="1:8" ht="20.100000000000001" customHeight="1">
      <c r="A1446" s="81" t="s">
        <v>2689</v>
      </c>
      <c r="B1446" s="81"/>
      <c r="C1446" s="81"/>
      <c r="D1446" s="81"/>
      <c r="E1446" s="81"/>
      <c r="F1446" s="81"/>
      <c r="G1446" s="81"/>
      <c r="H1446" s="81"/>
    </row>
    <row r="1447" spans="1:8" ht="15" customHeight="1">
      <c r="A1447" s="76" t="s">
        <v>1180</v>
      </c>
      <c r="B1447" s="76"/>
      <c r="C1447" s="77" t="s">
        <v>3</v>
      </c>
      <c r="D1447" s="77"/>
      <c r="E1447" s="12" t="s">
        <v>4</v>
      </c>
      <c r="F1447" s="12" t="s">
        <v>1121</v>
      </c>
      <c r="G1447" s="12" t="s">
        <v>1122</v>
      </c>
      <c r="H1447" s="12" t="s">
        <v>1123</v>
      </c>
    </row>
    <row r="1448" spans="1:8" ht="21" customHeight="1">
      <c r="A1448" s="13" t="s">
        <v>2690</v>
      </c>
      <c r="B1448" s="14" t="s">
        <v>2691</v>
      </c>
      <c r="C1448" s="78" t="s">
        <v>15</v>
      </c>
      <c r="D1448" s="78"/>
      <c r="E1448" s="13" t="s">
        <v>39</v>
      </c>
      <c r="F1448" s="15">
        <v>6.3999999999999997E-5</v>
      </c>
      <c r="G1448" s="16">
        <v>5822.25</v>
      </c>
      <c r="H1448" s="16">
        <f>TRUNC(TRUNC(F1448,8)*G1448,2)</f>
        <v>0.37</v>
      </c>
    </row>
    <row r="1449" spans="1:8" ht="15" customHeight="1">
      <c r="A1449" s="8"/>
      <c r="B1449" s="8"/>
      <c r="C1449" s="8"/>
      <c r="D1449" s="8"/>
      <c r="E1449" s="8"/>
      <c r="F1449" s="79" t="s">
        <v>1185</v>
      </c>
      <c r="G1449" s="79"/>
      <c r="H1449" s="17">
        <f>SUM(H1448:H1448)</f>
        <v>0.37</v>
      </c>
    </row>
    <row r="1450" spans="1:8" ht="15" customHeight="1">
      <c r="A1450" s="8"/>
      <c r="B1450" s="8"/>
      <c r="C1450" s="8"/>
      <c r="D1450" s="8"/>
      <c r="E1450" s="8"/>
      <c r="F1450" s="80" t="s">
        <v>1141</v>
      </c>
      <c r="G1450" s="80"/>
      <c r="H1450" s="4">
        <f>ROUND(SUM(H1449),2)</f>
        <v>0.37</v>
      </c>
    </row>
    <row r="1451" spans="1:8" ht="9.9499999999999993" customHeight="1">
      <c r="A1451" s="8"/>
      <c r="B1451" s="8"/>
      <c r="C1451" s="8"/>
      <c r="D1451" s="8"/>
      <c r="E1451" s="8"/>
      <c r="F1451" s="83"/>
      <c r="G1451" s="83"/>
      <c r="H1451" s="83"/>
    </row>
    <row r="1452" spans="1:8" ht="20.100000000000001" customHeight="1">
      <c r="A1452" s="81" t="s">
        <v>2692</v>
      </c>
      <c r="B1452" s="81"/>
      <c r="C1452" s="81"/>
      <c r="D1452" s="81"/>
      <c r="E1452" s="81"/>
      <c r="F1452" s="81"/>
      <c r="G1452" s="81"/>
      <c r="H1452" s="81"/>
    </row>
    <row r="1453" spans="1:8" ht="15" customHeight="1">
      <c r="A1453" s="76" t="s">
        <v>1180</v>
      </c>
      <c r="B1453" s="76"/>
      <c r="C1453" s="77" t="s">
        <v>3</v>
      </c>
      <c r="D1453" s="77"/>
      <c r="E1453" s="12" t="s">
        <v>4</v>
      </c>
      <c r="F1453" s="12" t="s">
        <v>1121</v>
      </c>
      <c r="G1453" s="12" t="s">
        <v>1122</v>
      </c>
      <c r="H1453" s="12" t="s">
        <v>1123</v>
      </c>
    </row>
    <row r="1454" spans="1:8" ht="21" customHeight="1">
      <c r="A1454" s="13" t="s">
        <v>2690</v>
      </c>
      <c r="B1454" s="14" t="s">
        <v>2691</v>
      </c>
      <c r="C1454" s="78" t="s">
        <v>15</v>
      </c>
      <c r="D1454" s="78"/>
      <c r="E1454" s="13" t="s">
        <v>39</v>
      </c>
      <c r="F1454" s="15">
        <v>1.4800000000000001E-5</v>
      </c>
      <c r="G1454" s="16">
        <v>5822.25</v>
      </c>
      <c r="H1454" s="16">
        <f>TRUNC(TRUNC(F1454,8)*G1454,2)</f>
        <v>0.08</v>
      </c>
    </row>
    <row r="1455" spans="1:8" ht="15" customHeight="1">
      <c r="A1455" s="8"/>
      <c r="B1455" s="8"/>
      <c r="C1455" s="8"/>
      <c r="D1455" s="8"/>
      <c r="E1455" s="8"/>
      <c r="F1455" s="79" t="s">
        <v>1185</v>
      </c>
      <c r="G1455" s="79"/>
      <c r="H1455" s="17">
        <f>SUM(H1454:H1454)</f>
        <v>0.08</v>
      </c>
    </row>
    <row r="1456" spans="1:8" ht="15" customHeight="1">
      <c r="A1456" s="8"/>
      <c r="B1456" s="8"/>
      <c r="C1456" s="8"/>
      <c r="D1456" s="8"/>
      <c r="E1456" s="8"/>
      <c r="F1456" s="80" t="s">
        <v>1141</v>
      </c>
      <c r="G1456" s="80"/>
      <c r="H1456" s="4">
        <f>ROUND(SUM(H1455),2)</f>
        <v>0.08</v>
      </c>
    </row>
    <row r="1457" spans="1:8" ht="9.9499999999999993" customHeight="1">
      <c r="A1457" s="8"/>
      <c r="B1457" s="8"/>
      <c r="C1457" s="8"/>
      <c r="D1457" s="8"/>
      <c r="E1457" s="8"/>
      <c r="F1457" s="83"/>
      <c r="G1457" s="83"/>
      <c r="H1457" s="83"/>
    </row>
    <row r="1458" spans="1:8" ht="20.100000000000001" customHeight="1">
      <c r="A1458" s="81" t="s">
        <v>2693</v>
      </c>
      <c r="B1458" s="81"/>
      <c r="C1458" s="81"/>
      <c r="D1458" s="81"/>
      <c r="E1458" s="81"/>
      <c r="F1458" s="81"/>
      <c r="G1458" s="81"/>
      <c r="H1458" s="81"/>
    </row>
    <row r="1459" spans="1:8" ht="15" customHeight="1">
      <c r="A1459" s="76" t="s">
        <v>1180</v>
      </c>
      <c r="B1459" s="76"/>
      <c r="C1459" s="77" t="s">
        <v>3</v>
      </c>
      <c r="D1459" s="77"/>
      <c r="E1459" s="12" t="s">
        <v>4</v>
      </c>
      <c r="F1459" s="12" t="s">
        <v>1121</v>
      </c>
      <c r="G1459" s="12" t="s">
        <v>1122</v>
      </c>
      <c r="H1459" s="12" t="s">
        <v>1123</v>
      </c>
    </row>
    <row r="1460" spans="1:8" ht="21" customHeight="1">
      <c r="A1460" s="13" t="s">
        <v>2690</v>
      </c>
      <c r="B1460" s="14" t="s">
        <v>2691</v>
      </c>
      <c r="C1460" s="78" t="s">
        <v>15</v>
      </c>
      <c r="D1460" s="78"/>
      <c r="E1460" s="13" t="s">
        <v>39</v>
      </c>
      <c r="F1460" s="15">
        <v>6.0000000000000002E-5</v>
      </c>
      <c r="G1460" s="16">
        <v>5822.25</v>
      </c>
      <c r="H1460" s="16">
        <f>TRUNC(TRUNC(F1460,8)*G1460,2)</f>
        <v>0.34</v>
      </c>
    </row>
    <row r="1461" spans="1:8" ht="15" customHeight="1">
      <c r="A1461" s="8"/>
      <c r="B1461" s="8"/>
      <c r="C1461" s="8"/>
      <c r="D1461" s="8"/>
      <c r="E1461" s="8"/>
      <c r="F1461" s="79" t="s">
        <v>1185</v>
      </c>
      <c r="G1461" s="79"/>
      <c r="H1461" s="17">
        <f>SUM(H1460:H1460)</f>
        <v>0.34</v>
      </c>
    </row>
    <row r="1462" spans="1:8" ht="15" customHeight="1">
      <c r="A1462" s="8"/>
      <c r="B1462" s="8"/>
      <c r="C1462" s="8"/>
      <c r="D1462" s="8"/>
      <c r="E1462" s="8"/>
      <c r="F1462" s="80" t="s">
        <v>1141</v>
      </c>
      <c r="G1462" s="80"/>
      <c r="H1462" s="4">
        <f>ROUND(SUM(H1461),2)</f>
        <v>0.34</v>
      </c>
    </row>
    <row r="1463" spans="1:8" ht="9.9499999999999993" customHeight="1">
      <c r="A1463" s="8"/>
      <c r="B1463" s="8"/>
      <c r="C1463" s="8"/>
      <c r="D1463" s="8"/>
      <c r="E1463" s="8"/>
      <c r="F1463" s="83"/>
      <c r="G1463" s="83"/>
      <c r="H1463" s="83"/>
    </row>
    <row r="1464" spans="1:8" ht="20.100000000000001" customHeight="1">
      <c r="A1464" s="81" t="s">
        <v>2694</v>
      </c>
      <c r="B1464" s="81"/>
      <c r="C1464" s="81"/>
      <c r="D1464" s="81"/>
      <c r="E1464" s="81"/>
      <c r="F1464" s="81"/>
      <c r="G1464" s="81"/>
      <c r="H1464" s="81"/>
    </row>
    <row r="1465" spans="1:8" ht="15" customHeight="1">
      <c r="A1465" s="76" t="s">
        <v>2361</v>
      </c>
      <c r="B1465" s="76"/>
      <c r="C1465" s="77" t="s">
        <v>3</v>
      </c>
      <c r="D1465" s="77"/>
      <c r="E1465" s="12" t="s">
        <v>4</v>
      </c>
      <c r="F1465" s="12" t="s">
        <v>1121</v>
      </c>
      <c r="G1465" s="12" t="s">
        <v>1122</v>
      </c>
      <c r="H1465" s="12" t="s">
        <v>1123</v>
      </c>
    </row>
    <row r="1466" spans="1:8" ht="21" customHeight="1">
      <c r="A1466" s="13" t="s">
        <v>2362</v>
      </c>
      <c r="B1466" s="14" t="s">
        <v>2363</v>
      </c>
      <c r="C1466" s="78" t="s">
        <v>15</v>
      </c>
      <c r="D1466" s="78"/>
      <c r="E1466" s="13" t="s">
        <v>2364</v>
      </c>
      <c r="F1466" s="15">
        <v>0.78</v>
      </c>
      <c r="G1466" s="16">
        <v>1.0900000000000001</v>
      </c>
      <c r="H1466" s="16">
        <f>TRUNC(TRUNC(F1466,8)*G1466,2)</f>
        <v>0.85</v>
      </c>
    </row>
    <row r="1467" spans="1:8" ht="15" customHeight="1">
      <c r="A1467" s="8"/>
      <c r="B1467" s="8"/>
      <c r="C1467" s="8"/>
      <c r="D1467" s="8"/>
      <c r="E1467" s="8"/>
      <c r="F1467" s="79" t="s">
        <v>2365</v>
      </c>
      <c r="G1467" s="79"/>
      <c r="H1467" s="17">
        <f>SUM(H1466:H1466)</f>
        <v>0.85</v>
      </c>
    </row>
    <row r="1468" spans="1:8" ht="15" customHeight="1">
      <c r="A1468" s="8"/>
      <c r="B1468" s="8"/>
      <c r="C1468" s="8"/>
      <c r="D1468" s="8"/>
      <c r="E1468" s="8"/>
      <c r="F1468" s="80" t="s">
        <v>1141</v>
      </c>
      <c r="G1468" s="80"/>
      <c r="H1468" s="4">
        <f>ROUND(SUM(H1467),2)</f>
        <v>0.85</v>
      </c>
    </row>
    <row r="1469" spans="1:8" ht="9.9499999999999993" customHeight="1">
      <c r="A1469" s="8"/>
      <c r="B1469" s="8"/>
      <c r="C1469" s="8"/>
      <c r="D1469" s="8"/>
      <c r="E1469" s="8"/>
      <c r="F1469" s="83"/>
      <c r="G1469" s="83"/>
      <c r="H1469" s="83"/>
    </row>
    <row r="1470" spans="1:8" ht="20.100000000000001" customHeight="1">
      <c r="A1470" s="81" t="s">
        <v>2695</v>
      </c>
      <c r="B1470" s="81"/>
      <c r="C1470" s="81"/>
      <c r="D1470" s="81"/>
      <c r="E1470" s="81"/>
      <c r="F1470" s="81"/>
      <c r="G1470" s="81"/>
      <c r="H1470" s="81"/>
    </row>
    <row r="1471" spans="1:8" ht="15" customHeight="1">
      <c r="A1471" s="76" t="s">
        <v>1218</v>
      </c>
      <c r="B1471" s="76"/>
      <c r="C1471" s="77" t="s">
        <v>3</v>
      </c>
      <c r="D1471" s="77"/>
      <c r="E1471" s="12" t="s">
        <v>4</v>
      </c>
      <c r="F1471" s="12" t="s">
        <v>1121</v>
      </c>
      <c r="G1471" s="12" t="s">
        <v>1122</v>
      </c>
      <c r="H1471" s="12" t="s">
        <v>1123</v>
      </c>
    </row>
    <row r="1472" spans="1:8" ht="21" customHeight="1">
      <c r="A1472" s="13" t="s">
        <v>2696</v>
      </c>
      <c r="B1472" s="14" t="s">
        <v>2697</v>
      </c>
      <c r="C1472" s="78" t="s">
        <v>15</v>
      </c>
      <c r="D1472" s="78"/>
      <c r="E1472" s="13" t="s">
        <v>1221</v>
      </c>
      <c r="F1472" s="15">
        <v>1</v>
      </c>
      <c r="G1472" s="16">
        <v>35.4</v>
      </c>
      <c r="H1472" s="16">
        <f>TRUNC(TRUNC(F1472,8)*G1472,2)</f>
        <v>35.4</v>
      </c>
    </row>
    <row r="1473" spans="1:8" ht="18" customHeight="1">
      <c r="A1473" s="8"/>
      <c r="B1473" s="8"/>
      <c r="C1473" s="8"/>
      <c r="D1473" s="8"/>
      <c r="E1473" s="8"/>
      <c r="F1473" s="79" t="s">
        <v>1224</v>
      </c>
      <c r="G1473" s="79"/>
      <c r="H1473" s="17">
        <f>SUM(H1472:H1472)</f>
        <v>35.4</v>
      </c>
    </row>
    <row r="1474" spans="1:8" ht="15" customHeight="1">
      <c r="A1474" s="76" t="s">
        <v>1137</v>
      </c>
      <c r="B1474" s="76"/>
      <c r="C1474" s="77" t="s">
        <v>3</v>
      </c>
      <c r="D1474" s="77"/>
      <c r="E1474" s="12" t="s">
        <v>4</v>
      </c>
      <c r="F1474" s="12" t="s">
        <v>1121</v>
      </c>
      <c r="G1474" s="12" t="s">
        <v>1122</v>
      </c>
      <c r="H1474" s="12" t="s">
        <v>1123</v>
      </c>
    </row>
    <row r="1475" spans="1:8" ht="45.95" customHeight="1">
      <c r="A1475" s="13" t="s">
        <v>2698</v>
      </c>
      <c r="B1475" s="14" t="s">
        <v>2699</v>
      </c>
      <c r="C1475" s="78" t="s">
        <v>15</v>
      </c>
      <c r="D1475" s="78"/>
      <c r="E1475" s="13" t="s">
        <v>1221</v>
      </c>
      <c r="F1475" s="15">
        <v>1</v>
      </c>
      <c r="G1475" s="16">
        <v>27.2</v>
      </c>
      <c r="H1475" s="16">
        <f>TRUNC(TRUNC(F1475,8)*G1475,2)</f>
        <v>27.2</v>
      </c>
    </row>
    <row r="1476" spans="1:8" ht="45.95" customHeight="1">
      <c r="A1476" s="13" t="s">
        <v>2700</v>
      </c>
      <c r="B1476" s="14" t="s">
        <v>2701</v>
      </c>
      <c r="C1476" s="78" t="s">
        <v>15</v>
      </c>
      <c r="D1476" s="78"/>
      <c r="E1476" s="13" t="s">
        <v>1221</v>
      </c>
      <c r="F1476" s="15">
        <v>1</v>
      </c>
      <c r="G1476" s="16">
        <v>4.03</v>
      </c>
      <c r="H1476" s="16">
        <f>TRUNC(TRUNC(F1476,8)*G1476,2)</f>
        <v>4.03</v>
      </c>
    </row>
    <row r="1477" spans="1:8" ht="38.1" customHeight="1">
      <c r="A1477" s="13" t="s">
        <v>2702</v>
      </c>
      <c r="B1477" s="14" t="s">
        <v>2703</v>
      </c>
      <c r="C1477" s="78" t="s">
        <v>15</v>
      </c>
      <c r="D1477" s="78"/>
      <c r="E1477" s="13" t="s">
        <v>1221</v>
      </c>
      <c r="F1477" s="15">
        <v>1</v>
      </c>
      <c r="G1477" s="16">
        <v>9.99</v>
      </c>
      <c r="H1477" s="16">
        <f>TRUNC(TRUNC(F1477,8)*G1477,2)</f>
        <v>9.99</v>
      </c>
    </row>
    <row r="1478" spans="1:8" ht="15" customHeight="1">
      <c r="A1478" s="8"/>
      <c r="B1478" s="8"/>
      <c r="C1478" s="8"/>
      <c r="D1478" s="8"/>
      <c r="E1478" s="8"/>
      <c r="F1478" s="79" t="s">
        <v>1140</v>
      </c>
      <c r="G1478" s="79"/>
      <c r="H1478" s="17">
        <f>SUM(H1475:H1477)</f>
        <v>41.22</v>
      </c>
    </row>
    <row r="1479" spans="1:8" ht="15" customHeight="1">
      <c r="A1479" s="8"/>
      <c r="B1479" s="8"/>
      <c r="C1479" s="8"/>
      <c r="D1479" s="8"/>
      <c r="E1479" s="8"/>
      <c r="F1479" s="80" t="s">
        <v>1141</v>
      </c>
      <c r="G1479" s="80"/>
      <c r="H1479" s="4">
        <f>ROUND(SUM(H1473,H1478),2)</f>
        <v>76.62</v>
      </c>
    </row>
    <row r="1480" spans="1:8" ht="9.9499999999999993" customHeight="1">
      <c r="A1480" s="8"/>
      <c r="B1480" s="8"/>
      <c r="C1480" s="8"/>
      <c r="D1480" s="8"/>
      <c r="E1480" s="8"/>
      <c r="F1480" s="83"/>
      <c r="G1480" s="83"/>
      <c r="H1480" s="83"/>
    </row>
    <row r="1481" spans="1:8" ht="20.100000000000001" customHeight="1">
      <c r="A1481" s="81" t="s">
        <v>2704</v>
      </c>
      <c r="B1481" s="81"/>
      <c r="C1481" s="81"/>
      <c r="D1481" s="81"/>
      <c r="E1481" s="81"/>
      <c r="F1481" s="81"/>
      <c r="G1481" s="81"/>
      <c r="H1481" s="81"/>
    </row>
    <row r="1482" spans="1:8" ht="15" customHeight="1">
      <c r="A1482" s="76" t="s">
        <v>1218</v>
      </c>
      <c r="B1482" s="76"/>
      <c r="C1482" s="77" t="s">
        <v>3</v>
      </c>
      <c r="D1482" s="77"/>
      <c r="E1482" s="12" t="s">
        <v>4</v>
      </c>
      <c r="F1482" s="12" t="s">
        <v>1121</v>
      </c>
      <c r="G1482" s="12" t="s">
        <v>1122</v>
      </c>
      <c r="H1482" s="12" t="s">
        <v>1123</v>
      </c>
    </row>
    <row r="1483" spans="1:8" ht="21" customHeight="1">
      <c r="A1483" s="13" t="s">
        <v>2696</v>
      </c>
      <c r="B1483" s="14" t="s">
        <v>2697</v>
      </c>
      <c r="C1483" s="78" t="s">
        <v>15</v>
      </c>
      <c r="D1483" s="78"/>
      <c r="E1483" s="13" t="s">
        <v>1221</v>
      </c>
      <c r="F1483" s="15">
        <v>1</v>
      </c>
      <c r="G1483" s="16">
        <v>35.4</v>
      </c>
      <c r="H1483" s="16">
        <f>TRUNC(TRUNC(F1483,8)*G1483,2)</f>
        <v>35.4</v>
      </c>
    </row>
    <row r="1484" spans="1:8" ht="18" customHeight="1">
      <c r="A1484" s="8"/>
      <c r="B1484" s="8"/>
      <c r="C1484" s="8"/>
      <c r="D1484" s="8"/>
      <c r="E1484" s="8"/>
      <c r="F1484" s="79" t="s">
        <v>1224</v>
      </c>
      <c r="G1484" s="79"/>
      <c r="H1484" s="17">
        <f>SUM(H1483:H1483)</f>
        <v>35.4</v>
      </c>
    </row>
    <row r="1485" spans="1:8" ht="15" customHeight="1">
      <c r="A1485" s="76" t="s">
        <v>1137</v>
      </c>
      <c r="B1485" s="76"/>
      <c r="C1485" s="77" t="s">
        <v>3</v>
      </c>
      <c r="D1485" s="77"/>
      <c r="E1485" s="12" t="s">
        <v>4</v>
      </c>
      <c r="F1485" s="12" t="s">
        <v>1121</v>
      </c>
      <c r="G1485" s="12" t="s">
        <v>1122</v>
      </c>
      <c r="H1485" s="12" t="s">
        <v>1123</v>
      </c>
    </row>
    <row r="1486" spans="1:8" ht="45.95" customHeight="1">
      <c r="A1486" s="13" t="s">
        <v>2698</v>
      </c>
      <c r="B1486" s="14" t="s">
        <v>2699</v>
      </c>
      <c r="C1486" s="78" t="s">
        <v>15</v>
      </c>
      <c r="D1486" s="78"/>
      <c r="E1486" s="13" t="s">
        <v>1221</v>
      </c>
      <c r="F1486" s="15">
        <v>1</v>
      </c>
      <c r="G1486" s="16">
        <v>27.2</v>
      </c>
      <c r="H1486" s="16">
        <f>TRUNC(TRUNC(F1486,8)*G1486,2)</f>
        <v>27.2</v>
      </c>
    </row>
    <row r="1487" spans="1:8" ht="45.95" customHeight="1">
      <c r="A1487" s="13" t="s">
        <v>2700</v>
      </c>
      <c r="B1487" s="14" t="s">
        <v>2701</v>
      </c>
      <c r="C1487" s="78" t="s">
        <v>15</v>
      </c>
      <c r="D1487" s="78"/>
      <c r="E1487" s="13" t="s">
        <v>1221</v>
      </c>
      <c r="F1487" s="15">
        <v>1</v>
      </c>
      <c r="G1487" s="16">
        <v>4.03</v>
      </c>
      <c r="H1487" s="16">
        <f>TRUNC(TRUNC(F1487,8)*G1487,2)</f>
        <v>4.03</v>
      </c>
    </row>
    <row r="1488" spans="1:8" ht="38.1" customHeight="1">
      <c r="A1488" s="13" t="s">
        <v>2702</v>
      </c>
      <c r="B1488" s="14" t="s">
        <v>2703</v>
      </c>
      <c r="C1488" s="78" t="s">
        <v>15</v>
      </c>
      <c r="D1488" s="78"/>
      <c r="E1488" s="13" t="s">
        <v>1221</v>
      </c>
      <c r="F1488" s="15">
        <v>1</v>
      </c>
      <c r="G1488" s="16">
        <v>9.99</v>
      </c>
      <c r="H1488" s="16">
        <f>TRUNC(TRUNC(F1488,8)*G1488,2)</f>
        <v>9.99</v>
      </c>
    </row>
    <row r="1489" spans="1:8" ht="45.95" customHeight="1">
      <c r="A1489" s="13" t="s">
        <v>2705</v>
      </c>
      <c r="B1489" s="14" t="s">
        <v>2706</v>
      </c>
      <c r="C1489" s="78" t="s">
        <v>15</v>
      </c>
      <c r="D1489" s="78"/>
      <c r="E1489" s="13" t="s">
        <v>1221</v>
      </c>
      <c r="F1489" s="15">
        <v>1</v>
      </c>
      <c r="G1489" s="16">
        <v>46.05</v>
      </c>
      <c r="H1489" s="16">
        <f>TRUNC(TRUNC(F1489,8)*G1489,2)</f>
        <v>46.05</v>
      </c>
    </row>
    <row r="1490" spans="1:8" ht="45.95" customHeight="1">
      <c r="A1490" s="13" t="s">
        <v>2707</v>
      </c>
      <c r="B1490" s="14" t="s">
        <v>2708</v>
      </c>
      <c r="C1490" s="78" t="s">
        <v>15</v>
      </c>
      <c r="D1490" s="78"/>
      <c r="E1490" s="13" t="s">
        <v>1221</v>
      </c>
      <c r="F1490" s="15">
        <v>1</v>
      </c>
      <c r="G1490" s="16">
        <v>157.52000000000001</v>
      </c>
      <c r="H1490" s="16">
        <f>TRUNC(TRUNC(F1490,8)*G1490,2)</f>
        <v>157.52000000000001</v>
      </c>
    </row>
    <row r="1491" spans="1:8" ht="15" customHeight="1">
      <c r="A1491" s="8"/>
      <c r="B1491" s="8"/>
      <c r="C1491" s="8"/>
      <c r="D1491" s="8"/>
      <c r="E1491" s="8"/>
      <c r="F1491" s="79" t="s">
        <v>1140</v>
      </c>
      <c r="G1491" s="79"/>
      <c r="H1491" s="17">
        <f>SUM(H1486:H1490)</f>
        <v>244.79000000000002</v>
      </c>
    </row>
    <row r="1492" spans="1:8" ht="15" customHeight="1">
      <c r="A1492" s="8"/>
      <c r="B1492" s="8"/>
      <c r="C1492" s="8"/>
      <c r="D1492" s="8"/>
      <c r="E1492" s="8"/>
      <c r="F1492" s="80" t="s">
        <v>1141</v>
      </c>
      <c r="G1492" s="80"/>
      <c r="H1492" s="4">
        <f>ROUND(SUM(H1484,H1491),2)</f>
        <v>280.19</v>
      </c>
    </row>
    <row r="1493" spans="1:8" ht="9.9499999999999993" customHeight="1">
      <c r="A1493" s="8"/>
      <c r="B1493" s="8"/>
      <c r="C1493" s="8"/>
      <c r="D1493" s="8"/>
      <c r="E1493" s="8"/>
      <c r="F1493" s="83"/>
      <c r="G1493" s="83"/>
      <c r="H1493" s="83"/>
    </row>
    <row r="1494" spans="1:8" ht="20.100000000000001" customHeight="1">
      <c r="A1494" s="81" t="s">
        <v>2709</v>
      </c>
      <c r="B1494" s="81"/>
      <c r="C1494" s="81"/>
      <c r="D1494" s="81"/>
      <c r="E1494" s="81"/>
      <c r="F1494" s="81"/>
      <c r="G1494" s="81"/>
      <c r="H1494" s="81"/>
    </row>
    <row r="1495" spans="1:8" ht="15" customHeight="1">
      <c r="A1495" s="76" t="s">
        <v>1180</v>
      </c>
      <c r="B1495" s="76"/>
      <c r="C1495" s="77" t="s">
        <v>3</v>
      </c>
      <c r="D1495" s="77"/>
      <c r="E1495" s="12" t="s">
        <v>4</v>
      </c>
      <c r="F1495" s="12" t="s">
        <v>1121</v>
      </c>
      <c r="G1495" s="12" t="s">
        <v>1122</v>
      </c>
      <c r="H1495" s="12" t="s">
        <v>1123</v>
      </c>
    </row>
    <row r="1496" spans="1:8" ht="38.1" customHeight="1">
      <c r="A1496" s="13" t="s">
        <v>2457</v>
      </c>
      <c r="B1496" s="14" t="s">
        <v>2458</v>
      </c>
      <c r="C1496" s="78" t="s">
        <v>15</v>
      </c>
      <c r="D1496" s="78"/>
      <c r="E1496" s="13" t="s">
        <v>39</v>
      </c>
      <c r="F1496" s="15">
        <v>3.43E-5</v>
      </c>
      <c r="G1496" s="16">
        <v>562212.18999999994</v>
      </c>
      <c r="H1496" s="16">
        <f>TRUNC(TRUNC(F1496,8)*G1496,2)</f>
        <v>19.28</v>
      </c>
    </row>
    <row r="1497" spans="1:8" ht="45.95" customHeight="1">
      <c r="A1497" s="13" t="s">
        <v>2710</v>
      </c>
      <c r="B1497" s="14" t="s">
        <v>2711</v>
      </c>
      <c r="C1497" s="78" t="s">
        <v>15</v>
      </c>
      <c r="D1497" s="78"/>
      <c r="E1497" s="13" t="s">
        <v>39</v>
      </c>
      <c r="F1497" s="15">
        <v>5.5099999999999998E-5</v>
      </c>
      <c r="G1497" s="16">
        <v>143750</v>
      </c>
      <c r="H1497" s="16">
        <f>TRUNC(TRUNC(F1497,8)*G1497,2)</f>
        <v>7.92</v>
      </c>
    </row>
    <row r="1498" spans="1:8" ht="15" customHeight="1">
      <c r="A1498" s="8"/>
      <c r="B1498" s="8"/>
      <c r="C1498" s="8"/>
      <c r="D1498" s="8"/>
      <c r="E1498" s="8"/>
      <c r="F1498" s="79" t="s">
        <v>1185</v>
      </c>
      <c r="G1498" s="79"/>
      <c r="H1498" s="17">
        <f>SUM(H1496:H1497)</f>
        <v>27.200000000000003</v>
      </c>
    </row>
    <row r="1499" spans="1:8" ht="15" customHeight="1">
      <c r="A1499" s="8"/>
      <c r="B1499" s="8"/>
      <c r="C1499" s="8"/>
      <c r="D1499" s="8"/>
      <c r="E1499" s="8"/>
      <c r="F1499" s="80" t="s">
        <v>1141</v>
      </c>
      <c r="G1499" s="80"/>
      <c r="H1499" s="4">
        <f>ROUND(SUM(H1498),2)</f>
        <v>27.2</v>
      </c>
    </row>
    <row r="1500" spans="1:8" ht="9.9499999999999993" customHeight="1">
      <c r="A1500" s="8"/>
      <c r="B1500" s="8"/>
      <c r="C1500" s="8"/>
      <c r="D1500" s="8"/>
      <c r="E1500" s="8"/>
      <c r="F1500" s="83"/>
      <c r="G1500" s="83"/>
      <c r="H1500" s="83"/>
    </row>
    <row r="1501" spans="1:8" ht="20.100000000000001" customHeight="1">
      <c r="A1501" s="81" t="s">
        <v>2712</v>
      </c>
      <c r="B1501" s="81"/>
      <c r="C1501" s="81"/>
      <c r="D1501" s="81"/>
      <c r="E1501" s="81"/>
      <c r="F1501" s="81"/>
      <c r="G1501" s="81"/>
      <c r="H1501" s="81"/>
    </row>
    <row r="1502" spans="1:8" ht="15" customHeight="1">
      <c r="A1502" s="76" t="s">
        <v>1180</v>
      </c>
      <c r="B1502" s="76"/>
      <c r="C1502" s="77" t="s">
        <v>3</v>
      </c>
      <c r="D1502" s="77"/>
      <c r="E1502" s="12" t="s">
        <v>4</v>
      </c>
      <c r="F1502" s="12" t="s">
        <v>1121</v>
      </c>
      <c r="G1502" s="12" t="s">
        <v>1122</v>
      </c>
      <c r="H1502" s="12" t="s">
        <v>1123</v>
      </c>
    </row>
    <row r="1503" spans="1:8" ht="38.1" customHeight="1">
      <c r="A1503" s="13" t="s">
        <v>2457</v>
      </c>
      <c r="B1503" s="14" t="s">
        <v>2458</v>
      </c>
      <c r="C1503" s="78" t="s">
        <v>15</v>
      </c>
      <c r="D1503" s="78"/>
      <c r="E1503" s="13" t="s">
        <v>39</v>
      </c>
      <c r="F1503" s="15">
        <v>5.6999999999999996E-6</v>
      </c>
      <c r="G1503" s="16">
        <v>562212.18999999994</v>
      </c>
      <c r="H1503" s="16">
        <f>TRUNC(TRUNC(F1503,8)*G1503,2)</f>
        <v>3.2</v>
      </c>
    </row>
    <row r="1504" spans="1:8" ht="45.95" customHeight="1">
      <c r="A1504" s="13" t="s">
        <v>2710</v>
      </c>
      <c r="B1504" s="14" t="s">
        <v>2711</v>
      </c>
      <c r="C1504" s="78" t="s">
        <v>15</v>
      </c>
      <c r="D1504" s="78"/>
      <c r="E1504" s="13" t="s">
        <v>39</v>
      </c>
      <c r="F1504" s="15">
        <v>5.8000000000000004E-6</v>
      </c>
      <c r="G1504" s="16">
        <v>143750</v>
      </c>
      <c r="H1504" s="16">
        <f>TRUNC(TRUNC(F1504,8)*G1504,2)</f>
        <v>0.83</v>
      </c>
    </row>
    <row r="1505" spans="1:8" ht="15" customHeight="1">
      <c r="A1505" s="8"/>
      <c r="B1505" s="8"/>
      <c r="C1505" s="8"/>
      <c r="D1505" s="8"/>
      <c r="E1505" s="8"/>
      <c r="F1505" s="79" t="s">
        <v>1185</v>
      </c>
      <c r="G1505" s="79"/>
      <c r="H1505" s="17">
        <f>SUM(H1503:H1504)</f>
        <v>4.03</v>
      </c>
    </row>
    <row r="1506" spans="1:8" ht="15" customHeight="1">
      <c r="A1506" s="8"/>
      <c r="B1506" s="8"/>
      <c r="C1506" s="8"/>
      <c r="D1506" s="8"/>
      <c r="E1506" s="8"/>
      <c r="F1506" s="80" t="s">
        <v>1141</v>
      </c>
      <c r="G1506" s="80"/>
      <c r="H1506" s="4">
        <f>ROUND(SUM(H1505),2)</f>
        <v>4.03</v>
      </c>
    </row>
    <row r="1507" spans="1:8" ht="9.9499999999999993" customHeight="1">
      <c r="A1507" s="8"/>
      <c r="B1507" s="8"/>
      <c r="C1507" s="8"/>
      <c r="D1507" s="8"/>
      <c r="E1507" s="8"/>
      <c r="F1507" s="83"/>
      <c r="G1507" s="83"/>
      <c r="H1507" s="83"/>
    </row>
    <row r="1508" spans="1:8" ht="20.100000000000001" customHeight="1">
      <c r="A1508" s="81" t="s">
        <v>2713</v>
      </c>
      <c r="B1508" s="81"/>
      <c r="C1508" s="81"/>
      <c r="D1508" s="81"/>
      <c r="E1508" s="81"/>
      <c r="F1508" s="81"/>
      <c r="G1508" s="81"/>
      <c r="H1508" s="81"/>
    </row>
    <row r="1509" spans="1:8" ht="15" customHeight="1">
      <c r="A1509" s="76" t="s">
        <v>1180</v>
      </c>
      <c r="B1509" s="76"/>
      <c r="C1509" s="77" t="s">
        <v>3</v>
      </c>
      <c r="D1509" s="77"/>
      <c r="E1509" s="12" t="s">
        <v>4</v>
      </c>
      <c r="F1509" s="12" t="s">
        <v>1121</v>
      </c>
      <c r="G1509" s="12" t="s">
        <v>1122</v>
      </c>
      <c r="H1509" s="12" t="s">
        <v>1123</v>
      </c>
    </row>
    <row r="1510" spans="1:8" ht="38.1" customHeight="1">
      <c r="A1510" s="13" t="s">
        <v>2457</v>
      </c>
      <c r="B1510" s="14" t="s">
        <v>2458</v>
      </c>
      <c r="C1510" s="78" t="s">
        <v>15</v>
      </c>
      <c r="D1510" s="78"/>
      <c r="E1510" s="13" t="s">
        <v>39</v>
      </c>
      <c r="F1510" s="15">
        <v>1.4100000000000001E-5</v>
      </c>
      <c r="G1510" s="16">
        <v>562212.18999999994</v>
      </c>
      <c r="H1510" s="16">
        <f>TRUNC(TRUNC(F1510,8)*G1510,2)</f>
        <v>7.92</v>
      </c>
    </row>
    <row r="1511" spans="1:8" ht="45.95" customHeight="1">
      <c r="A1511" s="13" t="s">
        <v>2710</v>
      </c>
      <c r="B1511" s="14" t="s">
        <v>2711</v>
      </c>
      <c r="C1511" s="78" t="s">
        <v>15</v>
      </c>
      <c r="D1511" s="78"/>
      <c r="E1511" s="13" t="s">
        <v>39</v>
      </c>
      <c r="F1511" s="15">
        <v>1.4399999999999999E-5</v>
      </c>
      <c r="G1511" s="16">
        <v>143750</v>
      </c>
      <c r="H1511" s="16">
        <f>TRUNC(TRUNC(F1511,8)*G1511,2)</f>
        <v>2.0699999999999998</v>
      </c>
    </row>
    <row r="1512" spans="1:8" ht="15" customHeight="1">
      <c r="A1512" s="8"/>
      <c r="B1512" s="8"/>
      <c r="C1512" s="8"/>
      <c r="D1512" s="8"/>
      <c r="E1512" s="8"/>
      <c r="F1512" s="79" t="s">
        <v>1185</v>
      </c>
      <c r="G1512" s="79"/>
      <c r="H1512" s="17">
        <f>SUM(H1510:H1511)</f>
        <v>9.99</v>
      </c>
    </row>
    <row r="1513" spans="1:8" ht="15" customHeight="1">
      <c r="A1513" s="8"/>
      <c r="B1513" s="8"/>
      <c r="C1513" s="8"/>
      <c r="D1513" s="8"/>
      <c r="E1513" s="8"/>
      <c r="F1513" s="80" t="s">
        <v>1141</v>
      </c>
      <c r="G1513" s="80"/>
      <c r="H1513" s="4">
        <f>ROUND(SUM(H1512),2)</f>
        <v>9.99</v>
      </c>
    </row>
    <row r="1514" spans="1:8" ht="9.9499999999999993" customHeight="1">
      <c r="A1514" s="8"/>
      <c r="B1514" s="8"/>
      <c r="C1514" s="8"/>
      <c r="D1514" s="8"/>
      <c r="E1514" s="8"/>
      <c r="F1514" s="83"/>
      <c r="G1514" s="83"/>
      <c r="H1514" s="83"/>
    </row>
    <row r="1515" spans="1:8" ht="20.100000000000001" customHeight="1">
      <c r="A1515" s="81" t="s">
        <v>2714</v>
      </c>
      <c r="B1515" s="81"/>
      <c r="C1515" s="81"/>
      <c r="D1515" s="81"/>
      <c r="E1515" s="81"/>
      <c r="F1515" s="81"/>
      <c r="G1515" s="81"/>
      <c r="H1515" s="81"/>
    </row>
    <row r="1516" spans="1:8" ht="15" customHeight="1">
      <c r="A1516" s="76" t="s">
        <v>1180</v>
      </c>
      <c r="B1516" s="76"/>
      <c r="C1516" s="77" t="s">
        <v>3</v>
      </c>
      <c r="D1516" s="77"/>
      <c r="E1516" s="12" t="s">
        <v>4</v>
      </c>
      <c r="F1516" s="12" t="s">
        <v>1121</v>
      </c>
      <c r="G1516" s="12" t="s">
        <v>1122</v>
      </c>
      <c r="H1516" s="12" t="s">
        <v>1123</v>
      </c>
    </row>
    <row r="1517" spans="1:8" ht="38.1" customHeight="1">
      <c r="A1517" s="13" t="s">
        <v>2457</v>
      </c>
      <c r="B1517" s="14" t="s">
        <v>2458</v>
      </c>
      <c r="C1517" s="78" t="s">
        <v>15</v>
      </c>
      <c r="D1517" s="78"/>
      <c r="E1517" s="13" t="s">
        <v>39</v>
      </c>
      <c r="F1517" s="15">
        <v>6.4300000000000004E-5</v>
      </c>
      <c r="G1517" s="16">
        <v>562212.18999999994</v>
      </c>
      <c r="H1517" s="16">
        <f>TRUNC(TRUNC(F1517,8)*G1517,2)</f>
        <v>36.15</v>
      </c>
    </row>
    <row r="1518" spans="1:8" ht="45.95" customHeight="1">
      <c r="A1518" s="13" t="s">
        <v>2710</v>
      </c>
      <c r="B1518" s="14" t="s">
        <v>2711</v>
      </c>
      <c r="C1518" s="78" t="s">
        <v>15</v>
      </c>
      <c r="D1518" s="78"/>
      <c r="E1518" s="13" t="s">
        <v>39</v>
      </c>
      <c r="F1518" s="15">
        <v>6.8899999999999994E-5</v>
      </c>
      <c r="G1518" s="16">
        <v>143750</v>
      </c>
      <c r="H1518" s="16">
        <f>TRUNC(TRUNC(F1518,8)*G1518,2)</f>
        <v>9.9</v>
      </c>
    </row>
    <row r="1519" spans="1:8" ht="15" customHeight="1">
      <c r="A1519" s="8"/>
      <c r="B1519" s="8"/>
      <c r="C1519" s="8"/>
      <c r="D1519" s="8"/>
      <c r="E1519" s="8"/>
      <c r="F1519" s="79" t="s">
        <v>1185</v>
      </c>
      <c r="G1519" s="79"/>
      <c r="H1519" s="17">
        <f>SUM(H1517:H1518)</f>
        <v>46.05</v>
      </c>
    </row>
    <row r="1520" spans="1:8" ht="15" customHeight="1">
      <c r="A1520" s="8"/>
      <c r="B1520" s="8"/>
      <c r="C1520" s="8"/>
      <c r="D1520" s="8"/>
      <c r="E1520" s="8"/>
      <c r="F1520" s="80" t="s">
        <v>1141</v>
      </c>
      <c r="G1520" s="80"/>
      <c r="H1520" s="4">
        <f>ROUND(SUM(H1519),2)</f>
        <v>46.05</v>
      </c>
    </row>
    <row r="1521" spans="1:8" ht="9.9499999999999993" customHeight="1">
      <c r="A1521" s="8"/>
      <c r="B1521" s="8"/>
      <c r="C1521" s="8"/>
      <c r="D1521" s="8"/>
      <c r="E1521" s="8"/>
      <c r="F1521" s="83"/>
      <c r="G1521" s="83"/>
      <c r="H1521" s="83"/>
    </row>
    <row r="1522" spans="1:8" ht="20.100000000000001" customHeight="1">
      <c r="A1522" s="81" t="s">
        <v>2715</v>
      </c>
      <c r="B1522" s="81"/>
      <c r="C1522" s="81"/>
      <c r="D1522" s="81"/>
      <c r="E1522" s="81"/>
      <c r="F1522" s="81"/>
      <c r="G1522" s="81"/>
      <c r="H1522" s="81"/>
    </row>
    <row r="1523" spans="1:8" ht="15" customHeight="1">
      <c r="A1523" s="76" t="s">
        <v>1234</v>
      </c>
      <c r="B1523" s="76"/>
      <c r="C1523" s="77" t="s">
        <v>3</v>
      </c>
      <c r="D1523" s="77"/>
      <c r="E1523" s="12" t="s">
        <v>4</v>
      </c>
      <c r="F1523" s="12" t="s">
        <v>1121</v>
      </c>
      <c r="G1523" s="12" t="s">
        <v>1122</v>
      </c>
      <c r="H1523" s="12" t="s">
        <v>1123</v>
      </c>
    </row>
    <row r="1524" spans="1:8" ht="21" customHeight="1">
      <c r="A1524" s="13" t="s">
        <v>2421</v>
      </c>
      <c r="B1524" s="14" t="s">
        <v>2422</v>
      </c>
      <c r="C1524" s="78" t="s">
        <v>15</v>
      </c>
      <c r="D1524" s="78"/>
      <c r="E1524" s="13" t="s">
        <v>1301</v>
      </c>
      <c r="F1524" s="15">
        <v>26.43</v>
      </c>
      <c r="G1524" s="16">
        <v>5.96</v>
      </c>
      <c r="H1524" s="16">
        <f>TRUNC(TRUNC(F1524,8)*G1524,2)</f>
        <v>157.52000000000001</v>
      </c>
    </row>
    <row r="1525" spans="1:8" ht="15" customHeight="1">
      <c r="A1525" s="8"/>
      <c r="B1525" s="8"/>
      <c r="C1525" s="8"/>
      <c r="D1525" s="8"/>
      <c r="E1525" s="8"/>
      <c r="F1525" s="79" t="s">
        <v>1249</v>
      </c>
      <c r="G1525" s="79"/>
      <c r="H1525" s="17">
        <f>SUM(H1524:H1524)</f>
        <v>157.52000000000001</v>
      </c>
    </row>
    <row r="1526" spans="1:8" ht="15" customHeight="1">
      <c r="A1526" s="8"/>
      <c r="B1526" s="8"/>
      <c r="C1526" s="8"/>
      <c r="D1526" s="8"/>
      <c r="E1526" s="8"/>
      <c r="F1526" s="80" t="s">
        <v>1141</v>
      </c>
      <c r="G1526" s="80"/>
      <c r="H1526" s="4">
        <f>ROUND(SUM(H1525),2)</f>
        <v>157.52000000000001</v>
      </c>
    </row>
    <row r="1527" spans="1:8" ht="9.9499999999999993" customHeight="1">
      <c r="A1527" s="8"/>
      <c r="B1527" s="8"/>
      <c r="C1527" s="8"/>
      <c r="D1527" s="8"/>
      <c r="E1527" s="8"/>
      <c r="F1527" s="83"/>
      <c r="G1527" s="83"/>
      <c r="H1527" s="83"/>
    </row>
    <row r="1528" spans="1:8" ht="20.100000000000001" customHeight="1">
      <c r="A1528" s="81" t="s">
        <v>2716</v>
      </c>
      <c r="B1528" s="81"/>
      <c r="C1528" s="81"/>
      <c r="D1528" s="81"/>
      <c r="E1528" s="81"/>
      <c r="F1528" s="81"/>
      <c r="G1528" s="81"/>
      <c r="H1528" s="81"/>
    </row>
    <row r="1529" spans="1:8" ht="15" customHeight="1">
      <c r="A1529" s="76" t="s">
        <v>1120</v>
      </c>
      <c r="B1529" s="76"/>
      <c r="C1529" s="77" t="s">
        <v>3</v>
      </c>
      <c r="D1529" s="77"/>
      <c r="E1529" s="12" t="s">
        <v>4</v>
      </c>
      <c r="F1529" s="12" t="s">
        <v>1121</v>
      </c>
      <c r="G1529" s="12" t="s">
        <v>1122</v>
      </c>
      <c r="H1529" s="12" t="s">
        <v>1123</v>
      </c>
    </row>
    <row r="1530" spans="1:8" ht="21" customHeight="1">
      <c r="A1530" s="13" t="s">
        <v>2238</v>
      </c>
      <c r="B1530" s="14" t="s">
        <v>2239</v>
      </c>
      <c r="C1530" s="78" t="s">
        <v>15</v>
      </c>
      <c r="D1530" s="78"/>
      <c r="E1530" s="13" t="s">
        <v>1221</v>
      </c>
      <c r="F1530" s="15">
        <v>1</v>
      </c>
      <c r="G1530" s="16">
        <v>4.5199999999999996</v>
      </c>
      <c r="H1530" s="16">
        <f t="shared" ref="H1530:H1535" si="13">TRUNC(TRUNC(F1530,8)*G1530,2)</f>
        <v>4.5199999999999996</v>
      </c>
    </row>
    <row r="1531" spans="1:8" ht="21" customHeight="1">
      <c r="A1531" s="13" t="s">
        <v>2240</v>
      </c>
      <c r="B1531" s="14" t="s">
        <v>2241</v>
      </c>
      <c r="C1531" s="78" t="s">
        <v>15</v>
      </c>
      <c r="D1531" s="78"/>
      <c r="E1531" s="13" t="s">
        <v>1221</v>
      </c>
      <c r="F1531" s="15">
        <v>1</v>
      </c>
      <c r="G1531" s="16">
        <v>1.31</v>
      </c>
      <c r="H1531" s="16">
        <f t="shared" si="13"/>
        <v>1.31</v>
      </c>
    </row>
    <row r="1532" spans="1:8" ht="21" customHeight="1">
      <c r="A1532" s="13" t="s">
        <v>2242</v>
      </c>
      <c r="B1532" s="14" t="s">
        <v>2243</v>
      </c>
      <c r="C1532" s="78" t="s">
        <v>15</v>
      </c>
      <c r="D1532" s="78"/>
      <c r="E1532" s="13" t="s">
        <v>1221</v>
      </c>
      <c r="F1532" s="15">
        <v>1</v>
      </c>
      <c r="G1532" s="16">
        <v>1.43</v>
      </c>
      <c r="H1532" s="16">
        <f t="shared" si="13"/>
        <v>1.43</v>
      </c>
    </row>
    <row r="1533" spans="1:8" ht="21" customHeight="1">
      <c r="A1533" s="13" t="s">
        <v>2244</v>
      </c>
      <c r="B1533" s="14" t="s">
        <v>2245</v>
      </c>
      <c r="C1533" s="78" t="s">
        <v>15</v>
      </c>
      <c r="D1533" s="78"/>
      <c r="E1533" s="13" t="s">
        <v>1221</v>
      </c>
      <c r="F1533" s="15">
        <v>1</v>
      </c>
      <c r="G1533" s="16">
        <v>0.78</v>
      </c>
      <c r="H1533" s="16">
        <f t="shared" si="13"/>
        <v>0.78</v>
      </c>
    </row>
    <row r="1534" spans="1:8" ht="21" customHeight="1">
      <c r="A1534" s="13" t="s">
        <v>2246</v>
      </c>
      <c r="B1534" s="14" t="s">
        <v>2247</v>
      </c>
      <c r="C1534" s="78" t="s">
        <v>15</v>
      </c>
      <c r="D1534" s="78"/>
      <c r="E1534" s="13" t="s">
        <v>1221</v>
      </c>
      <c r="F1534" s="15">
        <v>1</v>
      </c>
      <c r="G1534" s="16">
        <v>0.08</v>
      </c>
      <c r="H1534" s="16">
        <f t="shared" si="13"/>
        <v>0.08</v>
      </c>
    </row>
    <row r="1535" spans="1:8" ht="21" customHeight="1">
      <c r="A1535" s="13" t="s">
        <v>2248</v>
      </c>
      <c r="B1535" s="14" t="s">
        <v>2249</v>
      </c>
      <c r="C1535" s="78" t="s">
        <v>15</v>
      </c>
      <c r="D1535" s="78"/>
      <c r="E1535" s="13" t="s">
        <v>1221</v>
      </c>
      <c r="F1535" s="15">
        <v>1</v>
      </c>
      <c r="G1535" s="16">
        <v>0.85</v>
      </c>
      <c r="H1535" s="16">
        <f t="shared" si="13"/>
        <v>0.85</v>
      </c>
    </row>
    <row r="1536" spans="1:8" ht="15" customHeight="1">
      <c r="A1536" s="8"/>
      <c r="B1536" s="8"/>
      <c r="C1536" s="8"/>
      <c r="D1536" s="8"/>
      <c r="E1536" s="8"/>
      <c r="F1536" s="79" t="s">
        <v>1132</v>
      </c>
      <c r="G1536" s="79"/>
      <c r="H1536" s="17">
        <f>SUM(H1530:H1535)</f>
        <v>8.9699999999999989</v>
      </c>
    </row>
    <row r="1537" spans="1:8" ht="15" customHeight="1">
      <c r="A1537" s="76" t="s">
        <v>1133</v>
      </c>
      <c r="B1537" s="76"/>
      <c r="C1537" s="77" t="s">
        <v>3</v>
      </c>
      <c r="D1537" s="77"/>
      <c r="E1537" s="12" t="s">
        <v>4</v>
      </c>
      <c r="F1537" s="12" t="s">
        <v>1121</v>
      </c>
      <c r="G1537" s="12" t="s">
        <v>1122</v>
      </c>
      <c r="H1537" s="12" t="s">
        <v>1123</v>
      </c>
    </row>
    <row r="1538" spans="1:8" ht="15" customHeight="1">
      <c r="A1538" s="13" t="s">
        <v>2554</v>
      </c>
      <c r="B1538" s="14" t="s">
        <v>2555</v>
      </c>
      <c r="C1538" s="78" t="s">
        <v>15</v>
      </c>
      <c r="D1538" s="78"/>
      <c r="E1538" s="13" t="s">
        <v>1221</v>
      </c>
      <c r="F1538" s="15">
        <v>1</v>
      </c>
      <c r="G1538" s="16">
        <v>22.81</v>
      </c>
      <c r="H1538" s="16">
        <f>TRUNC(TRUNC(F1538,8)*G1538,2)</f>
        <v>22.81</v>
      </c>
    </row>
    <row r="1539" spans="1:8" ht="15" customHeight="1">
      <c r="A1539" s="8"/>
      <c r="B1539" s="8"/>
      <c r="C1539" s="8"/>
      <c r="D1539" s="8"/>
      <c r="E1539" s="8"/>
      <c r="F1539" s="79" t="s">
        <v>1136</v>
      </c>
      <c r="G1539" s="79"/>
      <c r="H1539" s="17">
        <f>SUM(H1538:H1538)</f>
        <v>22.81</v>
      </c>
    </row>
    <row r="1540" spans="1:8" ht="15" customHeight="1">
      <c r="A1540" s="76" t="s">
        <v>1137</v>
      </c>
      <c r="B1540" s="76"/>
      <c r="C1540" s="77" t="s">
        <v>3</v>
      </c>
      <c r="D1540" s="77"/>
      <c r="E1540" s="12" t="s">
        <v>4</v>
      </c>
      <c r="F1540" s="12" t="s">
        <v>1121</v>
      </c>
      <c r="G1540" s="12" t="s">
        <v>1122</v>
      </c>
      <c r="H1540" s="12" t="s">
        <v>1123</v>
      </c>
    </row>
    <row r="1541" spans="1:8" ht="21" customHeight="1">
      <c r="A1541" s="13" t="s">
        <v>2717</v>
      </c>
      <c r="B1541" s="14" t="s">
        <v>2718</v>
      </c>
      <c r="C1541" s="78" t="s">
        <v>15</v>
      </c>
      <c r="D1541" s="78"/>
      <c r="E1541" s="13" t="s">
        <v>1221</v>
      </c>
      <c r="F1541" s="15">
        <v>1</v>
      </c>
      <c r="G1541" s="16">
        <v>0.48</v>
      </c>
      <c r="H1541" s="16">
        <f>TRUNC(TRUNC(F1541,8)*G1541,2)</f>
        <v>0.48</v>
      </c>
    </row>
    <row r="1542" spans="1:8" ht="15" customHeight="1">
      <c r="A1542" s="8"/>
      <c r="B1542" s="8"/>
      <c r="C1542" s="8"/>
      <c r="D1542" s="8"/>
      <c r="E1542" s="8"/>
      <c r="F1542" s="79" t="s">
        <v>1140</v>
      </c>
      <c r="G1542" s="79"/>
      <c r="H1542" s="17">
        <f>SUM(H1541:H1541)</f>
        <v>0.48</v>
      </c>
    </row>
    <row r="1543" spans="1:8" ht="15" customHeight="1">
      <c r="A1543" s="8"/>
      <c r="B1543" s="8"/>
      <c r="C1543" s="8"/>
      <c r="D1543" s="8"/>
      <c r="E1543" s="8"/>
      <c r="F1543" s="80" t="s">
        <v>1141</v>
      </c>
      <c r="G1543" s="80"/>
      <c r="H1543" s="4">
        <f>ROUND(SUM(H1536,H1539,H1542),2)</f>
        <v>32.26</v>
      </c>
    </row>
    <row r="1544" spans="1:8" ht="9.9499999999999993" customHeight="1">
      <c r="A1544" s="8"/>
      <c r="B1544" s="8"/>
      <c r="C1544" s="8"/>
      <c r="D1544" s="8"/>
      <c r="E1544" s="8"/>
      <c r="F1544" s="83"/>
      <c r="G1544" s="83"/>
      <c r="H1544" s="83"/>
    </row>
    <row r="1545" spans="1:8" ht="20.100000000000001" customHeight="1">
      <c r="A1545" s="81" t="s">
        <v>2719</v>
      </c>
      <c r="B1545" s="81"/>
      <c r="C1545" s="81"/>
      <c r="D1545" s="81"/>
      <c r="E1545" s="81"/>
      <c r="F1545" s="81"/>
      <c r="G1545" s="81"/>
      <c r="H1545" s="81"/>
    </row>
    <row r="1546" spans="1:8" ht="15" customHeight="1">
      <c r="A1546" s="76" t="s">
        <v>1234</v>
      </c>
      <c r="B1546" s="76"/>
      <c r="C1546" s="77" t="s">
        <v>3</v>
      </c>
      <c r="D1546" s="77"/>
      <c r="E1546" s="12" t="s">
        <v>4</v>
      </c>
      <c r="F1546" s="12" t="s">
        <v>1121</v>
      </c>
      <c r="G1546" s="12" t="s">
        <v>1122</v>
      </c>
      <c r="H1546" s="12" t="s">
        <v>1123</v>
      </c>
    </row>
    <row r="1547" spans="1:8" ht="15" customHeight="1">
      <c r="A1547" s="13" t="s">
        <v>2720</v>
      </c>
      <c r="B1547" s="14" t="s">
        <v>2721</v>
      </c>
      <c r="C1547" s="78" t="s">
        <v>15</v>
      </c>
      <c r="D1547" s="78"/>
      <c r="E1547" s="13" t="s">
        <v>39</v>
      </c>
      <c r="F1547" s="15">
        <v>1</v>
      </c>
      <c r="G1547" s="16">
        <v>4.88</v>
      </c>
      <c r="H1547" s="16">
        <f>TRUNC(TRUNC(F1547,8)*G1547,2)</f>
        <v>4.88</v>
      </c>
    </row>
    <row r="1548" spans="1:8" ht="15" customHeight="1">
      <c r="A1548" s="13" t="s">
        <v>2722</v>
      </c>
      <c r="B1548" s="14" t="s">
        <v>2723</v>
      </c>
      <c r="C1548" s="78" t="s">
        <v>15</v>
      </c>
      <c r="D1548" s="78"/>
      <c r="E1548" s="13" t="s">
        <v>39</v>
      </c>
      <c r="F1548" s="15">
        <v>1</v>
      </c>
      <c r="G1548" s="16">
        <v>5.55</v>
      </c>
      <c r="H1548" s="16">
        <f>TRUNC(TRUNC(F1548,8)*G1548,2)</f>
        <v>5.55</v>
      </c>
    </row>
    <row r="1549" spans="1:8" ht="15" customHeight="1">
      <c r="A1549" s="8"/>
      <c r="B1549" s="8"/>
      <c r="C1549" s="8"/>
      <c r="D1549" s="8"/>
      <c r="E1549" s="8"/>
      <c r="F1549" s="79" t="s">
        <v>1249</v>
      </c>
      <c r="G1549" s="79"/>
      <c r="H1549" s="17">
        <f>SUM(H1547:H1548)</f>
        <v>10.43</v>
      </c>
    </row>
    <row r="1550" spans="1:8" ht="15" customHeight="1">
      <c r="A1550" s="76" t="s">
        <v>1218</v>
      </c>
      <c r="B1550" s="76"/>
      <c r="C1550" s="77" t="s">
        <v>3</v>
      </c>
      <c r="D1550" s="77"/>
      <c r="E1550" s="12" t="s">
        <v>4</v>
      </c>
      <c r="F1550" s="12" t="s">
        <v>1121</v>
      </c>
      <c r="G1550" s="12" t="s">
        <v>1122</v>
      </c>
      <c r="H1550" s="12" t="s">
        <v>1123</v>
      </c>
    </row>
    <row r="1551" spans="1:8" ht="21" customHeight="1">
      <c r="A1551" s="13" t="s">
        <v>1326</v>
      </c>
      <c r="B1551" s="14" t="s">
        <v>1327</v>
      </c>
      <c r="C1551" s="78" t="s">
        <v>15</v>
      </c>
      <c r="D1551" s="78"/>
      <c r="E1551" s="13" t="s">
        <v>1221</v>
      </c>
      <c r="F1551" s="15">
        <v>0.48599999999999999</v>
      </c>
      <c r="G1551" s="16">
        <v>23.8</v>
      </c>
      <c r="H1551" s="16">
        <f>TRUNC(TRUNC(F1551,8)*G1551,2)</f>
        <v>11.56</v>
      </c>
    </row>
    <row r="1552" spans="1:8" ht="15" customHeight="1">
      <c r="A1552" s="13" t="s">
        <v>1328</v>
      </c>
      <c r="B1552" s="14" t="s">
        <v>1329</v>
      </c>
      <c r="C1552" s="78" t="s">
        <v>15</v>
      </c>
      <c r="D1552" s="78"/>
      <c r="E1552" s="13" t="s">
        <v>1221</v>
      </c>
      <c r="F1552" s="15">
        <v>0.48599999999999999</v>
      </c>
      <c r="G1552" s="16">
        <v>31.3</v>
      </c>
      <c r="H1552" s="16">
        <f>TRUNC(TRUNC(F1552,8)*G1552,2)</f>
        <v>15.21</v>
      </c>
    </row>
    <row r="1553" spans="1:8" ht="18" customHeight="1">
      <c r="A1553" s="8"/>
      <c r="B1553" s="8"/>
      <c r="C1553" s="8"/>
      <c r="D1553" s="8"/>
      <c r="E1553" s="8"/>
      <c r="F1553" s="79" t="s">
        <v>1224</v>
      </c>
      <c r="G1553" s="79"/>
      <c r="H1553" s="17">
        <f>SUM(H1551:H1552)</f>
        <v>26.770000000000003</v>
      </c>
    </row>
    <row r="1554" spans="1:8" ht="15" customHeight="1">
      <c r="A1554" s="8"/>
      <c r="B1554" s="8"/>
      <c r="C1554" s="8"/>
      <c r="D1554" s="8"/>
      <c r="E1554" s="8"/>
      <c r="F1554" s="80" t="s">
        <v>1141</v>
      </c>
      <c r="G1554" s="80"/>
      <c r="H1554" s="4">
        <f>ROUND(SUM(H1549,H1553),2)</f>
        <v>37.200000000000003</v>
      </c>
    </row>
    <row r="1555" spans="1:8" ht="9.9499999999999993" customHeight="1">
      <c r="A1555" s="8"/>
      <c r="B1555" s="8"/>
      <c r="C1555" s="8"/>
      <c r="D1555" s="8"/>
      <c r="E1555" s="8"/>
      <c r="F1555" s="83"/>
      <c r="G1555" s="83"/>
      <c r="H1555" s="83"/>
    </row>
    <row r="1556" spans="1:8" ht="20.100000000000001" customHeight="1">
      <c r="A1556" s="81" t="s">
        <v>2724</v>
      </c>
      <c r="B1556" s="81"/>
      <c r="C1556" s="81"/>
      <c r="D1556" s="81"/>
      <c r="E1556" s="81"/>
      <c r="F1556" s="81"/>
      <c r="G1556" s="81"/>
      <c r="H1556" s="81"/>
    </row>
    <row r="1557" spans="1:8" ht="15" customHeight="1">
      <c r="A1557" s="76" t="s">
        <v>1234</v>
      </c>
      <c r="B1557" s="76"/>
      <c r="C1557" s="77" t="s">
        <v>3</v>
      </c>
      <c r="D1557" s="77"/>
      <c r="E1557" s="12" t="s">
        <v>4</v>
      </c>
      <c r="F1557" s="12" t="s">
        <v>1121</v>
      </c>
      <c r="G1557" s="12" t="s">
        <v>1122</v>
      </c>
      <c r="H1557" s="12" t="s">
        <v>1123</v>
      </c>
    </row>
    <row r="1558" spans="1:8" ht="15" customHeight="1">
      <c r="A1558" s="13" t="s">
        <v>2720</v>
      </c>
      <c r="B1558" s="14" t="s">
        <v>2721</v>
      </c>
      <c r="C1558" s="78" t="s">
        <v>15</v>
      </c>
      <c r="D1558" s="78"/>
      <c r="E1558" s="13" t="s">
        <v>39</v>
      </c>
      <c r="F1558" s="15">
        <v>1</v>
      </c>
      <c r="G1558" s="16">
        <v>4.88</v>
      </c>
      <c r="H1558" s="16">
        <f>TRUNC(TRUNC(F1558,8)*G1558,2)</f>
        <v>4.88</v>
      </c>
    </row>
    <row r="1559" spans="1:8" ht="15" customHeight="1">
      <c r="A1559" s="8"/>
      <c r="B1559" s="8"/>
      <c r="C1559" s="8"/>
      <c r="D1559" s="8"/>
      <c r="E1559" s="8"/>
      <c r="F1559" s="79" t="s">
        <v>1249</v>
      </c>
      <c r="G1559" s="79"/>
      <c r="H1559" s="17">
        <f>SUM(H1558:H1558)</f>
        <v>4.88</v>
      </c>
    </row>
    <row r="1560" spans="1:8" ht="15" customHeight="1">
      <c r="A1560" s="76" t="s">
        <v>1218</v>
      </c>
      <c r="B1560" s="76"/>
      <c r="C1560" s="77" t="s">
        <v>3</v>
      </c>
      <c r="D1560" s="77"/>
      <c r="E1560" s="12" t="s">
        <v>4</v>
      </c>
      <c r="F1560" s="12" t="s">
        <v>1121</v>
      </c>
      <c r="G1560" s="12" t="s">
        <v>1122</v>
      </c>
      <c r="H1560" s="12" t="s">
        <v>1123</v>
      </c>
    </row>
    <row r="1561" spans="1:8" ht="21" customHeight="1">
      <c r="A1561" s="13" t="s">
        <v>1326</v>
      </c>
      <c r="B1561" s="14" t="s">
        <v>1327</v>
      </c>
      <c r="C1561" s="78" t="s">
        <v>15</v>
      </c>
      <c r="D1561" s="78"/>
      <c r="E1561" s="13" t="s">
        <v>1221</v>
      </c>
      <c r="F1561" s="15">
        <v>0.23200000000000001</v>
      </c>
      <c r="G1561" s="16">
        <v>23.8</v>
      </c>
      <c r="H1561" s="16">
        <f>TRUNC(TRUNC(F1561,8)*G1561,2)</f>
        <v>5.52</v>
      </c>
    </row>
    <row r="1562" spans="1:8" ht="15" customHeight="1">
      <c r="A1562" s="13" t="s">
        <v>1328</v>
      </c>
      <c r="B1562" s="14" t="s">
        <v>1329</v>
      </c>
      <c r="C1562" s="78" t="s">
        <v>15</v>
      </c>
      <c r="D1562" s="78"/>
      <c r="E1562" s="13" t="s">
        <v>1221</v>
      </c>
      <c r="F1562" s="15">
        <v>0.23200000000000001</v>
      </c>
      <c r="G1562" s="16">
        <v>31.3</v>
      </c>
      <c r="H1562" s="16">
        <f>TRUNC(TRUNC(F1562,8)*G1562,2)</f>
        <v>7.26</v>
      </c>
    </row>
    <row r="1563" spans="1:8" ht="18" customHeight="1">
      <c r="A1563" s="8"/>
      <c r="B1563" s="8"/>
      <c r="C1563" s="8"/>
      <c r="D1563" s="8"/>
      <c r="E1563" s="8"/>
      <c r="F1563" s="79" t="s">
        <v>1224</v>
      </c>
      <c r="G1563" s="79"/>
      <c r="H1563" s="17">
        <f>SUM(H1561:H1562)</f>
        <v>12.78</v>
      </c>
    </row>
    <row r="1564" spans="1:8" ht="15" customHeight="1">
      <c r="A1564" s="8"/>
      <c r="B1564" s="8"/>
      <c r="C1564" s="8"/>
      <c r="D1564" s="8"/>
      <c r="E1564" s="8"/>
      <c r="F1564" s="80" t="s">
        <v>1141</v>
      </c>
      <c r="G1564" s="80"/>
      <c r="H1564" s="4">
        <f>ROUND(SUM(H1559,H1563),2)</f>
        <v>17.66</v>
      </c>
    </row>
    <row r="1565" spans="1:8" ht="9.9499999999999993" customHeight="1">
      <c r="A1565" s="8"/>
      <c r="B1565" s="8"/>
      <c r="C1565" s="8"/>
      <c r="D1565" s="8"/>
      <c r="E1565" s="8"/>
      <c r="F1565" s="83"/>
      <c r="G1565" s="83"/>
      <c r="H1565" s="83"/>
    </row>
    <row r="1566" spans="1:8" ht="20.100000000000001" customHeight="1">
      <c r="A1566" s="81" t="s">
        <v>2725</v>
      </c>
      <c r="B1566" s="81"/>
      <c r="C1566" s="81"/>
      <c r="D1566" s="81"/>
      <c r="E1566" s="81"/>
      <c r="F1566" s="81"/>
      <c r="G1566" s="81"/>
      <c r="H1566" s="81"/>
    </row>
    <row r="1567" spans="1:8" ht="15" customHeight="1">
      <c r="A1567" s="76" t="s">
        <v>1218</v>
      </c>
      <c r="B1567" s="76"/>
      <c r="C1567" s="77" t="s">
        <v>3</v>
      </c>
      <c r="D1567" s="77"/>
      <c r="E1567" s="12" t="s">
        <v>4</v>
      </c>
      <c r="F1567" s="12" t="s">
        <v>1121</v>
      </c>
      <c r="G1567" s="12" t="s">
        <v>1122</v>
      </c>
      <c r="H1567" s="12" t="s">
        <v>1123</v>
      </c>
    </row>
    <row r="1568" spans="1:8" ht="21" customHeight="1">
      <c r="A1568" s="13" t="s">
        <v>2726</v>
      </c>
      <c r="B1568" s="14" t="s">
        <v>2727</v>
      </c>
      <c r="C1568" s="78" t="s">
        <v>15</v>
      </c>
      <c r="D1568" s="78"/>
      <c r="E1568" s="13" t="s">
        <v>1221</v>
      </c>
      <c r="F1568" s="15">
        <v>1</v>
      </c>
      <c r="G1568" s="21">
        <v>37.92</v>
      </c>
      <c r="H1568" s="21">
        <f>ROUND(ROUND(F1568,8)*G1568,4)</f>
        <v>37.92</v>
      </c>
    </row>
    <row r="1569" spans="1:8" ht="18" customHeight="1">
      <c r="A1569" s="8"/>
      <c r="B1569" s="8"/>
      <c r="C1569" s="8"/>
      <c r="D1569" s="8"/>
      <c r="E1569" s="8"/>
      <c r="F1569" s="79" t="s">
        <v>1224</v>
      </c>
      <c r="G1569" s="79"/>
      <c r="H1569" s="22">
        <f>SUM(H1568:H1568)</f>
        <v>37.92</v>
      </c>
    </row>
    <row r="1570" spans="1:8" ht="15" customHeight="1">
      <c r="A1570" s="8"/>
      <c r="B1570" s="8"/>
      <c r="C1570" s="8"/>
      <c r="D1570" s="8"/>
      <c r="E1570" s="8"/>
      <c r="F1570" s="80" t="s">
        <v>1141</v>
      </c>
      <c r="G1570" s="80"/>
      <c r="H1570" s="4">
        <f>ROUND(SUM(H1569),2)</f>
        <v>37.92</v>
      </c>
    </row>
    <row r="1571" spans="1:8" ht="9.9499999999999993" customHeight="1">
      <c r="A1571" s="8"/>
      <c r="B1571" s="8"/>
      <c r="C1571" s="8"/>
      <c r="D1571" s="8"/>
      <c r="E1571" s="8"/>
      <c r="F1571" s="83"/>
      <c r="G1571" s="83"/>
      <c r="H1571" s="83"/>
    </row>
    <row r="1572" spans="1:8" ht="20.100000000000001" customHeight="1">
      <c r="A1572" s="81" t="s">
        <v>2728</v>
      </c>
      <c r="B1572" s="81"/>
      <c r="C1572" s="81"/>
      <c r="D1572" s="81"/>
      <c r="E1572" s="81"/>
      <c r="F1572" s="81"/>
      <c r="G1572" s="81"/>
      <c r="H1572" s="81"/>
    </row>
    <row r="1573" spans="1:8" ht="15" customHeight="1">
      <c r="A1573" s="76" t="s">
        <v>1120</v>
      </c>
      <c r="B1573" s="76"/>
      <c r="C1573" s="77" t="s">
        <v>3</v>
      </c>
      <c r="D1573" s="77"/>
      <c r="E1573" s="12" t="s">
        <v>4</v>
      </c>
      <c r="F1573" s="12" t="s">
        <v>1121</v>
      </c>
      <c r="G1573" s="12" t="s">
        <v>1122</v>
      </c>
      <c r="H1573" s="12" t="s">
        <v>1123</v>
      </c>
    </row>
    <row r="1574" spans="1:8" ht="21" customHeight="1">
      <c r="A1574" s="13" t="s">
        <v>2238</v>
      </c>
      <c r="B1574" s="14" t="s">
        <v>2239</v>
      </c>
      <c r="C1574" s="78" t="s">
        <v>15</v>
      </c>
      <c r="D1574" s="78"/>
      <c r="E1574" s="13" t="s">
        <v>1221</v>
      </c>
      <c r="F1574" s="15">
        <v>1</v>
      </c>
      <c r="G1574" s="16">
        <v>4.5199999999999996</v>
      </c>
      <c r="H1574" s="16">
        <f t="shared" ref="H1574:H1579" si="14">TRUNC(TRUNC(F1574,8)*G1574,2)</f>
        <v>4.5199999999999996</v>
      </c>
    </row>
    <row r="1575" spans="1:8" ht="21" customHeight="1">
      <c r="A1575" s="13" t="s">
        <v>2240</v>
      </c>
      <c r="B1575" s="14" t="s">
        <v>2241</v>
      </c>
      <c r="C1575" s="78" t="s">
        <v>15</v>
      </c>
      <c r="D1575" s="78"/>
      <c r="E1575" s="13" t="s">
        <v>1221</v>
      </c>
      <c r="F1575" s="15">
        <v>1</v>
      </c>
      <c r="G1575" s="16">
        <v>1.31</v>
      </c>
      <c r="H1575" s="16">
        <f t="shared" si="14"/>
        <v>1.31</v>
      </c>
    </row>
    <row r="1576" spans="1:8" ht="21" customHeight="1">
      <c r="A1576" s="13" t="s">
        <v>2242</v>
      </c>
      <c r="B1576" s="14" t="s">
        <v>2243</v>
      </c>
      <c r="C1576" s="78" t="s">
        <v>15</v>
      </c>
      <c r="D1576" s="78"/>
      <c r="E1576" s="13" t="s">
        <v>1221</v>
      </c>
      <c r="F1576" s="15">
        <v>1</v>
      </c>
      <c r="G1576" s="16">
        <v>1.43</v>
      </c>
      <c r="H1576" s="16">
        <f t="shared" si="14"/>
        <v>1.43</v>
      </c>
    </row>
    <row r="1577" spans="1:8" ht="21" customHeight="1">
      <c r="A1577" s="13" t="s">
        <v>2244</v>
      </c>
      <c r="B1577" s="14" t="s">
        <v>2245</v>
      </c>
      <c r="C1577" s="78" t="s">
        <v>15</v>
      </c>
      <c r="D1577" s="78"/>
      <c r="E1577" s="13" t="s">
        <v>1221</v>
      </c>
      <c r="F1577" s="15">
        <v>1</v>
      </c>
      <c r="G1577" s="16">
        <v>0.78</v>
      </c>
      <c r="H1577" s="16">
        <f t="shared" si="14"/>
        <v>0.78</v>
      </c>
    </row>
    <row r="1578" spans="1:8" ht="21" customHeight="1">
      <c r="A1578" s="13" t="s">
        <v>2246</v>
      </c>
      <c r="B1578" s="14" t="s">
        <v>2247</v>
      </c>
      <c r="C1578" s="78" t="s">
        <v>15</v>
      </c>
      <c r="D1578" s="78"/>
      <c r="E1578" s="13" t="s">
        <v>1221</v>
      </c>
      <c r="F1578" s="15">
        <v>1</v>
      </c>
      <c r="G1578" s="16">
        <v>0.08</v>
      </c>
      <c r="H1578" s="16">
        <f t="shared" si="14"/>
        <v>0.08</v>
      </c>
    </row>
    <row r="1579" spans="1:8" ht="21" customHeight="1">
      <c r="A1579" s="13" t="s">
        <v>2248</v>
      </c>
      <c r="B1579" s="14" t="s">
        <v>2249</v>
      </c>
      <c r="C1579" s="78" t="s">
        <v>15</v>
      </c>
      <c r="D1579" s="78"/>
      <c r="E1579" s="13" t="s">
        <v>1221</v>
      </c>
      <c r="F1579" s="15">
        <v>1</v>
      </c>
      <c r="G1579" s="16">
        <v>0.85</v>
      </c>
      <c r="H1579" s="16">
        <f t="shared" si="14"/>
        <v>0.85</v>
      </c>
    </row>
    <row r="1580" spans="1:8" ht="15" customHeight="1">
      <c r="A1580" s="8"/>
      <c r="B1580" s="8"/>
      <c r="C1580" s="8"/>
      <c r="D1580" s="8"/>
      <c r="E1580" s="8"/>
      <c r="F1580" s="79" t="s">
        <v>1132</v>
      </c>
      <c r="G1580" s="79"/>
      <c r="H1580" s="17">
        <f>SUM(H1574:H1579)</f>
        <v>8.9699999999999989</v>
      </c>
    </row>
    <row r="1581" spans="1:8" ht="15" customHeight="1">
      <c r="A1581" s="76" t="s">
        <v>1133</v>
      </c>
      <c r="B1581" s="76"/>
      <c r="C1581" s="77" t="s">
        <v>3</v>
      </c>
      <c r="D1581" s="77"/>
      <c r="E1581" s="12" t="s">
        <v>4</v>
      </c>
      <c r="F1581" s="12" t="s">
        <v>1121</v>
      </c>
      <c r="G1581" s="12" t="s">
        <v>1122</v>
      </c>
      <c r="H1581" s="12" t="s">
        <v>1123</v>
      </c>
    </row>
    <row r="1582" spans="1:8" ht="15" customHeight="1">
      <c r="A1582" s="13" t="s">
        <v>2557</v>
      </c>
      <c r="B1582" s="14" t="s">
        <v>2558</v>
      </c>
      <c r="C1582" s="78" t="s">
        <v>15</v>
      </c>
      <c r="D1582" s="78"/>
      <c r="E1582" s="13" t="s">
        <v>1221</v>
      </c>
      <c r="F1582" s="15">
        <v>1</v>
      </c>
      <c r="G1582" s="16">
        <v>21.5</v>
      </c>
      <c r="H1582" s="16">
        <f>TRUNC(TRUNC(F1582,8)*G1582,2)</f>
        <v>21.5</v>
      </c>
    </row>
    <row r="1583" spans="1:8" ht="15" customHeight="1">
      <c r="A1583" s="8"/>
      <c r="B1583" s="8"/>
      <c r="C1583" s="8"/>
      <c r="D1583" s="8"/>
      <c r="E1583" s="8"/>
      <c r="F1583" s="79" t="s">
        <v>1136</v>
      </c>
      <c r="G1583" s="79"/>
      <c r="H1583" s="17">
        <f>SUM(H1582:H1582)</f>
        <v>21.5</v>
      </c>
    </row>
    <row r="1584" spans="1:8" ht="15" customHeight="1">
      <c r="A1584" s="76" t="s">
        <v>1137</v>
      </c>
      <c r="B1584" s="76"/>
      <c r="C1584" s="77" t="s">
        <v>3</v>
      </c>
      <c r="D1584" s="77"/>
      <c r="E1584" s="12" t="s">
        <v>4</v>
      </c>
      <c r="F1584" s="12" t="s">
        <v>1121</v>
      </c>
      <c r="G1584" s="12" t="s">
        <v>1122</v>
      </c>
      <c r="H1584" s="12" t="s">
        <v>1123</v>
      </c>
    </row>
    <row r="1585" spans="1:8" ht="21" customHeight="1">
      <c r="A1585" s="13" t="s">
        <v>2729</v>
      </c>
      <c r="B1585" s="14" t="s">
        <v>2730</v>
      </c>
      <c r="C1585" s="78" t="s">
        <v>15</v>
      </c>
      <c r="D1585" s="78"/>
      <c r="E1585" s="13" t="s">
        <v>1221</v>
      </c>
      <c r="F1585" s="15">
        <v>1</v>
      </c>
      <c r="G1585" s="16">
        <v>0.31</v>
      </c>
      <c r="H1585" s="16">
        <f>TRUNC(TRUNC(F1585,8)*G1585,2)</f>
        <v>0.31</v>
      </c>
    </row>
    <row r="1586" spans="1:8" ht="15" customHeight="1">
      <c r="A1586" s="8"/>
      <c r="B1586" s="8"/>
      <c r="C1586" s="8"/>
      <c r="D1586" s="8"/>
      <c r="E1586" s="8"/>
      <c r="F1586" s="79" t="s">
        <v>1140</v>
      </c>
      <c r="G1586" s="79"/>
      <c r="H1586" s="17">
        <f>SUM(H1585:H1585)</f>
        <v>0.31</v>
      </c>
    </row>
    <row r="1587" spans="1:8" ht="15" customHeight="1">
      <c r="A1587" s="8"/>
      <c r="B1587" s="8"/>
      <c r="C1587" s="8"/>
      <c r="D1587" s="8"/>
      <c r="E1587" s="8"/>
      <c r="F1587" s="80" t="s">
        <v>1141</v>
      </c>
      <c r="G1587" s="80"/>
      <c r="H1587" s="4">
        <f>ROUND(SUM(H1580,H1583,H1586),2)</f>
        <v>30.78</v>
      </c>
    </row>
    <row r="1588" spans="1:8" ht="9.9499999999999993" customHeight="1">
      <c r="A1588" s="8"/>
      <c r="B1588" s="8"/>
      <c r="C1588" s="8"/>
      <c r="D1588" s="8"/>
      <c r="E1588" s="8"/>
      <c r="F1588" s="83"/>
      <c r="G1588" s="83"/>
      <c r="H1588" s="83"/>
    </row>
    <row r="1589" spans="1:8" ht="20.100000000000001" customHeight="1">
      <c r="A1589" s="81" t="s">
        <v>2731</v>
      </c>
      <c r="B1589" s="81"/>
      <c r="C1589" s="81"/>
      <c r="D1589" s="81"/>
      <c r="E1589" s="81"/>
      <c r="F1589" s="81"/>
      <c r="G1589" s="81"/>
      <c r="H1589" s="81"/>
    </row>
    <row r="1590" spans="1:8" ht="15" customHeight="1">
      <c r="A1590" s="76" t="s">
        <v>1218</v>
      </c>
      <c r="B1590" s="76"/>
      <c r="C1590" s="77" t="s">
        <v>3</v>
      </c>
      <c r="D1590" s="77"/>
      <c r="E1590" s="12" t="s">
        <v>4</v>
      </c>
      <c r="F1590" s="12" t="s">
        <v>1121</v>
      </c>
      <c r="G1590" s="12" t="s">
        <v>1122</v>
      </c>
      <c r="H1590" s="12" t="s">
        <v>1123</v>
      </c>
    </row>
    <row r="1591" spans="1:8" ht="21" customHeight="1">
      <c r="A1591" s="13" t="s">
        <v>1856</v>
      </c>
      <c r="B1591" s="14" t="s">
        <v>1857</v>
      </c>
      <c r="C1591" s="78" t="s">
        <v>15</v>
      </c>
      <c r="D1591" s="78"/>
      <c r="E1591" s="13" t="s">
        <v>1221</v>
      </c>
      <c r="F1591" s="15">
        <v>1</v>
      </c>
      <c r="G1591" s="16">
        <v>34.090000000000003</v>
      </c>
      <c r="H1591" s="16">
        <f>TRUNC(TRUNC(F1591,8)*G1591,2)</f>
        <v>34.090000000000003</v>
      </c>
    </row>
    <row r="1592" spans="1:8" ht="18" customHeight="1">
      <c r="A1592" s="8"/>
      <c r="B1592" s="8"/>
      <c r="C1592" s="8"/>
      <c r="D1592" s="8"/>
      <c r="E1592" s="8"/>
      <c r="F1592" s="79" t="s">
        <v>1224</v>
      </c>
      <c r="G1592" s="79"/>
      <c r="H1592" s="17">
        <f>SUM(H1591:H1591)</f>
        <v>34.090000000000003</v>
      </c>
    </row>
    <row r="1593" spans="1:8" ht="15" customHeight="1">
      <c r="A1593" s="76" t="s">
        <v>1137</v>
      </c>
      <c r="B1593" s="76"/>
      <c r="C1593" s="77" t="s">
        <v>3</v>
      </c>
      <c r="D1593" s="77"/>
      <c r="E1593" s="12" t="s">
        <v>4</v>
      </c>
      <c r="F1593" s="12" t="s">
        <v>1121</v>
      </c>
      <c r="G1593" s="12" t="s">
        <v>1122</v>
      </c>
      <c r="H1593" s="12" t="s">
        <v>1123</v>
      </c>
    </row>
    <row r="1594" spans="1:8" ht="29.1" customHeight="1">
      <c r="A1594" s="13" t="s">
        <v>2732</v>
      </c>
      <c r="B1594" s="14" t="s">
        <v>2733</v>
      </c>
      <c r="C1594" s="78" t="s">
        <v>15</v>
      </c>
      <c r="D1594" s="78"/>
      <c r="E1594" s="13" t="s">
        <v>1221</v>
      </c>
      <c r="F1594" s="15">
        <v>1</v>
      </c>
      <c r="G1594" s="16">
        <v>0.74</v>
      </c>
      <c r="H1594" s="16">
        <f>TRUNC(TRUNC(F1594,8)*G1594,2)</f>
        <v>0.74</v>
      </c>
    </row>
    <row r="1595" spans="1:8" ht="29.1" customHeight="1">
      <c r="A1595" s="13" t="s">
        <v>2734</v>
      </c>
      <c r="B1595" s="14" t="s">
        <v>2735</v>
      </c>
      <c r="C1595" s="78" t="s">
        <v>15</v>
      </c>
      <c r="D1595" s="78"/>
      <c r="E1595" s="13" t="s">
        <v>1221</v>
      </c>
      <c r="F1595" s="15">
        <v>1</v>
      </c>
      <c r="G1595" s="16">
        <v>0.17</v>
      </c>
      <c r="H1595" s="16">
        <f>TRUNC(TRUNC(F1595,8)*G1595,2)</f>
        <v>0.17</v>
      </c>
    </row>
    <row r="1596" spans="1:8" ht="15" customHeight="1">
      <c r="A1596" s="8"/>
      <c r="B1596" s="8"/>
      <c r="C1596" s="8"/>
      <c r="D1596" s="8"/>
      <c r="E1596" s="8"/>
      <c r="F1596" s="79" t="s">
        <v>1140</v>
      </c>
      <c r="G1596" s="79"/>
      <c r="H1596" s="17">
        <f>SUM(H1594:H1595)</f>
        <v>0.91</v>
      </c>
    </row>
    <row r="1597" spans="1:8" ht="15" customHeight="1">
      <c r="A1597" s="8"/>
      <c r="B1597" s="8"/>
      <c r="C1597" s="8"/>
      <c r="D1597" s="8"/>
      <c r="E1597" s="8"/>
      <c r="F1597" s="80" t="s">
        <v>1141</v>
      </c>
      <c r="G1597" s="80"/>
      <c r="H1597" s="4">
        <f>ROUND(SUM(H1592,H1596),2)</f>
        <v>35</v>
      </c>
    </row>
    <row r="1598" spans="1:8" ht="9.9499999999999993" customHeight="1">
      <c r="A1598" s="8"/>
      <c r="B1598" s="8"/>
      <c r="C1598" s="8"/>
      <c r="D1598" s="8"/>
      <c r="E1598" s="8"/>
      <c r="F1598" s="83"/>
      <c r="G1598" s="83"/>
      <c r="H1598" s="83"/>
    </row>
    <row r="1599" spans="1:8" ht="20.100000000000001" customHeight="1">
      <c r="A1599" s="81" t="s">
        <v>2736</v>
      </c>
      <c r="B1599" s="81"/>
      <c r="C1599" s="81"/>
      <c r="D1599" s="81"/>
      <c r="E1599" s="81"/>
      <c r="F1599" s="81"/>
      <c r="G1599" s="81"/>
      <c r="H1599" s="81"/>
    </row>
    <row r="1600" spans="1:8" ht="15" customHeight="1">
      <c r="A1600" s="76" t="s">
        <v>1218</v>
      </c>
      <c r="B1600" s="76"/>
      <c r="C1600" s="77" t="s">
        <v>3</v>
      </c>
      <c r="D1600" s="77"/>
      <c r="E1600" s="12" t="s">
        <v>4</v>
      </c>
      <c r="F1600" s="12" t="s">
        <v>1121</v>
      </c>
      <c r="G1600" s="12" t="s">
        <v>1122</v>
      </c>
      <c r="H1600" s="12" t="s">
        <v>1123</v>
      </c>
    </row>
    <row r="1601" spans="1:8" ht="21" customHeight="1">
      <c r="A1601" s="13" t="s">
        <v>1856</v>
      </c>
      <c r="B1601" s="14" t="s">
        <v>1857</v>
      </c>
      <c r="C1601" s="78" t="s">
        <v>15</v>
      </c>
      <c r="D1601" s="78"/>
      <c r="E1601" s="13" t="s">
        <v>1221</v>
      </c>
      <c r="F1601" s="15">
        <v>1</v>
      </c>
      <c r="G1601" s="16">
        <v>34.090000000000003</v>
      </c>
      <c r="H1601" s="16">
        <f>TRUNC(TRUNC(F1601,8)*G1601,2)</f>
        <v>34.090000000000003</v>
      </c>
    </row>
    <row r="1602" spans="1:8" ht="18" customHeight="1">
      <c r="A1602" s="8"/>
      <c r="B1602" s="8"/>
      <c r="C1602" s="8"/>
      <c r="D1602" s="8"/>
      <c r="E1602" s="8"/>
      <c r="F1602" s="79" t="s">
        <v>1224</v>
      </c>
      <c r="G1602" s="79"/>
      <c r="H1602" s="17">
        <f>SUM(H1601:H1601)</f>
        <v>34.090000000000003</v>
      </c>
    </row>
    <row r="1603" spans="1:8" ht="15" customHeight="1">
      <c r="A1603" s="76" t="s">
        <v>1137</v>
      </c>
      <c r="B1603" s="76"/>
      <c r="C1603" s="77" t="s">
        <v>3</v>
      </c>
      <c r="D1603" s="77"/>
      <c r="E1603" s="12" t="s">
        <v>4</v>
      </c>
      <c r="F1603" s="12" t="s">
        <v>1121</v>
      </c>
      <c r="G1603" s="12" t="s">
        <v>1122</v>
      </c>
      <c r="H1603" s="12" t="s">
        <v>1123</v>
      </c>
    </row>
    <row r="1604" spans="1:8" ht="29.1" customHeight="1">
      <c r="A1604" s="13" t="s">
        <v>2732</v>
      </c>
      <c r="B1604" s="14" t="s">
        <v>2733</v>
      </c>
      <c r="C1604" s="78" t="s">
        <v>15</v>
      </c>
      <c r="D1604" s="78"/>
      <c r="E1604" s="13" t="s">
        <v>1221</v>
      </c>
      <c r="F1604" s="15">
        <v>1</v>
      </c>
      <c r="G1604" s="16">
        <v>0.74</v>
      </c>
      <c r="H1604" s="16">
        <f>TRUNC(TRUNC(F1604,8)*G1604,2)</f>
        <v>0.74</v>
      </c>
    </row>
    <row r="1605" spans="1:8" ht="29.1" customHeight="1">
      <c r="A1605" s="13" t="s">
        <v>2734</v>
      </c>
      <c r="B1605" s="14" t="s">
        <v>2735</v>
      </c>
      <c r="C1605" s="78" t="s">
        <v>15</v>
      </c>
      <c r="D1605" s="78"/>
      <c r="E1605" s="13" t="s">
        <v>1221</v>
      </c>
      <c r="F1605" s="15">
        <v>1</v>
      </c>
      <c r="G1605" s="16">
        <v>0.17</v>
      </c>
      <c r="H1605" s="16">
        <f>TRUNC(TRUNC(F1605,8)*G1605,2)</f>
        <v>0.17</v>
      </c>
    </row>
    <row r="1606" spans="1:8" ht="29.1" customHeight="1">
      <c r="A1606" s="13" t="s">
        <v>2737</v>
      </c>
      <c r="B1606" s="14" t="s">
        <v>2738</v>
      </c>
      <c r="C1606" s="78" t="s">
        <v>15</v>
      </c>
      <c r="D1606" s="78"/>
      <c r="E1606" s="13" t="s">
        <v>1221</v>
      </c>
      <c r="F1606" s="15">
        <v>1</v>
      </c>
      <c r="G1606" s="16">
        <v>0.93</v>
      </c>
      <c r="H1606" s="16">
        <f>TRUNC(TRUNC(F1606,8)*G1606,2)</f>
        <v>0.93</v>
      </c>
    </row>
    <row r="1607" spans="1:8" ht="29.1" customHeight="1">
      <c r="A1607" s="13" t="s">
        <v>2739</v>
      </c>
      <c r="B1607" s="14" t="s">
        <v>2740</v>
      </c>
      <c r="C1607" s="78" t="s">
        <v>15</v>
      </c>
      <c r="D1607" s="78"/>
      <c r="E1607" s="13" t="s">
        <v>1221</v>
      </c>
      <c r="F1607" s="15">
        <v>1</v>
      </c>
      <c r="G1607" s="16">
        <v>1.85</v>
      </c>
      <c r="H1607" s="16">
        <f>TRUNC(TRUNC(F1607,8)*G1607,2)</f>
        <v>1.85</v>
      </c>
    </row>
    <row r="1608" spans="1:8" ht="15" customHeight="1">
      <c r="A1608" s="8"/>
      <c r="B1608" s="8"/>
      <c r="C1608" s="8"/>
      <c r="D1608" s="8"/>
      <c r="E1608" s="8"/>
      <c r="F1608" s="79" t="s">
        <v>1140</v>
      </c>
      <c r="G1608" s="79"/>
      <c r="H1608" s="17">
        <f>SUM(H1604:H1607)</f>
        <v>3.6900000000000004</v>
      </c>
    </row>
    <row r="1609" spans="1:8" ht="15" customHeight="1">
      <c r="A1609" s="8"/>
      <c r="B1609" s="8"/>
      <c r="C1609" s="8"/>
      <c r="D1609" s="8"/>
      <c r="E1609" s="8"/>
      <c r="F1609" s="80" t="s">
        <v>1141</v>
      </c>
      <c r="G1609" s="80"/>
      <c r="H1609" s="4">
        <f>ROUND(SUM(H1602,H1608),2)</f>
        <v>37.78</v>
      </c>
    </row>
    <row r="1610" spans="1:8" ht="9.9499999999999993" customHeight="1">
      <c r="A1610" s="8"/>
      <c r="B1610" s="8"/>
      <c r="C1610" s="8"/>
      <c r="D1610" s="8"/>
      <c r="E1610" s="8"/>
      <c r="F1610" s="83"/>
      <c r="G1610" s="83"/>
      <c r="H1610" s="83"/>
    </row>
    <row r="1611" spans="1:8" ht="20.100000000000001" customHeight="1">
      <c r="A1611" s="81" t="s">
        <v>2741</v>
      </c>
      <c r="B1611" s="81"/>
      <c r="C1611" s="81"/>
      <c r="D1611" s="81"/>
      <c r="E1611" s="81"/>
      <c r="F1611" s="81"/>
      <c r="G1611" s="81"/>
      <c r="H1611" s="81"/>
    </row>
    <row r="1612" spans="1:8" ht="15" customHeight="1">
      <c r="A1612" s="76" t="s">
        <v>1180</v>
      </c>
      <c r="B1612" s="76"/>
      <c r="C1612" s="77" t="s">
        <v>3</v>
      </c>
      <c r="D1612" s="77"/>
      <c r="E1612" s="12" t="s">
        <v>4</v>
      </c>
      <c r="F1612" s="12" t="s">
        <v>1121</v>
      </c>
      <c r="G1612" s="12" t="s">
        <v>1122</v>
      </c>
      <c r="H1612" s="12" t="s">
        <v>1123</v>
      </c>
    </row>
    <row r="1613" spans="1:8" ht="29.1" customHeight="1">
      <c r="A1613" s="13" t="s">
        <v>2742</v>
      </c>
      <c r="B1613" s="14" t="s">
        <v>2743</v>
      </c>
      <c r="C1613" s="78" t="s">
        <v>15</v>
      </c>
      <c r="D1613" s="78"/>
      <c r="E1613" s="13" t="s">
        <v>39</v>
      </c>
      <c r="F1613" s="15">
        <v>6.3999999999999997E-5</v>
      </c>
      <c r="G1613" s="16">
        <v>11705.63</v>
      </c>
      <c r="H1613" s="16">
        <f>TRUNC(TRUNC(F1613,8)*G1613,2)</f>
        <v>0.74</v>
      </c>
    </row>
    <row r="1614" spans="1:8" ht="15" customHeight="1">
      <c r="A1614" s="8"/>
      <c r="B1614" s="8"/>
      <c r="C1614" s="8"/>
      <c r="D1614" s="8"/>
      <c r="E1614" s="8"/>
      <c r="F1614" s="79" t="s">
        <v>1185</v>
      </c>
      <c r="G1614" s="79"/>
      <c r="H1614" s="17">
        <f>SUM(H1613:H1613)</f>
        <v>0.74</v>
      </c>
    </row>
    <row r="1615" spans="1:8" ht="15" customHeight="1">
      <c r="A1615" s="8"/>
      <c r="B1615" s="8"/>
      <c r="C1615" s="8"/>
      <c r="D1615" s="8"/>
      <c r="E1615" s="8"/>
      <c r="F1615" s="80" t="s">
        <v>1141</v>
      </c>
      <c r="G1615" s="80"/>
      <c r="H1615" s="4">
        <f>ROUND(SUM(H1614),2)</f>
        <v>0.74</v>
      </c>
    </row>
    <row r="1616" spans="1:8" ht="9.9499999999999993" customHeight="1">
      <c r="A1616" s="8"/>
      <c r="B1616" s="8"/>
      <c r="C1616" s="8"/>
      <c r="D1616" s="8"/>
      <c r="E1616" s="8"/>
      <c r="F1616" s="83"/>
      <c r="G1616" s="83"/>
      <c r="H1616" s="83"/>
    </row>
    <row r="1617" spans="1:8" ht="20.100000000000001" customHeight="1">
      <c r="A1617" s="81" t="s">
        <v>2744</v>
      </c>
      <c r="B1617" s="81"/>
      <c r="C1617" s="81"/>
      <c r="D1617" s="81"/>
      <c r="E1617" s="81"/>
      <c r="F1617" s="81"/>
      <c r="G1617" s="81"/>
      <c r="H1617" s="81"/>
    </row>
    <row r="1618" spans="1:8" ht="15" customHeight="1">
      <c r="A1618" s="76" t="s">
        <v>1180</v>
      </c>
      <c r="B1618" s="76"/>
      <c r="C1618" s="77" t="s">
        <v>3</v>
      </c>
      <c r="D1618" s="77"/>
      <c r="E1618" s="12" t="s">
        <v>4</v>
      </c>
      <c r="F1618" s="12" t="s">
        <v>1121</v>
      </c>
      <c r="G1618" s="12" t="s">
        <v>1122</v>
      </c>
      <c r="H1618" s="12" t="s">
        <v>1123</v>
      </c>
    </row>
    <row r="1619" spans="1:8" ht="29.1" customHeight="1">
      <c r="A1619" s="13" t="s">
        <v>2742</v>
      </c>
      <c r="B1619" s="14" t="s">
        <v>2743</v>
      </c>
      <c r="C1619" s="78" t="s">
        <v>15</v>
      </c>
      <c r="D1619" s="78"/>
      <c r="E1619" s="13" t="s">
        <v>39</v>
      </c>
      <c r="F1619" s="15">
        <v>1.4800000000000001E-5</v>
      </c>
      <c r="G1619" s="16">
        <v>11705.63</v>
      </c>
      <c r="H1619" s="16">
        <f>TRUNC(TRUNC(F1619,8)*G1619,2)</f>
        <v>0.17</v>
      </c>
    </row>
    <row r="1620" spans="1:8" ht="15" customHeight="1">
      <c r="A1620" s="8"/>
      <c r="B1620" s="8"/>
      <c r="C1620" s="8"/>
      <c r="D1620" s="8"/>
      <c r="E1620" s="8"/>
      <c r="F1620" s="79" t="s">
        <v>1185</v>
      </c>
      <c r="G1620" s="79"/>
      <c r="H1620" s="17">
        <f>SUM(H1619:H1619)</f>
        <v>0.17</v>
      </c>
    </row>
    <row r="1621" spans="1:8" ht="15" customHeight="1">
      <c r="A1621" s="8"/>
      <c r="B1621" s="8"/>
      <c r="C1621" s="8"/>
      <c r="D1621" s="8"/>
      <c r="E1621" s="8"/>
      <c r="F1621" s="80" t="s">
        <v>1141</v>
      </c>
      <c r="G1621" s="80"/>
      <c r="H1621" s="4">
        <f>ROUND(SUM(H1620),2)</f>
        <v>0.17</v>
      </c>
    </row>
    <row r="1622" spans="1:8" ht="9.9499999999999993" customHeight="1">
      <c r="A1622" s="8"/>
      <c r="B1622" s="8"/>
      <c r="C1622" s="8"/>
      <c r="D1622" s="8"/>
      <c r="E1622" s="8"/>
      <c r="F1622" s="83"/>
      <c r="G1622" s="83"/>
      <c r="H1622" s="83"/>
    </row>
    <row r="1623" spans="1:8" ht="20.100000000000001" customHeight="1">
      <c r="A1623" s="81" t="s">
        <v>2745</v>
      </c>
      <c r="B1623" s="81"/>
      <c r="C1623" s="81"/>
      <c r="D1623" s="81"/>
      <c r="E1623" s="81"/>
      <c r="F1623" s="81"/>
      <c r="G1623" s="81"/>
      <c r="H1623" s="81"/>
    </row>
    <row r="1624" spans="1:8" ht="15" customHeight="1">
      <c r="A1624" s="76" t="s">
        <v>1180</v>
      </c>
      <c r="B1624" s="76"/>
      <c r="C1624" s="77" t="s">
        <v>3</v>
      </c>
      <c r="D1624" s="77"/>
      <c r="E1624" s="12" t="s">
        <v>4</v>
      </c>
      <c r="F1624" s="12" t="s">
        <v>1121</v>
      </c>
      <c r="G1624" s="12" t="s">
        <v>1122</v>
      </c>
      <c r="H1624" s="12" t="s">
        <v>1123</v>
      </c>
    </row>
    <row r="1625" spans="1:8" ht="29.1" customHeight="1">
      <c r="A1625" s="13" t="s">
        <v>2742</v>
      </c>
      <c r="B1625" s="14" t="s">
        <v>2743</v>
      </c>
      <c r="C1625" s="78" t="s">
        <v>15</v>
      </c>
      <c r="D1625" s="78"/>
      <c r="E1625" s="13" t="s">
        <v>39</v>
      </c>
      <c r="F1625" s="15">
        <v>8.0000000000000007E-5</v>
      </c>
      <c r="G1625" s="16">
        <v>11705.63</v>
      </c>
      <c r="H1625" s="16">
        <f>TRUNC(TRUNC(F1625,8)*G1625,2)</f>
        <v>0.93</v>
      </c>
    </row>
    <row r="1626" spans="1:8" ht="15" customHeight="1">
      <c r="A1626" s="8"/>
      <c r="B1626" s="8"/>
      <c r="C1626" s="8"/>
      <c r="D1626" s="8"/>
      <c r="E1626" s="8"/>
      <c r="F1626" s="79" t="s">
        <v>1185</v>
      </c>
      <c r="G1626" s="79"/>
      <c r="H1626" s="17">
        <f>SUM(H1625:H1625)</f>
        <v>0.93</v>
      </c>
    </row>
    <row r="1627" spans="1:8" ht="15" customHeight="1">
      <c r="A1627" s="8"/>
      <c r="B1627" s="8"/>
      <c r="C1627" s="8"/>
      <c r="D1627" s="8"/>
      <c r="E1627" s="8"/>
      <c r="F1627" s="80" t="s">
        <v>1141</v>
      </c>
      <c r="G1627" s="80"/>
      <c r="H1627" s="4">
        <f>ROUND(SUM(H1626),2)</f>
        <v>0.93</v>
      </c>
    </row>
    <row r="1628" spans="1:8" ht="9.9499999999999993" customHeight="1">
      <c r="A1628" s="8"/>
      <c r="B1628" s="8"/>
      <c r="C1628" s="8"/>
      <c r="D1628" s="8"/>
      <c r="E1628" s="8"/>
      <c r="F1628" s="83"/>
      <c r="G1628" s="83"/>
      <c r="H1628" s="83"/>
    </row>
    <row r="1629" spans="1:8" ht="20.100000000000001" customHeight="1">
      <c r="A1629" s="81" t="s">
        <v>2746</v>
      </c>
      <c r="B1629" s="81"/>
      <c r="C1629" s="81"/>
      <c r="D1629" s="81"/>
      <c r="E1629" s="81"/>
      <c r="F1629" s="81"/>
      <c r="G1629" s="81"/>
      <c r="H1629" s="81"/>
    </row>
    <row r="1630" spans="1:8" ht="15" customHeight="1">
      <c r="A1630" s="76" t="s">
        <v>2361</v>
      </c>
      <c r="B1630" s="76"/>
      <c r="C1630" s="77" t="s">
        <v>3</v>
      </c>
      <c r="D1630" s="77"/>
      <c r="E1630" s="12" t="s">
        <v>4</v>
      </c>
      <c r="F1630" s="12" t="s">
        <v>1121</v>
      </c>
      <c r="G1630" s="12" t="s">
        <v>1122</v>
      </c>
      <c r="H1630" s="12" t="s">
        <v>1123</v>
      </c>
    </row>
    <row r="1631" spans="1:8" ht="21" customHeight="1">
      <c r="A1631" s="13" t="s">
        <v>2362</v>
      </c>
      <c r="B1631" s="14" t="s">
        <v>2363</v>
      </c>
      <c r="C1631" s="78" t="s">
        <v>15</v>
      </c>
      <c r="D1631" s="78"/>
      <c r="E1631" s="13" t="s">
        <v>2364</v>
      </c>
      <c r="F1631" s="15">
        <v>1.7</v>
      </c>
      <c r="G1631" s="16">
        <v>1.0900000000000001</v>
      </c>
      <c r="H1631" s="16">
        <f>TRUNC(TRUNC(F1631,8)*G1631,2)</f>
        <v>1.85</v>
      </c>
    </row>
    <row r="1632" spans="1:8" ht="15" customHeight="1">
      <c r="A1632" s="8"/>
      <c r="B1632" s="8"/>
      <c r="C1632" s="8"/>
      <c r="D1632" s="8"/>
      <c r="E1632" s="8"/>
      <c r="F1632" s="79" t="s">
        <v>2365</v>
      </c>
      <c r="G1632" s="79"/>
      <c r="H1632" s="17">
        <f>SUM(H1631:H1631)</f>
        <v>1.85</v>
      </c>
    </row>
    <row r="1633" spans="1:8" ht="15" customHeight="1">
      <c r="A1633" s="8"/>
      <c r="B1633" s="8"/>
      <c r="C1633" s="8"/>
      <c r="D1633" s="8"/>
      <c r="E1633" s="8"/>
      <c r="F1633" s="80" t="s">
        <v>1141</v>
      </c>
      <c r="G1633" s="80"/>
      <c r="H1633" s="4">
        <f>ROUND(SUM(H1632),2)</f>
        <v>1.85</v>
      </c>
    </row>
    <row r="1634" spans="1:8" ht="9.9499999999999993" customHeight="1">
      <c r="A1634" s="8"/>
      <c r="B1634" s="8"/>
      <c r="C1634" s="8"/>
      <c r="D1634" s="8"/>
      <c r="E1634" s="8"/>
      <c r="F1634" s="83"/>
      <c r="G1634" s="83"/>
      <c r="H1634" s="83"/>
    </row>
    <row r="1635" spans="1:8" ht="20.100000000000001" customHeight="1">
      <c r="A1635" s="81" t="s">
        <v>2747</v>
      </c>
      <c r="B1635" s="81"/>
      <c r="C1635" s="81"/>
      <c r="D1635" s="81"/>
      <c r="E1635" s="81"/>
      <c r="F1635" s="81"/>
      <c r="G1635" s="81"/>
      <c r="H1635" s="81"/>
    </row>
    <row r="1636" spans="1:8" ht="15" customHeight="1">
      <c r="A1636" s="76" t="s">
        <v>1218</v>
      </c>
      <c r="B1636" s="76"/>
      <c r="C1636" s="77" t="s">
        <v>3</v>
      </c>
      <c r="D1636" s="77"/>
      <c r="E1636" s="12" t="s">
        <v>4</v>
      </c>
      <c r="F1636" s="12" t="s">
        <v>1121</v>
      </c>
      <c r="G1636" s="12" t="s">
        <v>1122</v>
      </c>
      <c r="H1636" s="12" t="s">
        <v>1123</v>
      </c>
    </row>
    <row r="1637" spans="1:8" ht="21" customHeight="1">
      <c r="A1637" s="13" t="s">
        <v>2748</v>
      </c>
      <c r="B1637" s="14" t="s">
        <v>2749</v>
      </c>
      <c r="C1637" s="78" t="s">
        <v>15</v>
      </c>
      <c r="D1637" s="78"/>
      <c r="E1637" s="13" t="s">
        <v>1221</v>
      </c>
      <c r="F1637" s="15">
        <v>1</v>
      </c>
      <c r="G1637" s="16">
        <v>37.92</v>
      </c>
      <c r="H1637" s="16">
        <f>TRUNC(TRUNC(F1637,8)*G1637,2)</f>
        <v>37.92</v>
      </c>
    </row>
    <row r="1638" spans="1:8" ht="18" customHeight="1">
      <c r="A1638" s="8"/>
      <c r="B1638" s="8"/>
      <c r="C1638" s="8"/>
      <c r="D1638" s="8"/>
      <c r="E1638" s="8"/>
      <c r="F1638" s="79" t="s">
        <v>1224</v>
      </c>
      <c r="G1638" s="79"/>
      <c r="H1638" s="17">
        <f>SUM(H1637:H1637)</f>
        <v>37.92</v>
      </c>
    </row>
    <row r="1639" spans="1:8" ht="15" customHeight="1">
      <c r="A1639" s="76" t="s">
        <v>1137</v>
      </c>
      <c r="B1639" s="76"/>
      <c r="C1639" s="77" t="s">
        <v>3</v>
      </c>
      <c r="D1639" s="77"/>
      <c r="E1639" s="12" t="s">
        <v>4</v>
      </c>
      <c r="F1639" s="12" t="s">
        <v>1121</v>
      </c>
      <c r="G1639" s="12" t="s">
        <v>1122</v>
      </c>
      <c r="H1639" s="12" t="s">
        <v>1123</v>
      </c>
    </row>
    <row r="1640" spans="1:8" ht="29.1" customHeight="1">
      <c r="A1640" s="13" t="s">
        <v>2750</v>
      </c>
      <c r="B1640" s="14" t="s">
        <v>2751</v>
      </c>
      <c r="C1640" s="78" t="s">
        <v>15</v>
      </c>
      <c r="D1640" s="78"/>
      <c r="E1640" s="13" t="s">
        <v>1221</v>
      </c>
      <c r="F1640" s="15">
        <v>1</v>
      </c>
      <c r="G1640" s="16">
        <v>24.2</v>
      </c>
      <c r="H1640" s="16">
        <f>TRUNC(TRUNC(F1640,8)*G1640,2)</f>
        <v>24.2</v>
      </c>
    </row>
    <row r="1641" spans="1:8" ht="29.1" customHeight="1">
      <c r="A1641" s="13" t="s">
        <v>2752</v>
      </c>
      <c r="B1641" s="14" t="s">
        <v>2753</v>
      </c>
      <c r="C1641" s="78" t="s">
        <v>15</v>
      </c>
      <c r="D1641" s="78"/>
      <c r="E1641" s="13" t="s">
        <v>1221</v>
      </c>
      <c r="F1641" s="15">
        <v>1</v>
      </c>
      <c r="G1641" s="16">
        <v>4.7699999999999996</v>
      </c>
      <c r="H1641" s="16">
        <f>TRUNC(TRUNC(F1641,8)*G1641,2)</f>
        <v>4.7699999999999996</v>
      </c>
    </row>
    <row r="1642" spans="1:8" ht="15" customHeight="1">
      <c r="A1642" s="8"/>
      <c r="B1642" s="8"/>
      <c r="C1642" s="8"/>
      <c r="D1642" s="8"/>
      <c r="E1642" s="8"/>
      <c r="F1642" s="79" t="s">
        <v>1140</v>
      </c>
      <c r="G1642" s="79"/>
      <c r="H1642" s="17">
        <f>SUM(H1640:H1641)</f>
        <v>28.97</v>
      </c>
    </row>
    <row r="1643" spans="1:8" ht="15" customHeight="1">
      <c r="A1643" s="8"/>
      <c r="B1643" s="8"/>
      <c r="C1643" s="8"/>
      <c r="D1643" s="8"/>
      <c r="E1643" s="8"/>
      <c r="F1643" s="80" t="s">
        <v>1141</v>
      </c>
      <c r="G1643" s="80"/>
      <c r="H1643" s="4">
        <f>ROUND(SUM(H1638,H1642),2)</f>
        <v>66.89</v>
      </c>
    </row>
    <row r="1644" spans="1:8" ht="9.9499999999999993" customHeight="1">
      <c r="A1644" s="8"/>
      <c r="B1644" s="8"/>
      <c r="C1644" s="8"/>
      <c r="D1644" s="8"/>
      <c r="E1644" s="8"/>
      <c r="F1644" s="83"/>
      <c r="G1644" s="83"/>
      <c r="H1644" s="83"/>
    </row>
    <row r="1645" spans="1:8" ht="20.100000000000001" customHeight="1">
      <c r="A1645" s="81" t="s">
        <v>2754</v>
      </c>
      <c r="B1645" s="81"/>
      <c r="C1645" s="81"/>
      <c r="D1645" s="81"/>
      <c r="E1645" s="81"/>
      <c r="F1645" s="81"/>
      <c r="G1645" s="81"/>
      <c r="H1645" s="81"/>
    </row>
    <row r="1646" spans="1:8" ht="15" customHeight="1">
      <c r="A1646" s="76" t="s">
        <v>1218</v>
      </c>
      <c r="B1646" s="76"/>
      <c r="C1646" s="77" t="s">
        <v>3</v>
      </c>
      <c r="D1646" s="77"/>
      <c r="E1646" s="12" t="s">
        <v>4</v>
      </c>
      <c r="F1646" s="12" t="s">
        <v>1121</v>
      </c>
      <c r="G1646" s="12" t="s">
        <v>1122</v>
      </c>
      <c r="H1646" s="12" t="s">
        <v>1123</v>
      </c>
    </row>
    <row r="1647" spans="1:8" ht="21" customHeight="1">
      <c r="A1647" s="13" t="s">
        <v>2748</v>
      </c>
      <c r="B1647" s="14" t="s">
        <v>2749</v>
      </c>
      <c r="C1647" s="78" t="s">
        <v>15</v>
      </c>
      <c r="D1647" s="78"/>
      <c r="E1647" s="13" t="s">
        <v>1221</v>
      </c>
      <c r="F1647" s="15">
        <v>1</v>
      </c>
      <c r="G1647" s="16">
        <v>37.92</v>
      </c>
      <c r="H1647" s="16">
        <f>TRUNC(TRUNC(F1647,8)*G1647,2)</f>
        <v>37.92</v>
      </c>
    </row>
    <row r="1648" spans="1:8" ht="18" customHeight="1">
      <c r="A1648" s="8"/>
      <c r="B1648" s="8"/>
      <c r="C1648" s="8"/>
      <c r="D1648" s="8"/>
      <c r="E1648" s="8"/>
      <c r="F1648" s="79" t="s">
        <v>1224</v>
      </c>
      <c r="G1648" s="79"/>
      <c r="H1648" s="17">
        <f>SUM(H1647:H1647)</f>
        <v>37.92</v>
      </c>
    </row>
    <row r="1649" spans="1:8" ht="15" customHeight="1">
      <c r="A1649" s="76" t="s">
        <v>1137</v>
      </c>
      <c r="B1649" s="76"/>
      <c r="C1649" s="77" t="s">
        <v>3</v>
      </c>
      <c r="D1649" s="77"/>
      <c r="E1649" s="12" t="s">
        <v>4</v>
      </c>
      <c r="F1649" s="12" t="s">
        <v>1121</v>
      </c>
      <c r="G1649" s="12" t="s">
        <v>1122</v>
      </c>
      <c r="H1649" s="12" t="s">
        <v>1123</v>
      </c>
    </row>
    <row r="1650" spans="1:8" ht="29.1" customHeight="1">
      <c r="A1650" s="13" t="s">
        <v>2750</v>
      </c>
      <c r="B1650" s="14" t="s">
        <v>2751</v>
      </c>
      <c r="C1650" s="78" t="s">
        <v>15</v>
      </c>
      <c r="D1650" s="78"/>
      <c r="E1650" s="13" t="s">
        <v>1221</v>
      </c>
      <c r="F1650" s="15">
        <v>1</v>
      </c>
      <c r="G1650" s="16">
        <v>24.2</v>
      </c>
      <c r="H1650" s="16">
        <f>TRUNC(TRUNC(F1650,8)*G1650,2)</f>
        <v>24.2</v>
      </c>
    </row>
    <row r="1651" spans="1:8" ht="29.1" customHeight="1">
      <c r="A1651" s="13" t="s">
        <v>2752</v>
      </c>
      <c r="B1651" s="14" t="s">
        <v>2753</v>
      </c>
      <c r="C1651" s="78" t="s">
        <v>15</v>
      </c>
      <c r="D1651" s="78"/>
      <c r="E1651" s="13" t="s">
        <v>1221</v>
      </c>
      <c r="F1651" s="15">
        <v>1</v>
      </c>
      <c r="G1651" s="16">
        <v>4.7699999999999996</v>
      </c>
      <c r="H1651" s="16">
        <f>TRUNC(TRUNC(F1651,8)*G1651,2)</f>
        <v>4.7699999999999996</v>
      </c>
    </row>
    <row r="1652" spans="1:8" ht="29.1" customHeight="1">
      <c r="A1652" s="13" t="s">
        <v>2755</v>
      </c>
      <c r="B1652" s="14" t="s">
        <v>2756</v>
      </c>
      <c r="C1652" s="78" t="s">
        <v>15</v>
      </c>
      <c r="D1652" s="78"/>
      <c r="E1652" s="13" t="s">
        <v>1221</v>
      </c>
      <c r="F1652" s="15">
        <v>1</v>
      </c>
      <c r="G1652" s="16">
        <v>30.25</v>
      </c>
      <c r="H1652" s="16">
        <f>TRUNC(TRUNC(F1652,8)*G1652,2)</f>
        <v>30.25</v>
      </c>
    </row>
    <row r="1653" spans="1:8" ht="29.1" customHeight="1">
      <c r="A1653" s="13" t="s">
        <v>2757</v>
      </c>
      <c r="B1653" s="14" t="s">
        <v>2758</v>
      </c>
      <c r="C1653" s="78" t="s">
        <v>15</v>
      </c>
      <c r="D1653" s="78"/>
      <c r="E1653" s="13" t="s">
        <v>1221</v>
      </c>
      <c r="F1653" s="15">
        <v>1</v>
      </c>
      <c r="G1653" s="16">
        <v>39.69</v>
      </c>
      <c r="H1653" s="16">
        <f>TRUNC(TRUNC(F1653,8)*G1653,2)</f>
        <v>39.69</v>
      </c>
    </row>
    <row r="1654" spans="1:8" ht="15" customHeight="1">
      <c r="A1654" s="8"/>
      <c r="B1654" s="8"/>
      <c r="C1654" s="8"/>
      <c r="D1654" s="8"/>
      <c r="E1654" s="8"/>
      <c r="F1654" s="79" t="s">
        <v>1140</v>
      </c>
      <c r="G1654" s="79"/>
      <c r="H1654" s="17">
        <f>SUM(H1650:H1653)</f>
        <v>98.91</v>
      </c>
    </row>
    <row r="1655" spans="1:8" ht="15" customHeight="1">
      <c r="A1655" s="8"/>
      <c r="B1655" s="8"/>
      <c r="C1655" s="8"/>
      <c r="D1655" s="8"/>
      <c r="E1655" s="8"/>
      <c r="F1655" s="80" t="s">
        <v>1141</v>
      </c>
      <c r="G1655" s="80"/>
      <c r="H1655" s="4">
        <f>ROUND(SUM(H1648,H1654),2)</f>
        <v>136.83000000000001</v>
      </c>
    </row>
    <row r="1656" spans="1:8" ht="9.9499999999999993" customHeight="1">
      <c r="A1656" s="8"/>
      <c r="B1656" s="8"/>
      <c r="C1656" s="8"/>
      <c r="D1656" s="8"/>
      <c r="E1656" s="8"/>
      <c r="F1656" s="83"/>
      <c r="G1656" s="83"/>
      <c r="H1656" s="83"/>
    </row>
    <row r="1657" spans="1:8" ht="20.100000000000001" customHeight="1">
      <c r="A1657" s="81" t="s">
        <v>2759</v>
      </c>
      <c r="B1657" s="81"/>
      <c r="C1657" s="81"/>
      <c r="D1657" s="81"/>
      <c r="E1657" s="81"/>
      <c r="F1657" s="81"/>
      <c r="G1657" s="81"/>
      <c r="H1657" s="81"/>
    </row>
    <row r="1658" spans="1:8" ht="15" customHeight="1">
      <c r="A1658" s="76" t="s">
        <v>1180</v>
      </c>
      <c r="B1658" s="76"/>
      <c r="C1658" s="77" t="s">
        <v>3</v>
      </c>
      <c r="D1658" s="77"/>
      <c r="E1658" s="12" t="s">
        <v>4</v>
      </c>
      <c r="F1658" s="12" t="s">
        <v>1121</v>
      </c>
      <c r="G1658" s="12" t="s">
        <v>1122</v>
      </c>
      <c r="H1658" s="12" t="s">
        <v>1123</v>
      </c>
    </row>
    <row r="1659" spans="1:8" ht="29.1" customHeight="1">
      <c r="A1659" s="13" t="s">
        <v>2760</v>
      </c>
      <c r="B1659" s="14" t="s">
        <v>2761</v>
      </c>
      <c r="C1659" s="78" t="s">
        <v>15</v>
      </c>
      <c r="D1659" s="78"/>
      <c r="E1659" s="13" t="s">
        <v>39</v>
      </c>
      <c r="F1659" s="15">
        <v>8.0000000000000007E-5</v>
      </c>
      <c r="G1659" s="16">
        <v>302500</v>
      </c>
      <c r="H1659" s="16">
        <f>TRUNC(TRUNC(F1659,8)*G1659,2)</f>
        <v>24.2</v>
      </c>
    </row>
    <row r="1660" spans="1:8" ht="15" customHeight="1">
      <c r="A1660" s="8"/>
      <c r="B1660" s="8"/>
      <c r="C1660" s="8"/>
      <c r="D1660" s="8"/>
      <c r="E1660" s="8"/>
      <c r="F1660" s="79" t="s">
        <v>1185</v>
      </c>
      <c r="G1660" s="79"/>
      <c r="H1660" s="17">
        <f>SUM(H1659:H1659)</f>
        <v>24.2</v>
      </c>
    </row>
    <row r="1661" spans="1:8" ht="15" customHeight="1">
      <c r="A1661" s="8"/>
      <c r="B1661" s="8"/>
      <c r="C1661" s="8"/>
      <c r="D1661" s="8"/>
      <c r="E1661" s="8"/>
      <c r="F1661" s="80" t="s">
        <v>1141</v>
      </c>
      <c r="G1661" s="80"/>
      <c r="H1661" s="4">
        <f>ROUND(SUM(H1660),2)</f>
        <v>24.2</v>
      </c>
    </row>
    <row r="1662" spans="1:8" ht="9.9499999999999993" customHeight="1">
      <c r="A1662" s="8"/>
      <c r="B1662" s="8"/>
      <c r="C1662" s="8"/>
      <c r="D1662" s="8"/>
      <c r="E1662" s="8"/>
      <c r="F1662" s="83"/>
      <c r="G1662" s="83"/>
      <c r="H1662" s="83"/>
    </row>
    <row r="1663" spans="1:8" ht="20.100000000000001" customHeight="1">
      <c r="A1663" s="81" t="s">
        <v>2762</v>
      </c>
      <c r="B1663" s="81"/>
      <c r="C1663" s="81"/>
      <c r="D1663" s="81"/>
      <c r="E1663" s="81"/>
      <c r="F1663" s="81"/>
      <c r="G1663" s="81"/>
      <c r="H1663" s="81"/>
    </row>
    <row r="1664" spans="1:8" ht="15" customHeight="1">
      <c r="A1664" s="76" t="s">
        <v>1180</v>
      </c>
      <c r="B1664" s="76"/>
      <c r="C1664" s="77" t="s">
        <v>3</v>
      </c>
      <c r="D1664" s="77"/>
      <c r="E1664" s="12" t="s">
        <v>4</v>
      </c>
      <c r="F1664" s="12" t="s">
        <v>1121</v>
      </c>
      <c r="G1664" s="12" t="s">
        <v>1122</v>
      </c>
      <c r="H1664" s="12" t="s">
        <v>1123</v>
      </c>
    </row>
    <row r="1665" spans="1:8" ht="29.1" customHeight="1">
      <c r="A1665" s="13" t="s">
        <v>2760</v>
      </c>
      <c r="B1665" s="14" t="s">
        <v>2761</v>
      </c>
      <c r="C1665" s="78" t="s">
        <v>15</v>
      </c>
      <c r="D1665" s="78"/>
      <c r="E1665" s="13" t="s">
        <v>39</v>
      </c>
      <c r="F1665" s="15">
        <v>1.5800000000000001E-5</v>
      </c>
      <c r="G1665" s="16">
        <v>302500</v>
      </c>
      <c r="H1665" s="16">
        <f>TRUNC(TRUNC(F1665,8)*G1665,2)</f>
        <v>4.7699999999999996</v>
      </c>
    </row>
    <row r="1666" spans="1:8" ht="15" customHeight="1">
      <c r="A1666" s="8"/>
      <c r="B1666" s="8"/>
      <c r="C1666" s="8"/>
      <c r="D1666" s="8"/>
      <c r="E1666" s="8"/>
      <c r="F1666" s="79" t="s">
        <v>1185</v>
      </c>
      <c r="G1666" s="79"/>
      <c r="H1666" s="17">
        <f>SUM(H1665:H1665)</f>
        <v>4.7699999999999996</v>
      </c>
    </row>
    <row r="1667" spans="1:8" ht="15" customHeight="1">
      <c r="A1667" s="8"/>
      <c r="B1667" s="8"/>
      <c r="C1667" s="8"/>
      <c r="D1667" s="8"/>
      <c r="E1667" s="8"/>
      <c r="F1667" s="80" t="s">
        <v>1141</v>
      </c>
      <c r="G1667" s="80"/>
      <c r="H1667" s="4">
        <f>ROUND(SUM(H1666),2)</f>
        <v>4.7699999999999996</v>
      </c>
    </row>
    <row r="1668" spans="1:8" ht="9.9499999999999993" customHeight="1">
      <c r="A1668" s="8"/>
      <c r="B1668" s="8"/>
      <c r="C1668" s="8"/>
      <c r="D1668" s="8"/>
      <c r="E1668" s="8"/>
      <c r="F1668" s="83"/>
      <c r="G1668" s="83"/>
      <c r="H1668" s="83"/>
    </row>
    <row r="1669" spans="1:8" ht="20.100000000000001" customHeight="1">
      <c r="A1669" s="81" t="s">
        <v>2763</v>
      </c>
      <c r="B1669" s="81"/>
      <c r="C1669" s="81"/>
      <c r="D1669" s="81"/>
      <c r="E1669" s="81"/>
      <c r="F1669" s="81"/>
      <c r="G1669" s="81"/>
      <c r="H1669" s="81"/>
    </row>
    <row r="1670" spans="1:8" ht="15" customHeight="1">
      <c r="A1670" s="76" t="s">
        <v>1180</v>
      </c>
      <c r="B1670" s="76"/>
      <c r="C1670" s="77" t="s">
        <v>3</v>
      </c>
      <c r="D1670" s="77"/>
      <c r="E1670" s="12" t="s">
        <v>4</v>
      </c>
      <c r="F1670" s="12" t="s">
        <v>1121</v>
      </c>
      <c r="G1670" s="12" t="s">
        <v>1122</v>
      </c>
      <c r="H1670" s="12" t="s">
        <v>1123</v>
      </c>
    </row>
    <row r="1671" spans="1:8" ht="29.1" customHeight="1">
      <c r="A1671" s="13" t="s">
        <v>2760</v>
      </c>
      <c r="B1671" s="14" t="s">
        <v>2761</v>
      </c>
      <c r="C1671" s="78" t="s">
        <v>15</v>
      </c>
      <c r="D1671" s="78"/>
      <c r="E1671" s="13" t="s">
        <v>39</v>
      </c>
      <c r="F1671" s="15">
        <v>1E-4</v>
      </c>
      <c r="G1671" s="16">
        <v>302500</v>
      </c>
      <c r="H1671" s="16">
        <f>TRUNC(TRUNC(F1671,8)*G1671,2)</f>
        <v>30.25</v>
      </c>
    </row>
    <row r="1672" spans="1:8" ht="15" customHeight="1">
      <c r="A1672" s="8"/>
      <c r="B1672" s="8"/>
      <c r="C1672" s="8"/>
      <c r="D1672" s="8"/>
      <c r="E1672" s="8"/>
      <c r="F1672" s="79" t="s">
        <v>1185</v>
      </c>
      <c r="G1672" s="79"/>
      <c r="H1672" s="17">
        <f>SUM(H1671:H1671)</f>
        <v>30.25</v>
      </c>
    </row>
    <row r="1673" spans="1:8" ht="15" customHeight="1">
      <c r="A1673" s="8"/>
      <c r="B1673" s="8"/>
      <c r="C1673" s="8"/>
      <c r="D1673" s="8"/>
      <c r="E1673" s="8"/>
      <c r="F1673" s="80" t="s">
        <v>1141</v>
      </c>
      <c r="G1673" s="80"/>
      <c r="H1673" s="4">
        <f>ROUND(SUM(H1672),2)</f>
        <v>30.25</v>
      </c>
    </row>
    <row r="1674" spans="1:8" ht="9.9499999999999993" customHeight="1">
      <c r="A1674" s="8"/>
      <c r="B1674" s="8"/>
      <c r="C1674" s="8"/>
      <c r="D1674" s="8"/>
      <c r="E1674" s="8"/>
      <c r="F1674" s="83"/>
      <c r="G1674" s="83"/>
      <c r="H1674" s="83"/>
    </row>
    <row r="1675" spans="1:8" ht="20.100000000000001" customHeight="1">
      <c r="A1675" s="81" t="s">
        <v>2764</v>
      </c>
      <c r="B1675" s="81"/>
      <c r="C1675" s="81"/>
      <c r="D1675" s="81"/>
      <c r="E1675" s="81"/>
      <c r="F1675" s="81"/>
      <c r="G1675" s="81"/>
      <c r="H1675" s="81"/>
    </row>
    <row r="1676" spans="1:8" ht="15" customHeight="1">
      <c r="A1676" s="76" t="s">
        <v>1234</v>
      </c>
      <c r="B1676" s="76"/>
      <c r="C1676" s="77" t="s">
        <v>3</v>
      </c>
      <c r="D1676" s="77"/>
      <c r="E1676" s="12" t="s">
        <v>4</v>
      </c>
      <c r="F1676" s="12" t="s">
        <v>1121</v>
      </c>
      <c r="G1676" s="12" t="s">
        <v>1122</v>
      </c>
      <c r="H1676" s="12" t="s">
        <v>1123</v>
      </c>
    </row>
    <row r="1677" spans="1:8" ht="21" customHeight="1">
      <c r="A1677" s="13" t="s">
        <v>2421</v>
      </c>
      <c r="B1677" s="14" t="s">
        <v>2422</v>
      </c>
      <c r="C1677" s="78" t="s">
        <v>15</v>
      </c>
      <c r="D1677" s="78"/>
      <c r="E1677" s="13" t="s">
        <v>1301</v>
      </c>
      <c r="F1677" s="15">
        <v>6.66</v>
      </c>
      <c r="G1677" s="16">
        <v>5.96</v>
      </c>
      <c r="H1677" s="16">
        <f>TRUNC(TRUNC(F1677,8)*G1677,2)</f>
        <v>39.69</v>
      </c>
    </row>
    <row r="1678" spans="1:8" ht="15" customHeight="1">
      <c r="A1678" s="8"/>
      <c r="B1678" s="8"/>
      <c r="C1678" s="8"/>
      <c r="D1678" s="8"/>
      <c r="E1678" s="8"/>
      <c r="F1678" s="79" t="s">
        <v>1249</v>
      </c>
      <c r="G1678" s="79"/>
      <c r="H1678" s="17">
        <f>SUM(H1677:H1677)</f>
        <v>39.69</v>
      </c>
    </row>
    <row r="1679" spans="1:8" ht="15" customHeight="1">
      <c r="A1679" s="8"/>
      <c r="B1679" s="8"/>
      <c r="C1679" s="8"/>
      <c r="D1679" s="8"/>
      <c r="E1679" s="8"/>
      <c r="F1679" s="80" t="s">
        <v>1141</v>
      </c>
      <c r="G1679" s="80"/>
      <c r="H1679" s="4">
        <f>ROUND(SUM(H1678),2)</f>
        <v>39.69</v>
      </c>
    </row>
    <row r="1680" spans="1:8" ht="9.9499999999999993" customHeight="1">
      <c r="A1680" s="8"/>
      <c r="B1680" s="8"/>
      <c r="C1680" s="8"/>
      <c r="D1680" s="8"/>
      <c r="E1680" s="8"/>
      <c r="F1680" s="83"/>
      <c r="G1680" s="83"/>
      <c r="H1680" s="83"/>
    </row>
    <row r="1681" spans="1:8" ht="20.100000000000001" customHeight="1">
      <c r="A1681" s="81" t="s">
        <v>2765</v>
      </c>
      <c r="B1681" s="81"/>
      <c r="C1681" s="81"/>
      <c r="D1681" s="81"/>
      <c r="E1681" s="81"/>
      <c r="F1681" s="81"/>
      <c r="G1681" s="81"/>
      <c r="H1681" s="81"/>
    </row>
    <row r="1682" spans="1:8" ht="15" customHeight="1">
      <c r="A1682" s="76" t="s">
        <v>1137</v>
      </c>
      <c r="B1682" s="76"/>
      <c r="C1682" s="77" t="s">
        <v>3</v>
      </c>
      <c r="D1682" s="77"/>
      <c r="E1682" s="12" t="s">
        <v>4</v>
      </c>
      <c r="F1682" s="12" t="s">
        <v>1121</v>
      </c>
      <c r="G1682" s="12" t="s">
        <v>1122</v>
      </c>
      <c r="H1682" s="12" t="s">
        <v>1123</v>
      </c>
    </row>
    <row r="1683" spans="1:8" ht="29.1" customHeight="1">
      <c r="A1683" s="13" t="s">
        <v>2766</v>
      </c>
      <c r="B1683" s="14" t="s">
        <v>2767</v>
      </c>
      <c r="C1683" s="78" t="s">
        <v>15</v>
      </c>
      <c r="D1683" s="78"/>
      <c r="E1683" s="13" t="s">
        <v>1221</v>
      </c>
      <c r="F1683" s="15">
        <v>1</v>
      </c>
      <c r="G1683" s="16">
        <v>0.95</v>
      </c>
      <c r="H1683" s="16">
        <f>TRUNC(TRUNC(F1683,8)*G1683,2)</f>
        <v>0.95</v>
      </c>
    </row>
    <row r="1684" spans="1:8" ht="29.1" customHeight="1">
      <c r="A1684" s="13" t="s">
        <v>2768</v>
      </c>
      <c r="B1684" s="14" t="s">
        <v>2769</v>
      </c>
      <c r="C1684" s="78" t="s">
        <v>15</v>
      </c>
      <c r="D1684" s="78"/>
      <c r="E1684" s="13" t="s">
        <v>1221</v>
      </c>
      <c r="F1684" s="15">
        <v>1</v>
      </c>
      <c r="G1684" s="16">
        <v>0.22</v>
      </c>
      <c r="H1684" s="16">
        <f>TRUNC(TRUNC(F1684,8)*G1684,2)</f>
        <v>0.22</v>
      </c>
    </row>
    <row r="1685" spans="1:8" ht="15" customHeight="1">
      <c r="A1685" s="8"/>
      <c r="B1685" s="8"/>
      <c r="C1685" s="8"/>
      <c r="D1685" s="8"/>
      <c r="E1685" s="8"/>
      <c r="F1685" s="79" t="s">
        <v>1140</v>
      </c>
      <c r="G1685" s="79"/>
      <c r="H1685" s="17">
        <f>SUM(H1683:H1684)</f>
        <v>1.17</v>
      </c>
    </row>
    <row r="1686" spans="1:8" ht="15" customHeight="1">
      <c r="A1686" s="8"/>
      <c r="B1686" s="8"/>
      <c r="C1686" s="8"/>
      <c r="D1686" s="8"/>
      <c r="E1686" s="8"/>
      <c r="F1686" s="80" t="s">
        <v>1141</v>
      </c>
      <c r="G1686" s="80"/>
      <c r="H1686" s="4">
        <f>ROUND(SUM(H1685),2)</f>
        <v>1.17</v>
      </c>
    </row>
    <row r="1687" spans="1:8" ht="9.9499999999999993" customHeight="1">
      <c r="A1687" s="8"/>
      <c r="B1687" s="8"/>
      <c r="C1687" s="8"/>
      <c r="D1687" s="8"/>
      <c r="E1687" s="8"/>
      <c r="F1687" s="83"/>
      <c r="G1687" s="83"/>
      <c r="H1687" s="83"/>
    </row>
    <row r="1688" spans="1:8" ht="20.100000000000001" customHeight="1">
      <c r="A1688" s="81" t="s">
        <v>2770</v>
      </c>
      <c r="B1688" s="81"/>
      <c r="C1688" s="81"/>
      <c r="D1688" s="81"/>
      <c r="E1688" s="81"/>
      <c r="F1688" s="81"/>
      <c r="G1688" s="81"/>
      <c r="H1688" s="81"/>
    </row>
    <row r="1689" spans="1:8" ht="15" customHeight="1">
      <c r="A1689" s="76" t="s">
        <v>1137</v>
      </c>
      <c r="B1689" s="76"/>
      <c r="C1689" s="77" t="s">
        <v>3</v>
      </c>
      <c r="D1689" s="77"/>
      <c r="E1689" s="12" t="s">
        <v>4</v>
      </c>
      <c r="F1689" s="12" t="s">
        <v>1121</v>
      </c>
      <c r="G1689" s="12" t="s">
        <v>1122</v>
      </c>
      <c r="H1689" s="12" t="s">
        <v>1123</v>
      </c>
    </row>
    <row r="1690" spans="1:8" ht="29.1" customHeight="1">
      <c r="A1690" s="13" t="s">
        <v>2766</v>
      </c>
      <c r="B1690" s="14" t="s">
        <v>2767</v>
      </c>
      <c r="C1690" s="78" t="s">
        <v>15</v>
      </c>
      <c r="D1690" s="78"/>
      <c r="E1690" s="13" t="s">
        <v>1221</v>
      </c>
      <c r="F1690" s="15">
        <v>1</v>
      </c>
      <c r="G1690" s="16">
        <v>0.95</v>
      </c>
      <c r="H1690" s="16">
        <f>TRUNC(TRUNC(F1690,8)*G1690,2)</f>
        <v>0.95</v>
      </c>
    </row>
    <row r="1691" spans="1:8" ht="29.1" customHeight="1">
      <c r="A1691" s="13" t="s">
        <v>2768</v>
      </c>
      <c r="B1691" s="14" t="s">
        <v>2769</v>
      </c>
      <c r="C1691" s="78" t="s">
        <v>15</v>
      </c>
      <c r="D1691" s="78"/>
      <c r="E1691" s="13" t="s">
        <v>1221</v>
      </c>
      <c r="F1691" s="15">
        <v>1</v>
      </c>
      <c r="G1691" s="16">
        <v>0.22</v>
      </c>
      <c r="H1691" s="16">
        <f>TRUNC(TRUNC(F1691,8)*G1691,2)</f>
        <v>0.22</v>
      </c>
    </row>
    <row r="1692" spans="1:8" ht="29.1" customHeight="1">
      <c r="A1692" s="13" t="s">
        <v>2771</v>
      </c>
      <c r="B1692" s="14" t="s">
        <v>2772</v>
      </c>
      <c r="C1692" s="78" t="s">
        <v>15</v>
      </c>
      <c r="D1692" s="78"/>
      <c r="E1692" s="13" t="s">
        <v>1221</v>
      </c>
      <c r="F1692" s="15">
        <v>1</v>
      </c>
      <c r="G1692" s="16">
        <v>1.04</v>
      </c>
      <c r="H1692" s="16">
        <f>TRUNC(TRUNC(F1692,8)*G1692,2)</f>
        <v>1.04</v>
      </c>
    </row>
    <row r="1693" spans="1:8" ht="29.1" customHeight="1">
      <c r="A1693" s="13" t="s">
        <v>2773</v>
      </c>
      <c r="B1693" s="14" t="s">
        <v>2774</v>
      </c>
      <c r="C1693" s="78" t="s">
        <v>15</v>
      </c>
      <c r="D1693" s="78"/>
      <c r="E1693" s="13" t="s">
        <v>1221</v>
      </c>
      <c r="F1693" s="15">
        <v>1</v>
      </c>
      <c r="G1693" s="16">
        <v>3.41</v>
      </c>
      <c r="H1693" s="16">
        <f>TRUNC(TRUNC(F1693,8)*G1693,2)</f>
        <v>3.41</v>
      </c>
    </row>
    <row r="1694" spans="1:8" ht="15" customHeight="1">
      <c r="A1694" s="8"/>
      <c r="B1694" s="8"/>
      <c r="C1694" s="8"/>
      <c r="D1694" s="8"/>
      <c r="E1694" s="8"/>
      <c r="F1694" s="79" t="s">
        <v>1140</v>
      </c>
      <c r="G1694" s="79"/>
      <c r="H1694" s="17">
        <f>SUM(H1690:H1693)</f>
        <v>5.62</v>
      </c>
    </row>
    <row r="1695" spans="1:8" ht="15" customHeight="1">
      <c r="A1695" s="8"/>
      <c r="B1695" s="8"/>
      <c r="C1695" s="8"/>
      <c r="D1695" s="8"/>
      <c r="E1695" s="8"/>
      <c r="F1695" s="80" t="s">
        <v>1141</v>
      </c>
      <c r="G1695" s="80"/>
      <c r="H1695" s="4">
        <f>ROUND(SUM(H1694),2)</f>
        <v>5.62</v>
      </c>
    </row>
    <row r="1696" spans="1:8" ht="9.9499999999999993" customHeight="1">
      <c r="A1696" s="8"/>
      <c r="B1696" s="8"/>
      <c r="C1696" s="8"/>
      <c r="D1696" s="8"/>
      <c r="E1696" s="8"/>
      <c r="F1696" s="83"/>
      <c r="G1696" s="83"/>
      <c r="H1696" s="83"/>
    </row>
    <row r="1697" spans="1:8" ht="20.100000000000001" customHeight="1">
      <c r="A1697" s="81" t="s">
        <v>2775</v>
      </c>
      <c r="B1697" s="81"/>
      <c r="C1697" s="81"/>
      <c r="D1697" s="81"/>
      <c r="E1697" s="81"/>
      <c r="F1697" s="81"/>
      <c r="G1697" s="81"/>
      <c r="H1697" s="81"/>
    </row>
    <row r="1698" spans="1:8" ht="15" customHeight="1">
      <c r="A1698" s="76" t="s">
        <v>1180</v>
      </c>
      <c r="B1698" s="76"/>
      <c r="C1698" s="77" t="s">
        <v>3</v>
      </c>
      <c r="D1698" s="77"/>
      <c r="E1698" s="12" t="s">
        <v>4</v>
      </c>
      <c r="F1698" s="12" t="s">
        <v>1121</v>
      </c>
      <c r="G1698" s="12" t="s">
        <v>1122</v>
      </c>
      <c r="H1698" s="12" t="s">
        <v>1123</v>
      </c>
    </row>
    <row r="1699" spans="1:8" ht="29.1" customHeight="1">
      <c r="A1699" s="13" t="s">
        <v>2776</v>
      </c>
      <c r="B1699" s="14" t="s">
        <v>2777</v>
      </c>
      <c r="C1699" s="78" t="s">
        <v>15</v>
      </c>
      <c r="D1699" s="78"/>
      <c r="E1699" s="13" t="s">
        <v>39</v>
      </c>
      <c r="F1699" s="15">
        <v>6.3999999999999997E-5</v>
      </c>
      <c r="G1699" s="16">
        <v>14882.47</v>
      </c>
      <c r="H1699" s="16">
        <f>TRUNC(TRUNC(F1699,8)*G1699,2)</f>
        <v>0.95</v>
      </c>
    </row>
    <row r="1700" spans="1:8" ht="15" customHeight="1">
      <c r="A1700" s="8"/>
      <c r="B1700" s="8"/>
      <c r="C1700" s="8"/>
      <c r="D1700" s="8"/>
      <c r="E1700" s="8"/>
      <c r="F1700" s="79" t="s">
        <v>1185</v>
      </c>
      <c r="G1700" s="79"/>
      <c r="H1700" s="17">
        <f>SUM(H1699:H1699)</f>
        <v>0.95</v>
      </c>
    </row>
    <row r="1701" spans="1:8" ht="15" customHeight="1">
      <c r="A1701" s="8"/>
      <c r="B1701" s="8"/>
      <c r="C1701" s="8"/>
      <c r="D1701" s="8"/>
      <c r="E1701" s="8"/>
      <c r="F1701" s="80" t="s">
        <v>1141</v>
      </c>
      <c r="G1701" s="80"/>
      <c r="H1701" s="4">
        <f>ROUND(SUM(H1700),2)</f>
        <v>0.95</v>
      </c>
    </row>
    <row r="1702" spans="1:8" ht="9.9499999999999993" customHeight="1">
      <c r="A1702" s="8"/>
      <c r="B1702" s="8"/>
      <c r="C1702" s="8"/>
      <c r="D1702" s="8"/>
      <c r="E1702" s="8"/>
      <c r="F1702" s="83"/>
      <c r="G1702" s="83"/>
      <c r="H1702" s="83"/>
    </row>
    <row r="1703" spans="1:8" ht="20.100000000000001" customHeight="1">
      <c r="A1703" s="81" t="s">
        <v>2778</v>
      </c>
      <c r="B1703" s="81"/>
      <c r="C1703" s="81"/>
      <c r="D1703" s="81"/>
      <c r="E1703" s="81"/>
      <c r="F1703" s="81"/>
      <c r="G1703" s="81"/>
      <c r="H1703" s="81"/>
    </row>
    <row r="1704" spans="1:8" ht="15" customHeight="1">
      <c r="A1704" s="76" t="s">
        <v>1180</v>
      </c>
      <c r="B1704" s="76"/>
      <c r="C1704" s="77" t="s">
        <v>3</v>
      </c>
      <c r="D1704" s="77"/>
      <c r="E1704" s="12" t="s">
        <v>4</v>
      </c>
      <c r="F1704" s="12" t="s">
        <v>1121</v>
      </c>
      <c r="G1704" s="12" t="s">
        <v>1122</v>
      </c>
      <c r="H1704" s="12" t="s">
        <v>1123</v>
      </c>
    </row>
    <row r="1705" spans="1:8" ht="29.1" customHeight="1">
      <c r="A1705" s="13" t="s">
        <v>2776</v>
      </c>
      <c r="B1705" s="14" t="s">
        <v>2777</v>
      </c>
      <c r="C1705" s="78" t="s">
        <v>15</v>
      </c>
      <c r="D1705" s="78"/>
      <c r="E1705" s="13" t="s">
        <v>39</v>
      </c>
      <c r="F1705" s="15">
        <v>1.4800000000000001E-5</v>
      </c>
      <c r="G1705" s="16">
        <v>14882.47</v>
      </c>
      <c r="H1705" s="16">
        <f>TRUNC(TRUNC(F1705,8)*G1705,2)</f>
        <v>0.22</v>
      </c>
    </row>
    <row r="1706" spans="1:8" ht="15" customHeight="1">
      <c r="A1706" s="8"/>
      <c r="B1706" s="8"/>
      <c r="C1706" s="8"/>
      <c r="D1706" s="8"/>
      <c r="E1706" s="8"/>
      <c r="F1706" s="79" t="s">
        <v>1185</v>
      </c>
      <c r="G1706" s="79"/>
      <c r="H1706" s="17">
        <f>SUM(H1705:H1705)</f>
        <v>0.22</v>
      </c>
    </row>
    <row r="1707" spans="1:8" ht="15" customHeight="1">
      <c r="A1707" s="8"/>
      <c r="B1707" s="8"/>
      <c r="C1707" s="8"/>
      <c r="D1707" s="8"/>
      <c r="E1707" s="8"/>
      <c r="F1707" s="80" t="s">
        <v>1141</v>
      </c>
      <c r="G1707" s="80"/>
      <c r="H1707" s="4">
        <f>ROUND(SUM(H1706),2)</f>
        <v>0.22</v>
      </c>
    </row>
    <row r="1708" spans="1:8" ht="9.9499999999999993" customHeight="1">
      <c r="A1708" s="8"/>
      <c r="B1708" s="8"/>
      <c r="C1708" s="8"/>
      <c r="D1708" s="8"/>
      <c r="E1708" s="8"/>
      <c r="F1708" s="83"/>
      <c r="G1708" s="83"/>
      <c r="H1708" s="83"/>
    </row>
    <row r="1709" spans="1:8" ht="20.100000000000001" customHeight="1">
      <c r="A1709" s="81" t="s">
        <v>2779</v>
      </c>
      <c r="B1709" s="81"/>
      <c r="C1709" s="81"/>
      <c r="D1709" s="81"/>
      <c r="E1709" s="81"/>
      <c r="F1709" s="81"/>
      <c r="G1709" s="81"/>
      <c r="H1709" s="81"/>
    </row>
    <row r="1710" spans="1:8" ht="15" customHeight="1">
      <c r="A1710" s="76" t="s">
        <v>1180</v>
      </c>
      <c r="B1710" s="76"/>
      <c r="C1710" s="77" t="s">
        <v>3</v>
      </c>
      <c r="D1710" s="77"/>
      <c r="E1710" s="12" t="s">
        <v>4</v>
      </c>
      <c r="F1710" s="12" t="s">
        <v>1121</v>
      </c>
      <c r="G1710" s="12" t="s">
        <v>1122</v>
      </c>
      <c r="H1710" s="12" t="s">
        <v>1123</v>
      </c>
    </row>
    <row r="1711" spans="1:8" ht="29.1" customHeight="1">
      <c r="A1711" s="13" t="s">
        <v>2776</v>
      </c>
      <c r="B1711" s="14" t="s">
        <v>2777</v>
      </c>
      <c r="C1711" s="78" t="s">
        <v>15</v>
      </c>
      <c r="D1711" s="78"/>
      <c r="E1711" s="13" t="s">
        <v>39</v>
      </c>
      <c r="F1711" s="15">
        <v>6.9999999999999994E-5</v>
      </c>
      <c r="G1711" s="16">
        <v>14882.47</v>
      </c>
      <c r="H1711" s="16">
        <f>TRUNC(TRUNC(F1711,8)*G1711,2)</f>
        <v>1.04</v>
      </c>
    </row>
    <row r="1712" spans="1:8" ht="15" customHeight="1">
      <c r="A1712" s="8"/>
      <c r="B1712" s="8"/>
      <c r="C1712" s="8"/>
      <c r="D1712" s="8"/>
      <c r="E1712" s="8"/>
      <c r="F1712" s="79" t="s">
        <v>1185</v>
      </c>
      <c r="G1712" s="79"/>
      <c r="H1712" s="17">
        <f>SUM(H1711:H1711)</f>
        <v>1.04</v>
      </c>
    </row>
    <row r="1713" spans="1:8" ht="15" customHeight="1">
      <c r="A1713" s="8"/>
      <c r="B1713" s="8"/>
      <c r="C1713" s="8"/>
      <c r="D1713" s="8"/>
      <c r="E1713" s="8"/>
      <c r="F1713" s="80" t="s">
        <v>1141</v>
      </c>
      <c r="G1713" s="80"/>
      <c r="H1713" s="4">
        <f>ROUND(SUM(H1712),2)</f>
        <v>1.04</v>
      </c>
    </row>
    <row r="1714" spans="1:8" ht="9.9499999999999993" customHeight="1">
      <c r="A1714" s="8"/>
      <c r="B1714" s="8"/>
      <c r="C1714" s="8"/>
      <c r="D1714" s="8"/>
      <c r="E1714" s="8"/>
      <c r="F1714" s="83"/>
      <c r="G1714" s="83"/>
      <c r="H1714" s="83"/>
    </row>
    <row r="1715" spans="1:8" ht="20.100000000000001" customHeight="1">
      <c r="A1715" s="81" t="s">
        <v>2780</v>
      </c>
      <c r="B1715" s="81"/>
      <c r="C1715" s="81"/>
      <c r="D1715" s="81"/>
      <c r="E1715" s="81"/>
      <c r="F1715" s="81"/>
      <c r="G1715" s="81"/>
      <c r="H1715" s="81"/>
    </row>
    <row r="1716" spans="1:8" ht="15" customHeight="1">
      <c r="A1716" s="76" t="s">
        <v>2361</v>
      </c>
      <c r="B1716" s="76"/>
      <c r="C1716" s="77" t="s">
        <v>3</v>
      </c>
      <c r="D1716" s="77"/>
      <c r="E1716" s="12" t="s">
        <v>4</v>
      </c>
      <c r="F1716" s="12" t="s">
        <v>1121</v>
      </c>
      <c r="G1716" s="12" t="s">
        <v>1122</v>
      </c>
      <c r="H1716" s="12" t="s">
        <v>1123</v>
      </c>
    </row>
    <row r="1717" spans="1:8" ht="21" customHeight="1">
      <c r="A1717" s="13" t="s">
        <v>2362</v>
      </c>
      <c r="B1717" s="14" t="s">
        <v>2363</v>
      </c>
      <c r="C1717" s="78" t="s">
        <v>15</v>
      </c>
      <c r="D1717" s="78"/>
      <c r="E1717" s="13" t="s">
        <v>2364</v>
      </c>
      <c r="F1717" s="15">
        <v>3.13</v>
      </c>
      <c r="G1717" s="16">
        <v>1.0900000000000001</v>
      </c>
      <c r="H1717" s="16">
        <f>TRUNC(TRUNC(F1717,8)*G1717,2)</f>
        <v>3.41</v>
      </c>
    </row>
    <row r="1718" spans="1:8" ht="15" customHeight="1">
      <c r="A1718" s="8"/>
      <c r="B1718" s="8"/>
      <c r="C1718" s="8"/>
      <c r="D1718" s="8"/>
      <c r="E1718" s="8"/>
      <c r="F1718" s="79" t="s">
        <v>2365</v>
      </c>
      <c r="G1718" s="79"/>
      <c r="H1718" s="17">
        <f>SUM(H1717:H1717)</f>
        <v>3.41</v>
      </c>
    </row>
    <row r="1719" spans="1:8" ht="15" customHeight="1">
      <c r="A1719" s="8"/>
      <c r="B1719" s="8"/>
      <c r="C1719" s="8"/>
      <c r="D1719" s="8"/>
      <c r="E1719" s="8"/>
      <c r="F1719" s="80" t="s">
        <v>1141</v>
      </c>
      <c r="G1719" s="80"/>
      <c r="H1719" s="4">
        <f>ROUND(SUM(H1718),2)</f>
        <v>3.41</v>
      </c>
    </row>
    <row r="1720" spans="1:8" ht="9.9499999999999993" customHeight="1">
      <c r="A1720" s="8"/>
      <c r="B1720" s="8"/>
      <c r="C1720" s="8"/>
      <c r="D1720" s="8"/>
      <c r="E1720" s="8"/>
      <c r="F1720" s="83"/>
      <c r="G1720" s="83"/>
      <c r="H1720" s="83"/>
    </row>
    <row r="1721" spans="1:8" ht="20.100000000000001" customHeight="1">
      <c r="A1721" s="81" t="s">
        <v>2781</v>
      </c>
      <c r="B1721" s="81"/>
      <c r="C1721" s="81"/>
      <c r="D1721" s="81"/>
      <c r="E1721" s="81"/>
      <c r="F1721" s="81"/>
      <c r="G1721" s="81"/>
      <c r="H1721" s="81"/>
    </row>
    <row r="1722" spans="1:8" ht="15" customHeight="1">
      <c r="A1722" s="76" t="s">
        <v>1120</v>
      </c>
      <c r="B1722" s="76"/>
      <c r="C1722" s="77" t="s">
        <v>3</v>
      </c>
      <c r="D1722" s="77"/>
      <c r="E1722" s="12" t="s">
        <v>4</v>
      </c>
      <c r="F1722" s="12" t="s">
        <v>1121</v>
      </c>
      <c r="G1722" s="12" t="s">
        <v>1122</v>
      </c>
      <c r="H1722" s="12" t="s">
        <v>1123</v>
      </c>
    </row>
    <row r="1723" spans="1:8" ht="21" customHeight="1">
      <c r="A1723" s="13" t="s">
        <v>2238</v>
      </c>
      <c r="B1723" s="14" t="s">
        <v>2239</v>
      </c>
      <c r="C1723" s="78" t="s">
        <v>15</v>
      </c>
      <c r="D1723" s="78"/>
      <c r="E1723" s="13" t="s">
        <v>1221</v>
      </c>
      <c r="F1723" s="15">
        <v>1</v>
      </c>
      <c r="G1723" s="16">
        <v>4.5199999999999996</v>
      </c>
      <c r="H1723" s="16">
        <f t="shared" ref="H1723:H1728" si="15">TRUNC(TRUNC(F1723,8)*G1723,2)</f>
        <v>4.5199999999999996</v>
      </c>
    </row>
    <row r="1724" spans="1:8" ht="21" customHeight="1">
      <c r="A1724" s="13" t="s">
        <v>2323</v>
      </c>
      <c r="B1724" s="14" t="s">
        <v>2324</v>
      </c>
      <c r="C1724" s="78" t="s">
        <v>15</v>
      </c>
      <c r="D1724" s="78"/>
      <c r="E1724" s="13" t="s">
        <v>1221</v>
      </c>
      <c r="F1724" s="15">
        <v>1</v>
      </c>
      <c r="G1724" s="16">
        <v>1.26</v>
      </c>
      <c r="H1724" s="16">
        <f t="shared" si="15"/>
        <v>1.26</v>
      </c>
    </row>
    <row r="1725" spans="1:8" ht="21" customHeight="1">
      <c r="A1725" s="13" t="s">
        <v>2242</v>
      </c>
      <c r="B1725" s="14" t="s">
        <v>2243</v>
      </c>
      <c r="C1725" s="78" t="s">
        <v>15</v>
      </c>
      <c r="D1725" s="78"/>
      <c r="E1725" s="13" t="s">
        <v>1221</v>
      </c>
      <c r="F1725" s="15">
        <v>1</v>
      </c>
      <c r="G1725" s="16">
        <v>1.43</v>
      </c>
      <c r="H1725" s="16">
        <f t="shared" si="15"/>
        <v>1.43</v>
      </c>
    </row>
    <row r="1726" spans="1:8" ht="21" customHeight="1">
      <c r="A1726" s="13" t="s">
        <v>2325</v>
      </c>
      <c r="B1726" s="14" t="s">
        <v>2326</v>
      </c>
      <c r="C1726" s="78" t="s">
        <v>15</v>
      </c>
      <c r="D1726" s="78"/>
      <c r="E1726" s="13" t="s">
        <v>1221</v>
      </c>
      <c r="F1726" s="15">
        <v>1</v>
      </c>
      <c r="G1726" s="16">
        <v>0.86</v>
      </c>
      <c r="H1726" s="16">
        <f t="shared" si="15"/>
        <v>0.86</v>
      </c>
    </row>
    <row r="1727" spans="1:8" ht="21" customHeight="1">
      <c r="A1727" s="13" t="s">
        <v>2246</v>
      </c>
      <c r="B1727" s="14" t="s">
        <v>2247</v>
      </c>
      <c r="C1727" s="78" t="s">
        <v>15</v>
      </c>
      <c r="D1727" s="78"/>
      <c r="E1727" s="13" t="s">
        <v>1221</v>
      </c>
      <c r="F1727" s="15">
        <v>1</v>
      </c>
      <c r="G1727" s="16">
        <v>0.08</v>
      </c>
      <c r="H1727" s="16">
        <f t="shared" si="15"/>
        <v>0.08</v>
      </c>
    </row>
    <row r="1728" spans="1:8" ht="21" customHeight="1">
      <c r="A1728" s="13" t="s">
        <v>2248</v>
      </c>
      <c r="B1728" s="14" t="s">
        <v>2249</v>
      </c>
      <c r="C1728" s="78" t="s">
        <v>15</v>
      </c>
      <c r="D1728" s="78"/>
      <c r="E1728" s="13" t="s">
        <v>1221</v>
      </c>
      <c r="F1728" s="15">
        <v>1</v>
      </c>
      <c r="G1728" s="16">
        <v>0.85</v>
      </c>
      <c r="H1728" s="16">
        <f t="shared" si="15"/>
        <v>0.85</v>
      </c>
    </row>
    <row r="1729" spans="1:8" ht="15" customHeight="1">
      <c r="A1729" s="8"/>
      <c r="B1729" s="8"/>
      <c r="C1729" s="8"/>
      <c r="D1729" s="8"/>
      <c r="E1729" s="8"/>
      <c r="F1729" s="79" t="s">
        <v>1132</v>
      </c>
      <c r="G1729" s="79"/>
      <c r="H1729" s="17">
        <f>SUM(H1723:H1728)</f>
        <v>8.9999999999999982</v>
      </c>
    </row>
    <row r="1730" spans="1:8" ht="15" customHeight="1">
      <c r="A1730" s="76" t="s">
        <v>1133</v>
      </c>
      <c r="B1730" s="76"/>
      <c r="C1730" s="77" t="s">
        <v>3</v>
      </c>
      <c r="D1730" s="77"/>
      <c r="E1730" s="12" t="s">
        <v>4</v>
      </c>
      <c r="F1730" s="12" t="s">
        <v>1121</v>
      </c>
      <c r="G1730" s="12" t="s">
        <v>1122</v>
      </c>
      <c r="H1730" s="12" t="s">
        <v>1123</v>
      </c>
    </row>
    <row r="1731" spans="1:8" ht="15" customHeight="1">
      <c r="A1731" s="13" t="s">
        <v>2561</v>
      </c>
      <c r="B1731" s="14" t="s">
        <v>2562</v>
      </c>
      <c r="C1731" s="78" t="s">
        <v>15</v>
      </c>
      <c r="D1731" s="78"/>
      <c r="E1731" s="13" t="s">
        <v>1221</v>
      </c>
      <c r="F1731" s="15">
        <v>1</v>
      </c>
      <c r="G1731" s="16">
        <v>38.78</v>
      </c>
      <c r="H1731" s="16">
        <f>TRUNC(TRUNC(F1731,8)*G1731,2)</f>
        <v>38.78</v>
      </c>
    </row>
    <row r="1732" spans="1:8" ht="15" customHeight="1">
      <c r="A1732" s="8"/>
      <c r="B1732" s="8"/>
      <c r="C1732" s="8"/>
      <c r="D1732" s="8"/>
      <c r="E1732" s="8"/>
      <c r="F1732" s="79" t="s">
        <v>1136</v>
      </c>
      <c r="G1732" s="79"/>
      <c r="H1732" s="17">
        <f>SUM(H1731:H1731)</f>
        <v>38.78</v>
      </c>
    </row>
    <row r="1733" spans="1:8" ht="15" customHeight="1">
      <c r="A1733" s="76" t="s">
        <v>1137</v>
      </c>
      <c r="B1733" s="76"/>
      <c r="C1733" s="77" t="s">
        <v>3</v>
      </c>
      <c r="D1733" s="77"/>
      <c r="E1733" s="12" t="s">
        <v>4</v>
      </c>
      <c r="F1733" s="12" t="s">
        <v>1121</v>
      </c>
      <c r="G1733" s="12" t="s">
        <v>1122</v>
      </c>
      <c r="H1733" s="12" t="s">
        <v>1123</v>
      </c>
    </row>
    <row r="1734" spans="1:8" ht="29.1" customHeight="1">
      <c r="A1734" s="13" t="s">
        <v>2782</v>
      </c>
      <c r="B1734" s="14" t="s">
        <v>2783</v>
      </c>
      <c r="C1734" s="78" t="s">
        <v>15</v>
      </c>
      <c r="D1734" s="78"/>
      <c r="E1734" s="13" t="s">
        <v>1221</v>
      </c>
      <c r="F1734" s="15">
        <v>1</v>
      </c>
      <c r="G1734" s="16">
        <v>1.19</v>
      </c>
      <c r="H1734" s="16">
        <f>TRUNC(TRUNC(F1734,8)*G1734,2)</f>
        <v>1.19</v>
      </c>
    </row>
    <row r="1735" spans="1:8" ht="15" customHeight="1">
      <c r="A1735" s="8"/>
      <c r="B1735" s="8"/>
      <c r="C1735" s="8"/>
      <c r="D1735" s="8"/>
      <c r="E1735" s="8"/>
      <c r="F1735" s="79" t="s">
        <v>1140</v>
      </c>
      <c r="G1735" s="79"/>
      <c r="H1735" s="17">
        <f>SUM(H1734:H1734)</f>
        <v>1.19</v>
      </c>
    </row>
    <row r="1736" spans="1:8" ht="15" customHeight="1">
      <c r="A1736" s="8"/>
      <c r="B1736" s="8"/>
      <c r="C1736" s="8"/>
      <c r="D1736" s="8"/>
      <c r="E1736" s="8"/>
      <c r="F1736" s="80" t="s">
        <v>1141</v>
      </c>
      <c r="G1736" s="80"/>
      <c r="H1736" s="4">
        <f>ROUND(SUM(H1729,H1732,H1735),2)</f>
        <v>48.97</v>
      </c>
    </row>
    <row r="1737" spans="1:8" ht="9.9499999999999993" customHeight="1">
      <c r="A1737" s="8"/>
      <c r="B1737" s="8"/>
      <c r="C1737" s="8"/>
      <c r="D1737" s="8"/>
      <c r="E1737" s="8"/>
      <c r="F1737" s="83"/>
      <c r="G1737" s="83"/>
      <c r="H1737" s="83"/>
    </row>
    <row r="1738" spans="1:8" ht="20.100000000000001" customHeight="1">
      <c r="A1738" s="81" t="s">
        <v>2784</v>
      </c>
      <c r="B1738" s="81"/>
      <c r="C1738" s="81"/>
      <c r="D1738" s="81"/>
      <c r="E1738" s="81"/>
      <c r="F1738" s="81"/>
      <c r="G1738" s="81"/>
      <c r="H1738" s="81"/>
    </row>
    <row r="1739" spans="1:8" ht="15" customHeight="1">
      <c r="A1739" s="76" t="s">
        <v>1180</v>
      </c>
      <c r="B1739" s="76"/>
      <c r="C1739" s="77" t="s">
        <v>3</v>
      </c>
      <c r="D1739" s="77"/>
      <c r="E1739" s="12" t="s">
        <v>4</v>
      </c>
      <c r="F1739" s="12" t="s">
        <v>1121</v>
      </c>
      <c r="G1739" s="12" t="s">
        <v>1122</v>
      </c>
      <c r="H1739" s="12" t="s">
        <v>1123</v>
      </c>
    </row>
    <row r="1740" spans="1:8" ht="38.1" customHeight="1">
      <c r="A1740" s="13" t="s">
        <v>2785</v>
      </c>
      <c r="B1740" s="14" t="s">
        <v>2786</v>
      </c>
      <c r="C1740" s="78" t="s">
        <v>15</v>
      </c>
      <c r="D1740" s="78"/>
      <c r="E1740" s="13" t="s">
        <v>1446</v>
      </c>
      <c r="F1740" s="15">
        <v>0.39700000000000002</v>
      </c>
      <c r="G1740" s="16">
        <v>19.170000000000002</v>
      </c>
      <c r="H1740" s="16">
        <f>TRUNC(TRUNC(F1740,8)*G1740,2)</f>
        <v>7.61</v>
      </c>
    </row>
    <row r="1741" spans="1:8" ht="15" customHeight="1">
      <c r="A1741" s="8"/>
      <c r="B1741" s="8"/>
      <c r="C1741" s="8"/>
      <c r="D1741" s="8"/>
      <c r="E1741" s="8"/>
      <c r="F1741" s="79" t="s">
        <v>1185</v>
      </c>
      <c r="G1741" s="79"/>
      <c r="H1741" s="17">
        <f>SUM(H1740:H1740)</f>
        <v>7.61</v>
      </c>
    </row>
    <row r="1742" spans="1:8" ht="15" customHeight="1">
      <c r="A1742" s="76" t="s">
        <v>1234</v>
      </c>
      <c r="B1742" s="76"/>
      <c r="C1742" s="77" t="s">
        <v>3</v>
      </c>
      <c r="D1742" s="77"/>
      <c r="E1742" s="12" t="s">
        <v>4</v>
      </c>
      <c r="F1742" s="12" t="s">
        <v>1121</v>
      </c>
      <c r="G1742" s="12" t="s">
        <v>1122</v>
      </c>
      <c r="H1742" s="12" t="s">
        <v>1123</v>
      </c>
    </row>
    <row r="1743" spans="1:8" ht="21" customHeight="1">
      <c r="A1743" s="13" t="s">
        <v>1299</v>
      </c>
      <c r="B1743" s="14" t="s">
        <v>1300</v>
      </c>
      <c r="C1743" s="78" t="s">
        <v>15</v>
      </c>
      <c r="D1743" s="78"/>
      <c r="E1743" s="13" t="s">
        <v>1301</v>
      </c>
      <c r="F1743" s="15">
        <v>4.0000000000000001E-3</v>
      </c>
      <c r="G1743" s="16">
        <v>6.71</v>
      </c>
      <c r="H1743" s="16">
        <f>TRUNC(TRUNC(F1743,8)*G1743,2)</f>
        <v>0.02</v>
      </c>
    </row>
    <row r="1744" spans="1:8" ht="21" customHeight="1">
      <c r="A1744" s="13" t="s">
        <v>1472</v>
      </c>
      <c r="B1744" s="14" t="s">
        <v>1473</v>
      </c>
      <c r="C1744" s="78" t="s">
        <v>15</v>
      </c>
      <c r="D1744" s="78"/>
      <c r="E1744" s="13" t="s">
        <v>103</v>
      </c>
      <c r="F1744" s="15">
        <v>3.7999999999999999E-2</v>
      </c>
      <c r="G1744" s="16">
        <v>133.03</v>
      </c>
      <c r="H1744" s="16">
        <f>TRUNC(TRUNC(F1744,8)*G1744,2)</f>
        <v>5.05</v>
      </c>
    </row>
    <row r="1745" spans="1:8" ht="15" customHeight="1">
      <c r="A1745" s="8"/>
      <c r="B1745" s="8"/>
      <c r="C1745" s="8"/>
      <c r="D1745" s="8"/>
      <c r="E1745" s="8"/>
      <c r="F1745" s="79" t="s">
        <v>1249</v>
      </c>
      <c r="G1745" s="79"/>
      <c r="H1745" s="17">
        <f>SUM(H1743:H1744)</f>
        <v>5.0699999999999994</v>
      </c>
    </row>
    <row r="1746" spans="1:8" ht="15" customHeight="1">
      <c r="A1746" s="76" t="s">
        <v>1218</v>
      </c>
      <c r="B1746" s="76"/>
      <c r="C1746" s="77" t="s">
        <v>3</v>
      </c>
      <c r="D1746" s="77"/>
      <c r="E1746" s="12" t="s">
        <v>4</v>
      </c>
      <c r="F1746" s="12" t="s">
        <v>1121</v>
      </c>
      <c r="G1746" s="12" t="s">
        <v>1122</v>
      </c>
      <c r="H1746" s="12" t="s">
        <v>1123</v>
      </c>
    </row>
    <row r="1747" spans="1:8" ht="21" customHeight="1">
      <c r="A1747" s="13" t="s">
        <v>1219</v>
      </c>
      <c r="B1747" s="14" t="s">
        <v>1220</v>
      </c>
      <c r="C1747" s="78" t="s">
        <v>15</v>
      </c>
      <c r="D1747" s="78"/>
      <c r="E1747" s="13" t="s">
        <v>1221</v>
      </c>
      <c r="F1747" s="15">
        <v>9.1999999999999998E-2</v>
      </c>
      <c r="G1747" s="16">
        <v>23.23</v>
      </c>
      <c r="H1747" s="16">
        <f>TRUNC(TRUNC(F1747,8)*G1747,2)</f>
        <v>2.13</v>
      </c>
    </row>
    <row r="1748" spans="1:8" ht="21" customHeight="1">
      <c r="A1748" s="13" t="s">
        <v>1222</v>
      </c>
      <c r="B1748" s="14" t="s">
        <v>1223</v>
      </c>
      <c r="C1748" s="78" t="s">
        <v>15</v>
      </c>
      <c r="D1748" s="78"/>
      <c r="E1748" s="13" t="s">
        <v>1221</v>
      </c>
      <c r="F1748" s="15">
        <v>0.502</v>
      </c>
      <c r="G1748" s="16">
        <v>30.49</v>
      </c>
      <c r="H1748" s="16">
        <f>TRUNC(TRUNC(F1748,8)*G1748,2)</f>
        <v>15.3</v>
      </c>
    </row>
    <row r="1749" spans="1:8" ht="18" customHeight="1">
      <c r="A1749" s="8"/>
      <c r="B1749" s="8"/>
      <c r="C1749" s="8"/>
      <c r="D1749" s="8"/>
      <c r="E1749" s="8"/>
      <c r="F1749" s="79" t="s">
        <v>1224</v>
      </c>
      <c r="G1749" s="79"/>
      <c r="H1749" s="17">
        <f>SUM(H1747:H1748)</f>
        <v>17.43</v>
      </c>
    </row>
    <row r="1750" spans="1:8" ht="15" customHeight="1">
      <c r="A1750" s="76" t="s">
        <v>1137</v>
      </c>
      <c r="B1750" s="76"/>
      <c r="C1750" s="77" t="s">
        <v>3</v>
      </c>
      <c r="D1750" s="77"/>
      <c r="E1750" s="12" t="s">
        <v>4</v>
      </c>
      <c r="F1750" s="12" t="s">
        <v>1121</v>
      </c>
      <c r="G1750" s="12" t="s">
        <v>1122</v>
      </c>
      <c r="H1750" s="12" t="s">
        <v>1123</v>
      </c>
    </row>
    <row r="1751" spans="1:8" ht="29.1" customHeight="1">
      <c r="A1751" s="13" t="s">
        <v>2787</v>
      </c>
      <c r="B1751" s="14" t="s">
        <v>2788</v>
      </c>
      <c r="C1751" s="78" t="s">
        <v>15</v>
      </c>
      <c r="D1751" s="78"/>
      <c r="E1751" s="13" t="s">
        <v>68</v>
      </c>
      <c r="F1751" s="15">
        <v>0.13600000000000001</v>
      </c>
      <c r="G1751" s="16">
        <v>80.400000000000006</v>
      </c>
      <c r="H1751" s="16">
        <f>TRUNC(TRUNC(F1751,8)*G1751,2)</f>
        <v>10.93</v>
      </c>
    </row>
    <row r="1752" spans="1:8" ht="15" customHeight="1">
      <c r="A1752" s="8"/>
      <c r="B1752" s="8"/>
      <c r="C1752" s="8"/>
      <c r="D1752" s="8"/>
      <c r="E1752" s="8"/>
      <c r="F1752" s="79" t="s">
        <v>1140</v>
      </c>
      <c r="G1752" s="79"/>
      <c r="H1752" s="17">
        <f>SUM(H1751:H1751)</f>
        <v>10.93</v>
      </c>
    </row>
    <row r="1753" spans="1:8" ht="15" customHeight="1">
      <c r="A1753" s="8"/>
      <c r="B1753" s="8"/>
      <c r="C1753" s="8"/>
      <c r="D1753" s="8"/>
      <c r="E1753" s="8"/>
      <c r="F1753" s="80" t="s">
        <v>1141</v>
      </c>
      <c r="G1753" s="80"/>
      <c r="H1753" s="4">
        <f>ROUND(SUM(H1741,H1745,H1749,H1752),2)</f>
        <v>41.04</v>
      </c>
    </row>
    <row r="1754" spans="1:8" ht="9.9499999999999993" customHeight="1">
      <c r="A1754" s="8"/>
      <c r="B1754" s="8"/>
      <c r="C1754" s="8"/>
      <c r="D1754" s="8"/>
      <c r="E1754" s="8"/>
      <c r="F1754" s="83"/>
      <c r="G1754" s="83"/>
      <c r="H1754" s="83"/>
    </row>
    <row r="1755" spans="1:8" ht="20.100000000000001" customHeight="1">
      <c r="A1755" s="81" t="s">
        <v>2789</v>
      </c>
      <c r="B1755" s="81"/>
      <c r="C1755" s="81"/>
      <c r="D1755" s="81"/>
      <c r="E1755" s="81"/>
      <c r="F1755" s="81"/>
      <c r="G1755" s="81"/>
      <c r="H1755" s="81"/>
    </row>
    <row r="1756" spans="1:8" ht="15" customHeight="1">
      <c r="A1756" s="76" t="s">
        <v>1120</v>
      </c>
      <c r="B1756" s="76"/>
      <c r="C1756" s="77" t="s">
        <v>3</v>
      </c>
      <c r="D1756" s="77"/>
      <c r="E1756" s="12" t="s">
        <v>4</v>
      </c>
      <c r="F1756" s="12" t="s">
        <v>1121</v>
      </c>
      <c r="G1756" s="12" t="s">
        <v>1122</v>
      </c>
      <c r="H1756" s="12" t="s">
        <v>1123</v>
      </c>
    </row>
    <row r="1757" spans="1:8" ht="21" customHeight="1">
      <c r="A1757" s="13" t="s">
        <v>2238</v>
      </c>
      <c r="B1757" s="14" t="s">
        <v>2239</v>
      </c>
      <c r="C1757" s="78" t="s">
        <v>15</v>
      </c>
      <c r="D1757" s="78"/>
      <c r="E1757" s="13" t="s">
        <v>1221</v>
      </c>
      <c r="F1757" s="15">
        <v>1</v>
      </c>
      <c r="G1757" s="16">
        <v>4.5199999999999996</v>
      </c>
      <c r="H1757" s="16">
        <f t="shared" ref="H1757:H1762" si="16">TRUNC(TRUNC(F1757,8)*G1757,2)</f>
        <v>4.5199999999999996</v>
      </c>
    </row>
    <row r="1758" spans="1:8" ht="21" customHeight="1">
      <c r="A1758" s="13" t="s">
        <v>2790</v>
      </c>
      <c r="B1758" s="14" t="s">
        <v>2791</v>
      </c>
      <c r="C1758" s="78" t="s">
        <v>15</v>
      </c>
      <c r="D1758" s="78"/>
      <c r="E1758" s="13" t="s">
        <v>1221</v>
      </c>
      <c r="F1758" s="15">
        <v>1</v>
      </c>
      <c r="G1758" s="16">
        <v>0.89</v>
      </c>
      <c r="H1758" s="16">
        <f t="shared" si="16"/>
        <v>0.89</v>
      </c>
    </row>
    <row r="1759" spans="1:8" ht="21" customHeight="1">
      <c r="A1759" s="13" t="s">
        <v>2242</v>
      </c>
      <c r="B1759" s="14" t="s">
        <v>2243</v>
      </c>
      <c r="C1759" s="78" t="s">
        <v>15</v>
      </c>
      <c r="D1759" s="78"/>
      <c r="E1759" s="13" t="s">
        <v>1221</v>
      </c>
      <c r="F1759" s="15">
        <v>1</v>
      </c>
      <c r="G1759" s="16">
        <v>1.43</v>
      </c>
      <c r="H1759" s="16">
        <f t="shared" si="16"/>
        <v>1.43</v>
      </c>
    </row>
    <row r="1760" spans="1:8" ht="29.1" customHeight="1">
      <c r="A1760" s="13" t="s">
        <v>2792</v>
      </c>
      <c r="B1760" s="14" t="s">
        <v>2793</v>
      </c>
      <c r="C1760" s="78" t="s">
        <v>15</v>
      </c>
      <c r="D1760" s="78"/>
      <c r="E1760" s="13" t="s">
        <v>1221</v>
      </c>
      <c r="F1760" s="15">
        <v>1</v>
      </c>
      <c r="G1760" s="16">
        <v>0.01</v>
      </c>
      <c r="H1760" s="16">
        <f t="shared" si="16"/>
        <v>0.01</v>
      </c>
    </row>
    <row r="1761" spans="1:8" ht="21" customHeight="1">
      <c r="A1761" s="13" t="s">
        <v>2246</v>
      </c>
      <c r="B1761" s="14" t="s">
        <v>2247</v>
      </c>
      <c r="C1761" s="78" t="s">
        <v>15</v>
      </c>
      <c r="D1761" s="78"/>
      <c r="E1761" s="13" t="s">
        <v>1221</v>
      </c>
      <c r="F1761" s="15">
        <v>1</v>
      </c>
      <c r="G1761" s="16">
        <v>0.08</v>
      </c>
      <c r="H1761" s="16">
        <f t="shared" si="16"/>
        <v>0.08</v>
      </c>
    </row>
    <row r="1762" spans="1:8" ht="21" customHeight="1">
      <c r="A1762" s="13" t="s">
        <v>2248</v>
      </c>
      <c r="B1762" s="14" t="s">
        <v>2249</v>
      </c>
      <c r="C1762" s="78" t="s">
        <v>15</v>
      </c>
      <c r="D1762" s="78"/>
      <c r="E1762" s="13" t="s">
        <v>1221</v>
      </c>
      <c r="F1762" s="15">
        <v>1</v>
      </c>
      <c r="G1762" s="16">
        <v>0.85</v>
      </c>
      <c r="H1762" s="16">
        <f t="shared" si="16"/>
        <v>0.85</v>
      </c>
    </row>
    <row r="1763" spans="1:8" ht="15" customHeight="1">
      <c r="A1763" s="8"/>
      <c r="B1763" s="8"/>
      <c r="C1763" s="8"/>
      <c r="D1763" s="8"/>
      <c r="E1763" s="8"/>
      <c r="F1763" s="79" t="s">
        <v>1132</v>
      </c>
      <c r="G1763" s="79"/>
      <c r="H1763" s="17">
        <f>SUM(H1757:H1762)</f>
        <v>7.7799999999999985</v>
      </c>
    </row>
    <row r="1764" spans="1:8" ht="15" customHeight="1">
      <c r="A1764" s="76" t="s">
        <v>1133</v>
      </c>
      <c r="B1764" s="76"/>
      <c r="C1764" s="77" t="s">
        <v>3</v>
      </c>
      <c r="D1764" s="77"/>
      <c r="E1764" s="12" t="s">
        <v>4</v>
      </c>
      <c r="F1764" s="12" t="s">
        <v>1121</v>
      </c>
      <c r="G1764" s="12" t="s">
        <v>1122</v>
      </c>
      <c r="H1764" s="12" t="s">
        <v>1123</v>
      </c>
    </row>
    <row r="1765" spans="1:8" ht="15" customHeight="1">
      <c r="A1765" s="13" t="s">
        <v>2564</v>
      </c>
      <c r="B1765" s="14" t="s">
        <v>2565</v>
      </c>
      <c r="C1765" s="78" t="s">
        <v>15</v>
      </c>
      <c r="D1765" s="78"/>
      <c r="E1765" s="13" t="s">
        <v>1221</v>
      </c>
      <c r="F1765" s="15">
        <v>1</v>
      </c>
      <c r="G1765" s="16">
        <v>25.19</v>
      </c>
      <c r="H1765" s="16">
        <f>TRUNC(TRUNC(F1765,8)*G1765,2)</f>
        <v>25.19</v>
      </c>
    </row>
    <row r="1766" spans="1:8" ht="15" customHeight="1">
      <c r="A1766" s="8"/>
      <c r="B1766" s="8"/>
      <c r="C1766" s="8"/>
      <c r="D1766" s="8"/>
      <c r="E1766" s="8"/>
      <c r="F1766" s="79" t="s">
        <v>1136</v>
      </c>
      <c r="G1766" s="79"/>
      <c r="H1766" s="17">
        <f>SUM(H1765:H1765)</f>
        <v>25.19</v>
      </c>
    </row>
    <row r="1767" spans="1:8" ht="15" customHeight="1">
      <c r="A1767" s="76" t="s">
        <v>1137</v>
      </c>
      <c r="B1767" s="76"/>
      <c r="C1767" s="77" t="s">
        <v>3</v>
      </c>
      <c r="D1767" s="77"/>
      <c r="E1767" s="12" t="s">
        <v>4</v>
      </c>
      <c r="F1767" s="12" t="s">
        <v>1121</v>
      </c>
      <c r="G1767" s="12" t="s">
        <v>1122</v>
      </c>
      <c r="H1767" s="12" t="s">
        <v>1123</v>
      </c>
    </row>
    <row r="1768" spans="1:8" ht="21" customHeight="1">
      <c r="A1768" s="13" t="s">
        <v>2794</v>
      </c>
      <c r="B1768" s="14" t="s">
        <v>2795</v>
      </c>
      <c r="C1768" s="78" t="s">
        <v>15</v>
      </c>
      <c r="D1768" s="78"/>
      <c r="E1768" s="13" t="s">
        <v>1221</v>
      </c>
      <c r="F1768" s="15">
        <v>1</v>
      </c>
      <c r="G1768" s="16">
        <v>0.12</v>
      </c>
      <c r="H1768" s="16">
        <f>TRUNC(TRUNC(F1768,8)*G1768,2)</f>
        <v>0.12</v>
      </c>
    </row>
    <row r="1769" spans="1:8" ht="15" customHeight="1">
      <c r="A1769" s="8"/>
      <c r="B1769" s="8"/>
      <c r="C1769" s="8"/>
      <c r="D1769" s="8"/>
      <c r="E1769" s="8"/>
      <c r="F1769" s="79" t="s">
        <v>1140</v>
      </c>
      <c r="G1769" s="79"/>
      <c r="H1769" s="17">
        <f>SUM(H1768:H1768)</f>
        <v>0.12</v>
      </c>
    </row>
    <row r="1770" spans="1:8" ht="15" customHeight="1">
      <c r="A1770" s="8"/>
      <c r="B1770" s="8"/>
      <c r="C1770" s="8"/>
      <c r="D1770" s="8"/>
      <c r="E1770" s="8"/>
      <c r="F1770" s="80" t="s">
        <v>1141</v>
      </c>
      <c r="G1770" s="80"/>
      <c r="H1770" s="4">
        <f>ROUND(SUM(H1763,H1766,H1769),2)</f>
        <v>33.090000000000003</v>
      </c>
    </row>
    <row r="1771" spans="1:8" ht="9.9499999999999993" customHeight="1">
      <c r="A1771" s="8"/>
      <c r="B1771" s="8"/>
      <c r="C1771" s="8"/>
      <c r="D1771" s="8"/>
      <c r="E1771" s="8"/>
      <c r="F1771" s="83"/>
      <c r="G1771" s="83"/>
      <c r="H1771" s="83"/>
    </row>
    <row r="1772" spans="1:8" ht="20.100000000000001" customHeight="1">
      <c r="A1772" s="81" t="s">
        <v>2796</v>
      </c>
      <c r="B1772" s="81"/>
      <c r="C1772" s="81"/>
      <c r="D1772" s="81"/>
      <c r="E1772" s="81"/>
      <c r="F1772" s="81"/>
      <c r="G1772" s="81"/>
      <c r="H1772" s="81"/>
    </row>
    <row r="1773" spans="1:8" ht="15" customHeight="1">
      <c r="A1773" s="76" t="s">
        <v>1120</v>
      </c>
      <c r="B1773" s="76"/>
      <c r="C1773" s="77" t="s">
        <v>3</v>
      </c>
      <c r="D1773" s="77"/>
      <c r="E1773" s="12" t="s">
        <v>4</v>
      </c>
      <c r="F1773" s="12" t="s">
        <v>1121</v>
      </c>
      <c r="G1773" s="12" t="s">
        <v>1122</v>
      </c>
      <c r="H1773" s="12" t="s">
        <v>1123</v>
      </c>
    </row>
    <row r="1774" spans="1:8" ht="21" customHeight="1">
      <c r="A1774" s="13" t="s">
        <v>2238</v>
      </c>
      <c r="B1774" s="14" t="s">
        <v>2239</v>
      </c>
      <c r="C1774" s="78" t="s">
        <v>15</v>
      </c>
      <c r="D1774" s="78"/>
      <c r="E1774" s="13" t="s">
        <v>1221</v>
      </c>
      <c r="F1774" s="15">
        <v>1</v>
      </c>
      <c r="G1774" s="16">
        <v>4.5199999999999996</v>
      </c>
      <c r="H1774" s="16">
        <f t="shared" ref="H1774:H1779" si="17">TRUNC(TRUNC(F1774,8)*G1774,2)</f>
        <v>4.5199999999999996</v>
      </c>
    </row>
    <row r="1775" spans="1:8" ht="21" customHeight="1">
      <c r="A1775" s="13" t="s">
        <v>2790</v>
      </c>
      <c r="B1775" s="14" t="s">
        <v>2791</v>
      </c>
      <c r="C1775" s="78" t="s">
        <v>15</v>
      </c>
      <c r="D1775" s="78"/>
      <c r="E1775" s="13" t="s">
        <v>1221</v>
      </c>
      <c r="F1775" s="15">
        <v>1</v>
      </c>
      <c r="G1775" s="16">
        <v>0.89</v>
      </c>
      <c r="H1775" s="16">
        <f t="shared" si="17"/>
        <v>0.89</v>
      </c>
    </row>
    <row r="1776" spans="1:8" ht="21" customHeight="1">
      <c r="A1776" s="13" t="s">
        <v>2242</v>
      </c>
      <c r="B1776" s="14" t="s">
        <v>2243</v>
      </c>
      <c r="C1776" s="78" t="s">
        <v>15</v>
      </c>
      <c r="D1776" s="78"/>
      <c r="E1776" s="13" t="s">
        <v>1221</v>
      </c>
      <c r="F1776" s="15">
        <v>1</v>
      </c>
      <c r="G1776" s="16">
        <v>1.43</v>
      </c>
      <c r="H1776" s="16">
        <f t="shared" si="17"/>
        <v>1.43</v>
      </c>
    </row>
    <row r="1777" spans="1:8" ht="29.1" customHeight="1">
      <c r="A1777" s="13" t="s">
        <v>2792</v>
      </c>
      <c r="B1777" s="14" t="s">
        <v>2793</v>
      </c>
      <c r="C1777" s="78" t="s">
        <v>15</v>
      </c>
      <c r="D1777" s="78"/>
      <c r="E1777" s="13" t="s">
        <v>1221</v>
      </c>
      <c r="F1777" s="15">
        <v>1</v>
      </c>
      <c r="G1777" s="16">
        <v>0.01</v>
      </c>
      <c r="H1777" s="16">
        <f t="shared" si="17"/>
        <v>0.01</v>
      </c>
    </row>
    <row r="1778" spans="1:8" ht="21" customHeight="1">
      <c r="A1778" s="13" t="s">
        <v>2246</v>
      </c>
      <c r="B1778" s="14" t="s">
        <v>2247</v>
      </c>
      <c r="C1778" s="78" t="s">
        <v>15</v>
      </c>
      <c r="D1778" s="78"/>
      <c r="E1778" s="13" t="s">
        <v>1221</v>
      </c>
      <c r="F1778" s="15">
        <v>1</v>
      </c>
      <c r="G1778" s="16">
        <v>0.08</v>
      </c>
      <c r="H1778" s="16">
        <f t="shared" si="17"/>
        <v>0.08</v>
      </c>
    </row>
    <row r="1779" spans="1:8" ht="21" customHeight="1">
      <c r="A1779" s="13" t="s">
        <v>2248</v>
      </c>
      <c r="B1779" s="14" t="s">
        <v>2249</v>
      </c>
      <c r="C1779" s="78" t="s">
        <v>15</v>
      </c>
      <c r="D1779" s="78"/>
      <c r="E1779" s="13" t="s">
        <v>1221</v>
      </c>
      <c r="F1779" s="15">
        <v>1</v>
      </c>
      <c r="G1779" s="16">
        <v>0.85</v>
      </c>
      <c r="H1779" s="16">
        <f t="shared" si="17"/>
        <v>0.85</v>
      </c>
    </row>
    <row r="1780" spans="1:8" ht="15" customHeight="1">
      <c r="A1780" s="8"/>
      <c r="B1780" s="8"/>
      <c r="C1780" s="8"/>
      <c r="D1780" s="8"/>
      <c r="E1780" s="8"/>
      <c r="F1780" s="79" t="s">
        <v>1132</v>
      </c>
      <c r="G1780" s="79"/>
      <c r="H1780" s="17">
        <f>SUM(H1774:H1779)</f>
        <v>7.7799999999999985</v>
      </c>
    </row>
    <row r="1781" spans="1:8" ht="15" customHeight="1">
      <c r="A1781" s="76" t="s">
        <v>1133</v>
      </c>
      <c r="B1781" s="76"/>
      <c r="C1781" s="77" t="s">
        <v>3</v>
      </c>
      <c r="D1781" s="77"/>
      <c r="E1781" s="12" t="s">
        <v>4</v>
      </c>
      <c r="F1781" s="12" t="s">
        <v>1121</v>
      </c>
      <c r="G1781" s="12" t="s">
        <v>1122</v>
      </c>
      <c r="H1781" s="12" t="s">
        <v>1123</v>
      </c>
    </row>
    <row r="1782" spans="1:8" ht="15" customHeight="1">
      <c r="A1782" s="13" t="s">
        <v>2567</v>
      </c>
      <c r="B1782" s="14" t="s">
        <v>2568</v>
      </c>
      <c r="C1782" s="78" t="s">
        <v>15</v>
      </c>
      <c r="D1782" s="78"/>
      <c r="E1782" s="13" t="s">
        <v>1221</v>
      </c>
      <c r="F1782" s="15">
        <v>1</v>
      </c>
      <c r="G1782" s="16">
        <v>24.25</v>
      </c>
      <c r="H1782" s="16">
        <f>TRUNC(TRUNC(F1782,8)*G1782,2)</f>
        <v>24.25</v>
      </c>
    </row>
    <row r="1783" spans="1:8" ht="15" customHeight="1">
      <c r="A1783" s="8"/>
      <c r="B1783" s="8"/>
      <c r="C1783" s="8"/>
      <c r="D1783" s="8"/>
      <c r="E1783" s="8"/>
      <c r="F1783" s="79" t="s">
        <v>1136</v>
      </c>
      <c r="G1783" s="79"/>
      <c r="H1783" s="17">
        <f>SUM(H1782:H1782)</f>
        <v>24.25</v>
      </c>
    </row>
    <row r="1784" spans="1:8" ht="15" customHeight="1">
      <c r="A1784" s="76" t="s">
        <v>1137</v>
      </c>
      <c r="B1784" s="76"/>
      <c r="C1784" s="77" t="s">
        <v>3</v>
      </c>
      <c r="D1784" s="77"/>
      <c r="E1784" s="12" t="s">
        <v>4</v>
      </c>
      <c r="F1784" s="12" t="s">
        <v>1121</v>
      </c>
      <c r="G1784" s="12" t="s">
        <v>1122</v>
      </c>
      <c r="H1784" s="12" t="s">
        <v>1123</v>
      </c>
    </row>
    <row r="1785" spans="1:8" ht="21" customHeight="1">
      <c r="A1785" s="13" t="s">
        <v>2797</v>
      </c>
      <c r="B1785" s="14" t="s">
        <v>2798</v>
      </c>
      <c r="C1785" s="78" t="s">
        <v>15</v>
      </c>
      <c r="D1785" s="78"/>
      <c r="E1785" s="13" t="s">
        <v>1221</v>
      </c>
      <c r="F1785" s="15">
        <v>1</v>
      </c>
      <c r="G1785" s="16">
        <v>0.12</v>
      </c>
      <c r="H1785" s="16">
        <f>TRUNC(TRUNC(F1785,8)*G1785,2)</f>
        <v>0.12</v>
      </c>
    </row>
    <row r="1786" spans="1:8" ht="15" customHeight="1">
      <c r="A1786" s="8"/>
      <c r="B1786" s="8"/>
      <c r="C1786" s="8"/>
      <c r="D1786" s="8"/>
      <c r="E1786" s="8"/>
      <c r="F1786" s="79" t="s">
        <v>1140</v>
      </c>
      <c r="G1786" s="79"/>
      <c r="H1786" s="17">
        <f>SUM(H1785:H1785)</f>
        <v>0.12</v>
      </c>
    </row>
    <row r="1787" spans="1:8" ht="15" customHeight="1">
      <c r="A1787" s="8"/>
      <c r="B1787" s="8"/>
      <c r="C1787" s="8"/>
      <c r="D1787" s="8"/>
      <c r="E1787" s="8"/>
      <c r="F1787" s="80" t="s">
        <v>1141</v>
      </c>
      <c r="G1787" s="80"/>
      <c r="H1787" s="4">
        <f>ROUND(SUM(H1780,H1783,H1786),2)</f>
        <v>32.15</v>
      </c>
    </row>
    <row r="1788" spans="1:8" ht="9.9499999999999993" customHeight="1">
      <c r="A1788" s="8"/>
      <c r="B1788" s="8"/>
      <c r="C1788" s="8"/>
      <c r="D1788" s="8"/>
      <c r="E1788" s="8"/>
      <c r="F1788" s="83"/>
      <c r="G1788" s="83"/>
      <c r="H1788" s="83"/>
    </row>
    <row r="1789" spans="1:8" ht="20.100000000000001" customHeight="1">
      <c r="A1789" s="81" t="s">
        <v>2799</v>
      </c>
      <c r="B1789" s="81"/>
      <c r="C1789" s="81"/>
      <c r="D1789" s="81"/>
      <c r="E1789" s="81"/>
      <c r="F1789" s="81"/>
      <c r="G1789" s="81"/>
      <c r="H1789" s="81"/>
    </row>
    <row r="1790" spans="1:8" ht="15" customHeight="1">
      <c r="A1790" s="76" t="s">
        <v>1120</v>
      </c>
      <c r="B1790" s="76"/>
      <c r="C1790" s="77" t="s">
        <v>3</v>
      </c>
      <c r="D1790" s="77"/>
      <c r="E1790" s="12" t="s">
        <v>4</v>
      </c>
      <c r="F1790" s="12" t="s">
        <v>1121</v>
      </c>
      <c r="G1790" s="12" t="s">
        <v>1122</v>
      </c>
      <c r="H1790" s="12" t="s">
        <v>1123</v>
      </c>
    </row>
    <row r="1791" spans="1:8" ht="21" customHeight="1">
      <c r="A1791" s="13" t="s">
        <v>2238</v>
      </c>
      <c r="B1791" s="14" t="s">
        <v>2239</v>
      </c>
      <c r="C1791" s="78" t="s">
        <v>15</v>
      </c>
      <c r="D1791" s="78"/>
      <c r="E1791" s="13" t="s">
        <v>1221</v>
      </c>
      <c r="F1791" s="15">
        <v>1</v>
      </c>
      <c r="G1791" s="16">
        <v>4.5199999999999996</v>
      </c>
      <c r="H1791" s="16">
        <f t="shared" ref="H1791:H1796" si="18">TRUNC(TRUNC(F1791,8)*G1791,2)</f>
        <v>4.5199999999999996</v>
      </c>
    </row>
    <row r="1792" spans="1:8" ht="21" customHeight="1">
      <c r="A1792" s="13" t="s">
        <v>2790</v>
      </c>
      <c r="B1792" s="14" t="s">
        <v>2791</v>
      </c>
      <c r="C1792" s="78" t="s">
        <v>15</v>
      </c>
      <c r="D1792" s="78"/>
      <c r="E1792" s="13" t="s">
        <v>1221</v>
      </c>
      <c r="F1792" s="15">
        <v>1</v>
      </c>
      <c r="G1792" s="16">
        <v>0.89</v>
      </c>
      <c r="H1792" s="16">
        <f t="shared" si="18"/>
        <v>0.89</v>
      </c>
    </row>
    <row r="1793" spans="1:8" ht="21" customHeight="1">
      <c r="A1793" s="13" t="s">
        <v>2242</v>
      </c>
      <c r="B1793" s="14" t="s">
        <v>2243</v>
      </c>
      <c r="C1793" s="78" t="s">
        <v>15</v>
      </c>
      <c r="D1793" s="78"/>
      <c r="E1793" s="13" t="s">
        <v>1221</v>
      </c>
      <c r="F1793" s="15">
        <v>1</v>
      </c>
      <c r="G1793" s="16">
        <v>1.43</v>
      </c>
      <c r="H1793" s="16">
        <f t="shared" si="18"/>
        <v>1.43</v>
      </c>
    </row>
    <row r="1794" spans="1:8" ht="29.1" customHeight="1">
      <c r="A1794" s="13" t="s">
        <v>2792</v>
      </c>
      <c r="B1794" s="14" t="s">
        <v>2793</v>
      </c>
      <c r="C1794" s="78" t="s">
        <v>15</v>
      </c>
      <c r="D1794" s="78"/>
      <c r="E1794" s="13" t="s">
        <v>1221</v>
      </c>
      <c r="F1794" s="15">
        <v>1</v>
      </c>
      <c r="G1794" s="16">
        <v>0.01</v>
      </c>
      <c r="H1794" s="16">
        <f t="shared" si="18"/>
        <v>0.01</v>
      </c>
    </row>
    <row r="1795" spans="1:8" ht="21" customHeight="1">
      <c r="A1795" s="13" t="s">
        <v>2246</v>
      </c>
      <c r="B1795" s="14" t="s">
        <v>2247</v>
      </c>
      <c r="C1795" s="78" t="s">
        <v>15</v>
      </c>
      <c r="D1795" s="78"/>
      <c r="E1795" s="13" t="s">
        <v>1221</v>
      </c>
      <c r="F1795" s="15">
        <v>1</v>
      </c>
      <c r="G1795" s="16">
        <v>0.08</v>
      </c>
      <c r="H1795" s="16">
        <f t="shared" si="18"/>
        <v>0.08</v>
      </c>
    </row>
    <row r="1796" spans="1:8" ht="21" customHeight="1">
      <c r="A1796" s="13" t="s">
        <v>2248</v>
      </c>
      <c r="B1796" s="14" t="s">
        <v>2249</v>
      </c>
      <c r="C1796" s="78" t="s">
        <v>15</v>
      </c>
      <c r="D1796" s="78"/>
      <c r="E1796" s="13" t="s">
        <v>1221</v>
      </c>
      <c r="F1796" s="15">
        <v>1</v>
      </c>
      <c r="G1796" s="16">
        <v>0.85</v>
      </c>
      <c r="H1796" s="16">
        <f t="shared" si="18"/>
        <v>0.85</v>
      </c>
    </row>
    <row r="1797" spans="1:8" ht="15" customHeight="1">
      <c r="A1797" s="8"/>
      <c r="B1797" s="8"/>
      <c r="C1797" s="8"/>
      <c r="D1797" s="8"/>
      <c r="E1797" s="8"/>
      <c r="F1797" s="79" t="s">
        <v>1132</v>
      </c>
      <c r="G1797" s="79"/>
      <c r="H1797" s="17">
        <f>SUM(H1791:H1796)</f>
        <v>7.7799999999999985</v>
      </c>
    </row>
    <row r="1798" spans="1:8" ht="15" customHeight="1">
      <c r="A1798" s="76" t="s">
        <v>1133</v>
      </c>
      <c r="B1798" s="76"/>
      <c r="C1798" s="77" t="s">
        <v>3</v>
      </c>
      <c r="D1798" s="77"/>
      <c r="E1798" s="12" t="s">
        <v>4</v>
      </c>
      <c r="F1798" s="12" t="s">
        <v>1121</v>
      </c>
      <c r="G1798" s="12" t="s">
        <v>1122</v>
      </c>
      <c r="H1798" s="12" t="s">
        <v>1123</v>
      </c>
    </row>
    <row r="1799" spans="1:8" ht="21" customHeight="1">
      <c r="A1799" s="13" t="s">
        <v>2570</v>
      </c>
      <c r="B1799" s="14" t="s">
        <v>2571</v>
      </c>
      <c r="C1799" s="78" t="s">
        <v>15</v>
      </c>
      <c r="D1799" s="78"/>
      <c r="E1799" s="13" t="s">
        <v>1221</v>
      </c>
      <c r="F1799" s="15">
        <v>1</v>
      </c>
      <c r="G1799" s="16">
        <v>27.18</v>
      </c>
      <c r="H1799" s="16">
        <f>TRUNC(TRUNC(F1799,8)*G1799,2)</f>
        <v>27.18</v>
      </c>
    </row>
    <row r="1800" spans="1:8" ht="15" customHeight="1">
      <c r="A1800" s="8"/>
      <c r="B1800" s="8"/>
      <c r="C1800" s="8"/>
      <c r="D1800" s="8"/>
      <c r="E1800" s="8"/>
      <c r="F1800" s="79" t="s">
        <v>1136</v>
      </c>
      <c r="G1800" s="79"/>
      <c r="H1800" s="17">
        <f>SUM(H1799:H1799)</f>
        <v>27.18</v>
      </c>
    </row>
    <row r="1801" spans="1:8" ht="15" customHeight="1">
      <c r="A1801" s="76" t="s">
        <v>1137</v>
      </c>
      <c r="B1801" s="76"/>
      <c r="C1801" s="77" t="s">
        <v>3</v>
      </c>
      <c r="D1801" s="77"/>
      <c r="E1801" s="12" t="s">
        <v>4</v>
      </c>
      <c r="F1801" s="12" t="s">
        <v>1121</v>
      </c>
      <c r="G1801" s="12" t="s">
        <v>1122</v>
      </c>
      <c r="H1801" s="12" t="s">
        <v>1123</v>
      </c>
    </row>
    <row r="1802" spans="1:8" ht="21" customHeight="1">
      <c r="A1802" s="13" t="s">
        <v>2800</v>
      </c>
      <c r="B1802" s="14" t="s">
        <v>2801</v>
      </c>
      <c r="C1802" s="78" t="s">
        <v>15</v>
      </c>
      <c r="D1802" s="78"/>
      <c r="E1802" s="13" t="s">
        <v>1221</v>
      </c>
      <c r="F1802" s="15">
        <v>1</v>
      </c>
      <c r="G1802" s="16">
        <v>0.44</v>
      </c>
      <c r="H1802" s="16">
        <f>TRUNC(TRUNC(F1802,8)*G1802,2)</f>
        <v>0.44</v>
      </c>
    </row>
    <row r="1803" spans="1:8" ht="15" customHeight="1">
      <c r="A1803" s="8"/>
      <c r="B1803" s="8"/>
      <c r="C1803" s="8"/>
      <c r="D1803" s="8"/>
      <c r="E1803" s="8"/>
      <c r="F1803" s="79" t="s">
        <v>1140</v>
      </c>
      <c r="G1803" s="79"/>
      <c r="H1803" s="17">
        <f>SUM(H1802:H1802)</f>
        <v>0.44</v>
      </c>
    </row>
    <row r="1804" spans="1:8" ht="15" customHeight="1">
      <c r="A1804" s="8"/>
      <c r="B1804" s="8"/>
      <c r="C1804" s="8"/>
      <c r="D1804" s="8"/>
      <c r="E1804" s="8"/>
      <c r="F1804" s="80" t="s">
        <v>1141</v>
      </c>
      <c r="G1804" s="80"/>
      <c r="H1804" s="4">
        <f>ROUND(SUM(H1797,H1800,H1803),2)</f>
        <v>35.4</v>
      </c>
    </row>
    <row r="1805" spans="1:8" ht="9.9499999999999993" customHeight="1">
      <c r="A1805" s="8"/>
      <c r="B1805" s="8"/>
      <c r="C1805" s="8"/>
      <c r="D1805" s="8"/>
      <c r="E1805" s="8"/>
      <c r="F1805" s="83"/>
      <c r="G1805" s="83"/>
      <c r="H1805" s="83"/>
    </row>
    <row r="1806" spans="1:8" ht="20.100000000000001" customHeight="1">
      <c r="A1806" s="81" t="s">
        <v>2802</v>
      </c>
      <c r="B1806" s="81"/>
      <c r="C1806" s="81"/>
      <c r="D1806" s="81"/>
      <c r="E1806" s="81"/>
      <c r="F1806" s="81"/>
      <c r="G1806" s="81"/>
      <c r="H1806" s="81"/>
    </row>
    <row r="1807" spans="1:8" ht="15" customHeight="1">
      <c r="A1807" s="76" t="s">
        <v>1120</v>
      </c>
      <c r="B1807" s="76"/>
      <c r="C1807" s="77" t="s">
        <v>3</v>
      </c>
      <c r="D1807" s="77"/>
      <c r="E1807" s="12" t="s">
        <v>4</v>
      </c>
      <c r="F1807" s="12" t="s">
        <v>1121</v>
      </c>
      <c r="G1807" s="12" t="s">
        <v>1122</v>
      </c>
      <c r="H1807" s="12" t="s">
        <v>1123</v>
      </c>
    </row>
    <row r="1808" spans="1:8" ht="21" customHeight="1">
      <c r="A1808" s="13" t="s">
        <v>2238</v>
      </c>
      <c r="B1808" s="14" t="s">
        <v>2239</v>
      </c>
      <c r="C1808" s="78" t="s">
        <v>15</v>
      </c>
      <c r="D1808" s="78"/>
      <c r="E1808" s="13" t="s">
        <v>1221</v>
      </c>
      <c r="F1808" s="15">
        <v>1</v>
      </c>
      <c r="G1808" s="16">
        <v>4.5199999999999996</v>
      </c>
      <c r="H1808" s="16">
        <f t="shared" ref="H1808:H1813" si="19">TRUNC(TRUNC(F1808,8)*G1808,2)</f>
        <v>4.5199999999999996</v>
      </c>
    </row>
    <row r="1809" spans="1:8" ht="21" customHeight="1">
      <c r="A1809" s="13" t="s">
        <v>2790</v>
      </c>
      <c r="B1809" s="14" t="s">
        <v>2791</v>
      </c>
      <c r="C1809" s="78" t="s">
        <v>15</v>
      </c>
      <c r="D1809" s="78"/>
      <c r="E1809" s="13" t="s">
        <v>1221</v>
      </c>
      <c r="F1809" s="15">
        <v>1</v>
      </c>
      <c r="G1809" s="16">
        <v>0.89</v>
      </c>
      <c r="H1809" s="16">
        <f t="shared" si="19"/>
        <v>0.89</v>
      </c>
    </row>
    <row r="1810" spans="1:8" ht="21" customHeight="1">
      <c r="A1810" s="13" t="s">
        <v>2242</v>
      </c>
      <c r="B1810" s="14" t="s">
        <v>2243</v>
      </c>
      <c r="C1810" s="78" t="s">
        <v>15</v>
      </c>
      <c r="D1810" s="78"/>
      <c r="E1810" s="13" t="s">
        <v>1221</v>
      </c>
      <c r="F1810" s="15">
        <v>1</v>
      </c>
      <c r="G1810" s="16">
        <v>1.43</v>
      </c>
      <c r="H1810" s="16">
        <f t="shared" si="19"/>
        <v>1.43</v>
      </c>
    </row>
    <row r="1811" spans="1:8" ht="29.1" customHeight="1">
      <c r="A1811" s="13" t="s">
        <v>2792</v>
      </c>
      <c r="B1811" s="14" t="s">
        <v>2793</v>
      </c>
      <c r="C1811" s="78" t="s">
        <v>15</v>
      </c>
      <c r="D1811" s="78"/>
      <c r="E1811" s="13" t="s">
        <v>1221</v>
      </c>
      <c r="F1811" s="15">
        <v>1</v>
      </c>
      <c r="G1811" s="16">
        <v>0.01</v>
      </c>
      <c r="H1811" s="16">
        <f t="shared" si="19"/>
        <v>0.01</v>
      </c>
    </row>
    <row r="1812" spans="1:8" ht="21" customHeight="1">
      <c r="A1812" s="13" t="s">
        <v>2246</v>
      </c>
      <c r="B1812" s="14" t="s">
        <v>2247</v>
      </c>
      <c r="C1812" s="78" t="s">
        <v>15</v>
      </c>
      <c r="D1812" s="78"/>
      <c r="E1812" s="13" t="s">
        <v>1221</v>
      </c>
      <c r="F1812" s="15">
        <v>1</v>
      </c>
      <c r="G1812" s="16">
        <v>0.08</v>
      </c>
      <c r="H1812" s="16">
        <f t="shared" si="19"/>
        <v>0.08</v>
      </c>
    </row>
    <row r="1813" spans="1:8" ht="21" customHeight="1">
      <c r="A1813" s="13" t="s">
        <v>2248</v>
      </c>
      <c r="B1813" s="14" t="s">
        <v>2249</v>
      </c>
      <c r="C1813" s="78" t="s">
        <v>15</v>
      </c>
      <c r="D1813" s="78"/>
      <c r="E1813" s="13" t="s">
        <v>1221</v>
      </c>
      <c r="F1813" s="15">
        <v>1</v>
      </c>
      <c r="G1813" s="16">
        <v>0.85</v>
      </c>
      <c r="H1813" s="16">
        <f t="shared" si="19"/>
        <v>0.85</v>
      </c>
    </row>
    <row r="1814" spans="1:8" ht="15" customHeight="1">
      <c r="A1814" s="8"/>
      <c r="B1814" s="8"/>
      <c r="C1814" s="8"/>
      <c r="D1814" s="8"/>
      <c r="E1814" s="8"/>
      <c r="F1814" s="79" t="s">
        <v>1132</v>
      </c>
      <c r="G1814" s="79"/>
      <c r="H1814" s="17">
        <f>SUM(H1808:H1813)</f>
        <v>7.7799999999999985</v>
      </c>
    </row>
    <row r="1815" spans="1:8" ht="15" customHeight="1">
      <c r="A1815" s="76" t="s">
        <v>1133</v>
      </c>
      <c r="B1815" s="76"/>
      <c r="C1815" s="77" t="s">
        <v>3</v>
      </c>
      <c r="D1815" s="77"/>
      <c r="E1815" s="12" t="s">
        <v>4</v>
      </c>
      <c r="F1815" s="12" t="s">
        <v>1121</v>
      </c>
      <c r="G1815" s="12" t="s">
        <v>1122</v>
      </c>
      <c r="H1815" s="12" t="s">
        <v>1123</v>
      </c>
    </row>
    <row r="1816" spans="1:8" ht="15" customHeight="1">
      <c r="A1816" s="13" t="s">
        <v>2573</v>
      </c>
      <c r="B1816" s="14" t="s">
        <v>2574</v>
      </c>
      <c r="C1816" s="78" t="s">
        <v>15</v>
      </c>
      <c r="D1816" s="78"/>
      <c r="E1816" s="13" t="s">
        <v>1221</v>
      </c>
      <c r="F1816" s="15">
        <v>1</v>
      </c>
      <c r="G1816" s="16">
        <v>29.9</v>
      </c>
      <c r="H1816" s="16">
        <f>TRUNC(TRUNC(F1816,8)*G1816,2)</f>
        <v>29.9</v>
      </c>
    </row>
    <row r="1817" spans="1:8" ht="15" customHeight="1">
      <c r="A1817" s="8"/>
      <c r="B1817" s="8"/>
      <c r="C1817" s="8"/>
      <c r="D1817" s="8"/>
      <c r="E1817" s="8"/>
      <c r="F1817" s="79" t="s">
        <v>1136</v>
      </c>
      <c r="G1817" s="79"/>
      <c r="H1817" s="17">
        <f>SUM(H1816:H1816)</f>
        <v>29.9</v>
      </c>
    </row>
    <row r="1818" spans="1:8" ht="15" customHeight="1">
      <c r="A1818" s="76" t="s">
        <v>1137</v>
      </c>
      <c r="B1818" s="76"/>
      <c r="C1818" s="77" t="s">
        <v>3</v>
      </c>
      <c r="D1818" s="77"/>
      <c r="E1818" s="12" t="s">
        <v>4</v>
      </c>
      <c r="F1818" s="12" t="s">
        <v>1121</v>
      </c>
      <c r="G1818" s="12" t="s">
        <v>1122</v>
      </c>
      <c r="H1818" s="12" t="s">
        <v>1123</v>
      </c>
    </row>
    <row r="1819" spans="1:8" ht="21" customHeight="1">
      <c r="A1819" s="13" t="s">
        <v>2803</v>
      </c>
      <c r="B1819" s="14" t="s">
        <v>2804</v>
      </c>
      <c r="C1819" s="78" t="s">
        <v>15</v>
      </c>
      <c r="D1819" s="78"/>
      <c r="E1819" s="13" t="s">
        <v>1221</v>
      </c>
      <c r="F1819" s="15">
        <v>1</v>
      </c>
      <c r="G1819" s="16">
        <v>0.24</v>
      </c>
      <c r="H1819" s="16">
        <f>TRUNC(TRUNC(F1819,8)*G1819,2)</f>
        <v>0.24</v>
      </c>
    </row>
    <row r="1820" spans="1:8" ht="15" customHeight="1">
      <c r="A1820" s="8"/>
      <c r="B1820" s="8"/>
      <c r="C1820" s="8"/>
      <c r="D1820" s="8"/>
      <c r="E1820" s="8"/>
      <c r="F1820" s="79" t="s">
        <v>1140</v>
      </c>
      <c r="G1820" s="79"/>
      <c r="H1820" s="17">
        <f>SUM(H1819:H1819)</f>
        <v>0.24</v>
      </c>
    </row>
    <row r="1821" spans="1:8" ht="15" customHeight="1">
      <c r="A1821" s="8"/>
      <c r="B1821" s="8"/>
      <c r="C1821" s="8"/>
      <c r="D1821" s="8"/>
      <c r="E1821" s="8"/>
      <c r="F1821" s="80" t="s">
        <v>1141</v>
      </c>
      <c r="G1821" s="80"/>
      <c r="H1821" s="4">
        <f>ROUND(SUM(H1814,H1817,H1820),2)</f>
        <v>37.92</v>
      </c>
    </row>
    <row r="1822" spans="1:8" ht="9.9499999999999993" customHeight="1">
      <c r="A1822" s="8"/>
      <c r="B1822" s="8"/>
      <c r="C1822" s="8"/>
      <c r="D1822" s="8"/>
      <c r="E1822" s="8"/>
      <c r="F1822" s="83"/>
      <c r="G1822" s="83"/>
      <c r="H1822" s="83"/>
    </row>
    <row r="1823" spans="1:8" ht="20.100000000000001" customHeight="1">
      <c r="A1823" s="81" t="s">
        <v>2805</v>
      </c>
      <c r="B1823" s="81"/>
      <c r="C1823" s="81"/>
      <c r="D1823" s="81"/>
      <c r="E1823" s="81"/>
      <c r="F1823" s="81"/>
      <c r="G1823" s="81"/>
      <c r="H1823" s="81"/>
    </row>
    <row r="1824" spans="1:8" ht="15" customHeight="1">
      <c r="A1824" s="76" t="s">
        <v>1120</v>
      </c>
      <c r="B1824" s="76"/>
      <c r="C1824" s="77" t="s">
        <v>3</v>
      </c>
      <c r="D1824" s="77"/>
      <c r="E1824" s="12" t="s">
        <v>4</v>
      </c>
      <c r="F1824" s="12" t="s">
        <v>1121</v>
      </c>
      <c r="G1824" s="12" t="s">
        <v>1122</v>
      </c>
      <c r="H1824" s="12" t="s">
        <v>1123</v>
      </c>
    </row>
    <row r="1825" spans="1:8" ht="21" customHeight="1">
      <c r="A1825" s="13" t="s">
        <v>2238</v>
      </c>
      <c r="B1825" s="14" t="s">
        <v>2239</v>
      </c>
      <c r="C1825" s="78" t="s">
        <v>15</v>
      </c>
      <c r="D1825" s="78"/>
      <c r="E1825" s="13" t="s">
        <v>1221</v>
      </c>
      <c r="F1825" s="15">
        <v>1</v>
      </c>
      <c r="G1825" s="16">
        <v>4.5199999999999996</v>
      </c>
      <c r="H1825" s="16">
        <f t="shared" ref="H1825:H1830" si="20">TRUNC(TRUNC(F1825,8)*G1825,2)</f>
        <v>4.5199999999999996</v>
      </c>
    </row>
    <row r="1826" spans="1:8" ht="21" customHeight="1">
      <c r="A1826" s="13" t="s">
        <v>2790</v>
      </c>
      <c r="B1826" s="14" t="s">
        <v>2791</v>
      </c>
      <c r="C1826" s="78" t="s">
        <v>15</v>
      </c>
      <c r="D1826" s="78"/>
      <c r="E1826" s="13" t="s">
        <v>1221</v>
      </c>
      <c r="F1826" s="15">
        <v>1</v>
      </c>
      <c r="G1826" s="16">
        <v>0.89</v>
      </c>
      <c r="H1826" s="16">
        <f t="shared" si="20"/>
        <v>0.89</v>
      </c>
    </row>
    <row r="1827" spans="1:8" ht="21" customHeight="1">
      <c r="A1827" s="13" t="s">
        <v>2242</v>
      </c>
      <c r="B1827" s="14" t="s">
        <v>2243</v>
      </c>
      <c r="C1827" s="78" t="s">
        <v>15</v>
      </c>
      <c r="D1827" s="78"/>
      <c r="E1827" s="13" t="s">
        <v>1221</v>
      </c>
      <c r="F1827" s="15">
        <v>1</v>
      </c>
      <c r="G1827" s="16">
        <v>1.43</v>
      </c>
      <c r="H1827" s="16">
        <f t="shared" si="20"/>
        <v>1.43</v>
      </c>
    </row>
    <row r="1828" spans="1:8" ht="29.1" customHeight="1">
      <c r="A1828" s="13" t="s">
        <v>2792</v>
      </c>
      <c r="B1828" s="14" t="s">
        <v>2793</v>
      </c>
      <c r="C1828" s="78" t="s">
        <v>15</v>
      </c>
      <c r="D1828" s="78"/>
      <c r="E1828" s="13" t="s">
        <v>1221</v>
      </c>
      <c r="F1828" s="15">
        <v>1</v>
      </c>
      <c r="G1828" s="16">
        <v>0.01</v>
      </c>
      <c r="H1828" s="16">
        <f t="shared" si="20"/>
        <v>0.01</v>
      </c>
    </row>
    <row r="1829" spans="1:8" ht="21" customHeight="1">
      <c r="A1829" s="13" t="s">
        <v>2246</v>
      </c>
      <c r="B1829" s="14" t="s">
        <v>2247</v>
      </c>
      <c r="C1829" s="78" t="s">
        <v>15</v>
      </c>
      <c r="D1829" s="78"/>
      <c r="E1829" s="13" t="s">
        <v>1221</v>
      </c>
      <c r="F1829" s="15">
        <v>1</v>
      </c>
      <c r="G1829" s="16">
        <v>0.08</v>
      </c>
      <c r="H1829" s="16">
        <f t="shared" si="20"/>
        <v>0.08</v>
      </c>
    </row>
    <row r="1830" spans="1:8" ht="21" customHeight="1">
      <c r="A1830" s="13" t="s">
        <v>2248</v>
      </c>
      <c r="B1830" s="14" t="s">
        <v>2249</v>
      </c>
      <c r="C1830" s="78" t="s">
        <v>15</v>
      </c>
      <c r="D1830" s="78"/>
      <c r="E1830" s="13" t="s">
        <v>1221</v>
      </c>
      <c r="F1830" s="15">
        <v>1</v>
      </c>
      <c r="G1830" s="16">
        <v>0.85</v>
      </c>
      <c r="H1830" s="16">
        <f t="shared" si="20"/>
        <v>0.85</v>
      </c>
    </row>
    <row r="1831" spans="1:8" ht="15" customHeight="1">
      <c r="A1831" s="8"/>
      <c r="B1831" s="8"/>
      <c r="C1831" s="8"/>
      <c r="D1831" s="8"/>
      <c r="E1831" s="8"/>
      <c r="F1831" s="79" t="s">
        <v>1132</v>
      </c>
      <c r="G1831" s="79"/>
      <c r="H1831" s="17">
        <f>SUM(H1825:H1830)</f>
        <v>7.7799999999999985</v>
      </c>
    </row>
    <row r="1832" spans="1:8" ht="15" customHeight="1">
      <c r="A1832" s="76" t="s">
        <v>1133</v>
      </c>
      <c r="B1832" s="76"/>
      <c r="C1832" s="77" t="s">
        <v>3</v>
      </c>
      <c r="D1832" s="77"/>
      <c r="E1832" s="12" t="s">
        <v>4</v>
      </c>
      <c r="F1832" s="12" t="s">
        <v>1121</v>
      </c>
      <c r="G1832" s="12" t="s">
        <v>1122</v>
      </c>
      <c r="H1832" s="12" t="s">
        <v>1123</v>
      </c>
    </row>
    <row r="1833" spans="1:8" ht="21" customHeight="1">
      <c r="A1833" s="13" t="s">
        <v>2576</v>
      </c>
      <c r="B1833" s="14" t="s">
        <v>2577</v>
      </c>
      <c r="C1833" s="78" t="s">
        <v>15</v>
      </c>
      <c r="D1833" s="78"/>
      <c r="E1833" s="13" t="s">
        <v>1221</v>
      </c>
      <c r="F1833" s="15">
        <v>1</v>
      </c>
      <c r="G1833" s="16">
        <v>29.38</v>
      </c>
      <c r="H1833" s="16">
        <f>TRUNC(TRUNC(F1833,8)*G1833,2)</f>
        <v>29.38</v>
      </c>
    </row>
    <row r="1834" spans="1:8" ht="15" customHeight="1">
      <c r="A1834" s="8"/>
      <c r="B1834" s="8"/>
      <c r="C1834" s="8"/>
      <c r="D1834" s="8"/>
      <c r="E1834" s="8"/>
      <c r="F1834" s="79" t="s">
        <v>1136</v>
      </c>
      <c r="G1834" s="79"/>
      <c r="H1834" s="17">
        <f>SUM(H1833:H1833)</f>
        <v>29.38</v>
      </c>
    </row>
    <row r="1835" spans="1:8" ht="15" customHeight="1">
      <c r="A1835" s="76" t="s">
        <v>1137</v>
      </c>
      <c r="B1835" s="76"/>
      <c r="C1835" s="77" t="s">
        <v>3</v>
      </c>
      <c r="D1835" s="77"/>
      <c r="E1835" s="12" t="s">
        <v>4</v>
      </c>
      <c r="F1835" s="12" t="s">
        <v>1121</v>
      </c>
      <c r="G1835" s="12" t="s">
        <v>1122</v>
      </c>
      <c r="H1835" s="12" t="s">
        <v>1123</v>
      </c>
    </row>
    <row r="1836" spans="1:8" ht="29.1" customHeight="1">
      <c r="A1836" s="13" t="s">
        <v>2806</v>
      </c>
      <c r="B1836" s="14" t="s">
        <v>2807</v>
      </c>
      <c r="C1836" s="78" t="s">
        <v>15</v>
      </c>
      <c r="D1836" s="78"/>
      <c r="E1836" s="13" t="s">
        <v>1221</v>
      </c>
      <c r="F1836" s="15">
        <v>1</v>
      </c>
      <c r="G1836" s="16">
        <v>0.24</v>
      </c>
      <c r="H1836" s="16">
        <f>TRUNC(TRUNC(F1836,8)*G1836,2)</f>
        <v>0.24</v>
      </c>
    </row>
    <row r="1837" spans="1:8" ht="15" customHeight="1">
      <c r="A1837" s="8"/>
      <c r="B1837" s="8"/>
      <c r="C1837" s="8"/>
      <c r="D1837" s="8"/>
      <c r="E1837" s="8"/>
      <c r="F1837" s="79" t="s">
        <v>1140</v>
      </c>
      <c r="G1837" s="79"/>
      <c r="H1837" s="17">
        <f>SUM(H1836:H1836)</f>
        <v>0.24</v>
      </c>
    </row>
    <row r="1838" spans="1:8" ht="15" customHeight="1">
      <c r="A1838" s="8"/>
      <c r="B1838" s="8"/>
      <c r="C1838" s="8"/>
      <c r="D1838" s="8"/>
      <c r="E1838" s="8"/>
      <c r="F1838" s="80" t="s">
        <v>1141</v>
      </c>
      <c r="G1838" s="80"/>
      <c r="H1838" s="4">
        <f>ROUND(SUM(H1831,H1834,H1837),2)</f>
        <v>37.4</v>
      </c>
    </row>
    <row r="1839" spans="1:8" ht="9.9499999999999993" customHeight="1">
      <c r="A1839" s="8"/>
      <c r="B1839" s="8"/>
      <c r="C1839" s="8"/>
      <c r="D1839" s="8"/>
      <c r="E1839" s="8"/>
      <c r="F1839" s="83"/>
      <c r="G1839" s="83"/>
      <c r="H1839" s="83"/>
    </row>
    <row r="1840" spans="1:8" ht="20.100000000000001" customHeight="1">
      <c r="A1840" s="81" t="s">
        <v>2808</v>
      </c>
      <c r="B1840" s="81"/>
      <c r="C1840" s="81"/>
      <c r="D1840" s="81"/>
      <c r="E1840" s="81"/>
      <c r="F1840" s="81"/>
      <c r="G1840" s="81"/>
      <c r="H1840" s="81"/>
    </row>
    <row r="1841" spans="1:8" ht="15" customHeight="1">
      <c r="A1841" s="76" t="s">
        <v>1120</v>
      </c>
      <c r="B1841" s="76"/>
      <c r="C1841" s="77" t="s">
        <v>3</v>
      </c>
      <c r="D1841" s="77"/>
      <c r="E1841" s="12" t="s">
        <v>4</v>
      </c>
      <c r="F1841" s="12" t="s">
        <v>1121</v>
      </c>
      <c r="G1841" s="12" t="s">
        <v>1122</v>
      </c>
      <c r="H1841" s="12" t="s">
        <v>1123</v>
      </c>
    </row>
    <row r="1842" spans="1:8" ht="21" customHeight="1">
      <c r="A1842" s="13" t="s">
        <v>2238</v>
      </c>
      <c r="B1842" s="14" t="s">
        <v>2239</v>
      </c>
      <c r="C1842" s="78" t="s">
        <v>15</v>
      </c>
      <c r="D1842" s="78"/>
      <c r="E1842" s="13" t="s">
        <v>1221</v>
      </c>
      <c r="F1842" s="15">
        <v>1</v>
      </c>
      <c r="G1842" s="16">
        <v>4.5199999999999996</v>
      </c>
      <c r="H1842" s="16">
        <f t="shared" ref="H1842:H1847" si="21">TRUNC(TRUNC(F1842,8)*G1842,2)</f>
        <v>4.5199999999999996</v>
      </c>
    </row>
    <row r="1843" spans="1:8" ht="21" customHeight="1">
      <c r="A1843" s="13" t="s">
        <v>2790</v>
      </c>
      <c r="B1843" s="14" t="s">
        <v>2791</v>
      </c>
      <c r="C1843" s="78" t="s">
        <v>15</v>
      </c>
      <c r="D1843" s="78"/>
      <c r="E1843" s="13" t="s">
        <v>1221</v>
      </c>
      <c r="F1843" s="15">
        <v>1</v>
      </c>
      <c r="G1843" s="16">
        <v>0.89</v>
      </c>
      <c r="H1843" s="16">
        <f t="shared" si="21"/>
        <v>0.89</v>
      </c>
    </row>
    <row r="1844" spans="1:8" ht="21" customHeight="1">
      <c r="A1844" s="13" t="s">
        <v>2242</v>
      </c>
      <c r="B1844" s="14" t="s">
        <v>2243</v>
      </c>
      <c r="C1844" s="78" t="s">
        <v>15</v>
      </c>
      <c r="D1844" s="78"/>
      <c r="E1844" s="13" t="s">
        <v>1221</v>
      </c>
      <c r="F1844" s="15">
        <v>1</v>
      </c>
      <c r="G1844" s="16">
        <v>1.43</v>
      </c>
      <c r="H1844" s="16">
        <f t="shared" si="21"/>
        <v>1.43</v>
      </c>
    </row>
    <row r="1845" spans="1:8" ht="29.1" customHeight="1">
      <c r="A1845" s="13" t="s">
        <v>2792</v>
      </c>
      <c r="B1845" s="14" t="s">
        <v>2793</v>
      </c>
      <c r="C1845" s="78" t="s">
        <v>15</v>
      </c>
      <c r="D1845" s="78"/>
      <c r="E1845" s="13" t="s">
        <v>1221</v>
      </c>
      <c r="F1845" s="15">
        <v>1</v>
      </c>
      <c r="G1845" s="16">
        <v>0.01</v>
      </c>
      <c r="H1845" s="16">
        <f t="shared" si="21"/>
        <v>0.01</v>
      </c>
    </row>
    <row r="1846" spans="1:8" ht="21" customHeight="1">
      <c r="A1846" s="13" t="s">
        <v>2246</v>
      </c>
      <c r="B1846" s="14" t="s">
        <v>2247</v>
      </c>
      <c r="C1846" s="78" t="s">
        <v>15</v>
      </c>
      <c r="D1846" s="78"/>
      <c r="E1846" s="13" t="s">
        <v>1221</v>
      </c>
      <c r="F1846" s="15">
        <v>1</v>
      </c>
      <c r="G1846" s="16">
        <v>0.08</v>
      </c>
      <c r="H1846" s="16">
        <f t="shared" si="21"/>
        <v>0.08</v>
      </c>
    </row>
    <row r="1847" spans="1:8" ht="21" customHeight="1">
      <c r="A1847" s="13" t="s">
        <v>2248</v>
      </c>
      <c r="B1847" s="14" t="s">
        <v>2249</v>
      </c>
      <c r="C1847" s="78" t="s">
        <v>15</v>
      </c>
      <c r="D1847" s="78"/>
      <c r="E1847" s="13" t="s">
        <v>1221</v>
      </c>
      <c r="F1847" s="15">
        <v>1</v>
      </c>
      <c r="G1847" s="16">
        <v>0.85</v>
      </c>
      <c r="H1847" s="16">
        <f t="shared" si="21"/>
        <v>0.85</v>
      </c>
    </row>
    <row r="1848" spans="1:8" ht="15" customHeight="1">
      <c r="A1848" s="8"/>
      <c r="B1848" s="8"/>
      <c r="C1848" s="8"/>
      <c r="D1848" s="8"/>
      <c r="E1848" s="8"/>
      <c r="F1848" s="79" t="s">
        <v>1132</v>
      </c>
      <c r="G1848" s="79"/>
      <c r="H1848" s="17">
        <f>SUM(H1842:H1847)</f>
        <v>7.7799999999999985</v>
      </c>
    </row>
    <row r="1849" spans="1:8" ht="15" customHeight="1">
      <c r="A1849" s="76" t="s">
        <v>1133</v>
      </c>
      <c r="B1849" s="76"/>
      <c r="C1849" s="77" t="s">
        <v>3</v>
      </c>
      <c r="D1849" s="77"/>
      <c r="E1849" s="12" t="s">
        <v>4</v>
      </c>
      <c r="F1849" s="12" t="s">
        <v>1121</v>
      </c>
      <c r="G1849" s="12" t="s">
        <v>1122</v>
      </c>
      <c r="H1849" s="12" t="s">
        <v>1123</v>
      </c>
    </row>
    <row r="1850" spans="1:8" ht="15" customHeight="1">
      <c r="A1850" s="13" t="s">
        <v>2579</v>
      </c>
      <c r="B1850" s="14" t="s">
        <v>2580</v>
      </c>
      <c r="C1850" s="78" t="s">
        <v>15</v>
      </c>
      <c r="D1850" s="78"/>
      <c r="E1850" s="13" t="s">
        <v>1221</v>
      </c>
      <c r="F1850" s="15">
        <v>1</v>
      </c>
      <c r="G1850" s="16">
        <v>31.92</v>
      </c>
      <c r="H1850" s="16">
        <f>TRUNC(TRUNC(F1850,8)*G1850,2)</f>
        <v>31.92</v>
      </c>
    </row>
    <row r="1851" spans="1:8" ht="15" customHeight="1">
      <c r="A1851" s="8"/>
      <c r="B1851" s="8"/>
      <c r="C1851" s="8"/>
      <c r="D1851" s="8"/>
      <c r="E1851" s="8"/>
      <c r="F1851" s="79" t="s">
        <v>1136</v>
      </c>
      <c r="G1851" s="79"/>
      <c r="H1851" s="17">
        <f>SUM(H1850:H1850)</f>
        <v>31.92</v>
      </c>
    </row>
    <row r="1852" spans="1:8" ht="15" customHeight="1">
      <c r="A1852" s="76" t="s">
        <v>1137</v>
      </c>
      <c r="B1852" s="76"/>
      <c r="C1852" s="77" t="s">
        <v>3</v>
      </c>
      <c r="D1852" s="77"/>
      <c r="E1852" s="12" t="s">
        <v>4</v>
      </c>
      <c r="F1852" s="12" t="s">
        <v>1121</v>
      </c>
      <c r="G1852" s="12" t="s">
        <v>1122</v>
      </c>
      <c r="H1852" s="12" t="s">
        <v>1123</v>
      </c>
    </row>
    <row r="1853" spans="1:8" ht="21" customHeight="1">
      <c r="A1853" s="13" t="s">
        <v>2809</v>
      </c>
      <c r="B1853" s="14" t="s">
        <v>2810</v>
      </c>
      <c r="C1853" s="78" t="s">
        <v>15</v>
      </c>
      <c r="D1853" s="78"/>
      <c r="E1853" s="13" t="s">
        <v>1221</v>
      </c>
      <c r="F1853" s="15">
        <v>1</v>
      </c>
      <c r="G1853" s="16">
        <v>0.36</v>
      </c>
      <c r="H1853" s="16">
        <f>TRUNC(TRUNC(F1853,8)*G1853,2)</f>
        <v>0.36</v>
      </c>
    </row>
    <row r="1854" spans="1:8" ht="15" customHeight="1">
      <c r="A1854" s="8"/>
      <c r="B1854" s="8"/>
      <c r="C1854" s="8"/>
      <c r="D1854" s="8"/>
      <c r="E1854" s="8"/>
      <c r="F1854" s="79" t="s">
        <v>1140</v>
      </c>
      <c r="G1854" s="79"/>
      <c r="H1854" s="17">
        <f>SUM(H1853:H1853)</f>
        <v>0.36</v>
      </c>
    </row>
    <row r="1855" spans="1:8" ht="15" customHeight="1">
      <c r="A1855" s="8"/>
      <c r="B1855" s="8"/>
      <c r="C1855" s="8"/>
      <c r="D1855" s="8"/>
      <c r="E1855" s="8"/>
      <c r="F1855" s="80" t="s">
        <v>1141</v>
      </c>
      <c r="G1855" s="80"/>
      <c r="H1855" s="4">
        <f>ROUND(SUM(H1848,H1851,H1854),2)</f>
        <v>40.06</v>
      </c>
    </row>
    <row r="1856" spans="1:8" ht="9.9499999999999993" customHeight="1">
      <c r="A1856" s="8"/>
      <c r="B1856" s="8"/>
      <c r="C1856" s="8"/>
      <c r="D1856" s="8"/>
      <c r="E1856" s="8"/>
      <c r="F1856" s="83"/>
      <c r="G1856" s="83"/>
      <c r="H1856" s="83"/>
    </row>
    <row r="1857" spans="1:8" ht="20.100000000000001" customHeight="1">
      <c r="A1857" s="81" t="s">
        <v>2811</v>
      </c>
      <c r="B1857" s="81"/>
      <c r="C1857" s="81"/>
      <c r="D1857" s="81"/>
      <c r="E1857" s="81"/>
      <c r="F1857" s="81"/>
      <c r="G1857" s="81"/>
      <c r="H1857" s="81"/>
    </row>
    <row r="1858" spans="1:8" ht="15" customHeight="1">
      <c r="A1858" s="76" t="s">
        <v>1120</v>
      </c>
      <c r="B1858" s="76"/>
      <c r="C1858" s="77" t="s">
        <v>3</v>
      </c>
      <c r="D1858" s="77"/>
      <c r="E1858" s="12" t="s">
        <v>4</v>
      </c>
      <c r="F1858" s="12" t="s">
        <v>1121</v>
      </c>
      <c r="G1858" s="12" t="s">
        <v>1122</v>
      </c>
      <c r="H1858" s="12" t="s">
        <v>1123</v>
      </c>
    </row>
    <row r="1859" spans="1:8" ht="21" customHeight="1">
      <c r="A1859" s="13" t="s">
        <v>2238</v>
      </c>
      <c r="B1859" s="14" t="s">
        <v>2239</v>
      </c>
      <c r="C1859" s="78" t="s">
        <v>15</v>
      </c>
      <c r="D1859" s="78"/>
      <c r="E1859" s="13" t="s">
        <v>1221</v>
      </c>
      <c r="F1859" s="15">
        <v>1</v>
      </c>
      <c r="G1859" s="16">
        <v>4.5199999999999996</v>
      </c>
      <c r="H1859" s="16">
        <f t="shared" ref="H1859:H1864" si="22">TRUNC(TRUNC(F1859,8)*G1859,2)</f>
        <v>4.5199999999999996</v>
      </c>
    </row>
    <row r="1860" spans="1:8" ht="21" customHeight="1">
      <c r="A1860" s="13" t="s">
        <v>2790</v>
      </c>
      <c r="B1860" s="14" t="s">
        <v>2791</v>
      </c>
      <c r="C1860" s="78" t="s">
        <v>15</v>
      </c>
      <c r="D1860" s="78"/>
      <c r="E1860" s="13" t="s">
        <v>1221</v>
      </c>
      <c r="F1860" s="15">
        <v>1</v>
      </c>
      <c r="G1860" s="16">
        <v>0.89</v>
      </c>
      <c r="H1860" s="16">
        <f t="shared" si="22"/>
        <v>0.89</v>
      </c>
    </row>
    <row r="1861" spans="1:8" ht="21" customHeight="1">
      <c r="A1861" s="13" t="s">
        <v>2242</v>
      </c>
      <c r="B1861" s="14" t="s">
        <v>2243</v>
      </c>
      <c r="C1861" s="78" t="s">
        <v>15</v>
      </c>
      <c r="D1861" s="78"/>
      <c r="E1861" s="13" t="s">
        <v>1221</v>
      </c>
      <c r="F1861" s="15">
        <v>1</v>
      </c>
      <c r="G1861" s="16">
        <v>1.43</v>
      </c>
      <c r="H1861" s="16">
        <f t="shared" si="22"/>
        <v>1.43</v>
      </c>
    </row>
    <row r="1862" spans="1:8" ht="29.1" customHeight="1">
      <c r="A1862" s="13" t="s">
        <v>2792</v>
      </c>
      <c r="B1862" s="14" t="s">
        <v>2793</v>
      </c>
      <c r="C1862" s="78" t="s">
        <v>15</v>
      </c>
      <c r="D1862" s="78"/>
      <c r="E1862" s="13" t="s">
        <v>1221</v>
      </c>
      <c r="F1862" s="15">
        <v>1</v>
      </c>
      <c r="G1862" s="16">
        <v>0.01</v>
      </c>
      <c r="H1862" s="16">
        <f t="shared" si="22"/>
        <v>0.01</v>
      </c>
    </row>
    <row r="1863" spans="1:8" ht="21" customHeight="1">
      <c r="A1863" s="13" t="s">
        <v>2246</v>
      </c>
      <c r="B1863" s="14" t="s">
        <v>2247</v>
      </c>
      <c r="C1863" s="78" t="s">
        <v>15</v>
      </c>
      <c r="D1863" s="78"/>
      <c r="E1863" s="13" t="s">
        <v>1221</v>
      </c>
      <c r="F1863" s="15">
        <v>1</v>
      </c>
      <c r="G1863" s="16">
        <v>0.08</v>
      </c>
      <c r="H1863" s="16">
        <f t="shared" si="22"/>
        <v>0.08</v>
      </c>
    </row>
    <row r="1864" spans="1:8" ht="21" customHeight="1">
      <c r="A1864" s="13" t="s">
        <v>2248</v>
      </c>
      <c r="B1864" s="14" t="s">
        <v>2249</v>
      </c>
      <c r="C1864" s="78" t="s">
        <v>15</v>
      </c>
      <c r="D1864" s="78"/>
      <c r="E1864" s="13" t="s">
        <v>1221</v>
      </c>
      <c r="F1864" s="15">
        <v>1</v>
      </c>
      <c r="G1864" s="16">
        <v>0.85</v>
      </c>
      <c r="H1864" s="16">
        <f t="shared" si="22"/>
        <v>0.85</v>
      </c>
    </row>
    <row r="1865" spans="1:8" ht="15" customHeight="1">
      <c r="A1865" s="8"/>
      <c r="B1865" s="8"/>
      <c r="C1865" s="8"/>
      <c r="D1865" s="8"/>
      <c r="E1865" s="8"/>
      <c r="F1865" s="79" t="s">
        <v>1132</v>
      </c>
      <c r="G1865" s="79"/>
      <c r="H1865" s="17">
        <f>SUM(H1859:H1864)</f>
        <v>7.7799999999999985</v>
      </c>
    </row>
    <row r="1866" spans="1:8" ht="15" customHeight="1">
      <c r="A1866" s="76" t="s">
        <v>1133</v>
      </c>
      <c r="B1866" s="76"/>
      <c r="C1866" s="77" t="s">
        <v>3</v>
      </c>
      <c r="D1866" s="77"/>
      <c r="E1866" s="12" t="s">
        <v>4</v>
      </c>
      <c r="F1866" s="12" t="s">
        <v>1121</v>
      </c>
      <c r="G1866" s="12" t="s">
        <v>1122</v>
      </c>
      <c r="H1866" s="12" t="s">
        <v>1123</v>
      </c>
    </row>
    <row r="1867" spans="1:8" ht="15" customHeight="1">
      <c r="A1867" s="13" t="s">
        <v>2582</v>
      </c>
      <c r="B1867" s="14" t="s">
        <v>2583</v>
      </c>
      <c r="C1867" s="78" t="s">
        <v>15</v>
      </c>
      <c r="D1867" s="78"/>
      <c r="E1867" s="13" t="s">
        <v>1221</v>
      </c>
      <c r="F1867" s="15">
        <v>1</v>
      </c>
      <c r="G1867" s="16">
        <v>26.06</v>
      </c>
      <c r="H1867" s="16">
        <f>TRUNC(TRUNC(F1867,8)*G1867,2)</f>
        <v>26.06</v>
      </c>
    </row>
    <row r="1868" spans="1:8" ht="15" customHeight="1">
      <c r="A1868" s="8"/>
      <c r="B1868" s="8"/>
      <c r="C1868" s="8"/>
      <c r="D1868" s="8"/>
      <c r="E1868" s="8"/>
      <c r="F1868" s="79" t="s">
        <v>1136</v>
      </c>
      <c r="G1868" s="79"/>
      <c r="H1868" s="17">
        <f>SUM(H1867:H1867)</f>
        <v>26.06</v>
      </c>
    </row>
    <row r="1869" spans="1:8" ht="15" customHeight="1">
      <c r="A1869" s="76" t="s">
        <v>1137</v>
      </c>
      <c r="B1869" s="76"/>
      <c r="C1869" s="77" t="s">
        <v>3</v>
      </c>
      <c r="D1869" s="77"/>
      <c r="E1869" s="12" t="s">
        <v>4</v>
      </c>
      <c r="F1869" s="12" t="s">
        <v>1121</v>
      </c>
      <c r="G1869" s="12" t="s">
        <v>1122</v>
      </c>
      <c r="H1869" s="12" t="s">
        <v>1123</v>
      </c>
    </row>
    <row r="1870" spans="1:8" ht="21" customHeight="1">
      <c r="A1870" s="13" t="s">
        <v>2812</v>
      </c>
      <c r="B1870" s="14" t="s">
        <v>2813</v>
      </c>
      <c r="C1870" s="78" t="s">
        <v>15</v>
      </c>
      <c r="D1870" s="78"/>
      <c r="E1870" s="13" t="s">
        <v>1221</v>
      </c>
      <c r="F1870" s="15">
        <v>1</v>
      </c>
      <c r="G1870" s="16">
        <v>0.42</v>
      </c>
      <c r="H1870" s="16">
        <f>TRUNC(TRUNC(F1870,8)*G1870,2)</f>
        <v>0.42</v>
      </c>
    </row>
    <row r="1871" spans="1:8" ht="15" customHeight="1">
      <c r="A1871" s="8"/>
      <c r="B1871" s="8"/>
      <c r="C1871" s="8"/>
      <c r="D1871" s="8"/>
      <c r="E1871" s="8"/>
      <c r="F1871" s="79" t="s">
        <v>1140</v>
      </c>
      <c r="G1871" s="79"/>
      <c r="H1871" s="17">
        <f>SUM(H1870:H1870)</f>
        <v>0.42</v>
      </c>
    </row>
    <row r="1872" spans="1:8" ht="15" customHeight="1">
      <c r="A1872" s="8"/>
      <c r="B1872" s="8"/>
      <c r="C1872" s="8"/>
      <c r="D1872" s="8"/>
      <c r="E1872" s="8"/>
      <c r="F1872" s="80" t="s">
        <v>1141</v>
      </c>
      <c r="G1872" s="80"/>
      <c r="H1872" s="4">
        <f>ROUND(SUM(H1865,H1868,H1871),2)</f>
        <v>34.26</v>
      </c>
    </row>
    <row r="1873" spans="1:8" ht="9.9499999999999993" customHeight="1">
      <c r="A1873" s="8"/>
      <c r="B1873" s="8"/>
      <c r="C1873" s="8"/>
      <c r="D1873" s="8"/>
      <c r="E1873" s="8"/>
      <c r="F1873" s="83"/>
      <c r="G1873" s="83"/>
      <c r="H1873" s="83"/>
    </row>
    <row r="1874" spans="1:8" ht="20.100000000000001" customHeight="1">
      <c r="A1874" s="81" t="s">
        <v>2814</v>
      </c>
      <c r="B1874" s="81"/>
      <c r="C1874" s="81"/>
      <c r="D1874" s="81"/>
      <c r="E1874" s="81"/>
      <c r="F1874" s="81"/>
      <c r="G1874" s="81"/>
      <c r="H1874" s="81"/>
    </row>
    <row r="1875" spans="1:8" ht="15" customHeight="1">
      <c r="A1875" s="76" t="s">
        <v>1120</v>
      </c>
      <c r="B1875" s="76"/>
      <c r="C1875" s="77" t="s">
        <v>3</v>
      </c>
      <c r="D1875" s="77"/>
      <c r="E1875" s="12" t="s">
        <v>4</v>
      </c>
      <c r="F1875" s="12" t="s">
        <v>1121</v>
      </c>
      <c r="G1875" s="12" t="s">
        <v>1122</v>
      </c>
      <c r="H1875" s="12" t="s">
        <v>1123</v>
      </c>
    </row>
    <row r="1876" spans="1:8" ht="21" customHeight="1">
      <c r="A1876" s="13" t="s">
        <v>2238</v>
      </c>
      <c r="B1876" s="14" t="s">
        <v>2239</v>
      </c>
      <c r="C1876" s="78" t="s">
        <v>15</v>
      </c>
      <c r="D1876" s="78"/>
      <c r="E1876" s="13" t="s">
        <v>1221</v>
      </c>
      <c r="F1876" s="15">
        <v>1</v>
      </c>
      <c r="G1876" s="16">
        <v>4.5199999999999996</v>
      </c>
      <c r="H1876" s="16">
        <f t="shared" ref="H1876:H1881" si="23">TRUNC(TRUNC(F1876,8)*G1876,2)</f>
        <v>4.5199999999999996</v>
      </c>
    </row>
    <row r="1877" spans="1:8" ht="21" customHeight="1">
      <c r="A1877" s="13" t="s">
        <v>2790</v>
      </c>
      <c r="B1877" s="14" t="s">
        <v>2791</v>
      </c>
      <c r="C1877" s="78" t="s">
        <v>15</v>
      </c>
      <c r="D1877" s="78"/>
      <c r="E1877" s="13" t="s">
        <v>1221</v>
      </c>
      <c r="F1877" s="15">
        <v>1</v>
      </c>
      <c r="G1877" s="16">
        <v>0.89</v>
      </c>
      <c r="H1877" s="16">
        <f t="shared" si="23"/>
        <v>0.89</v>
      </c>
    </row>
    <row r="1878" spans="1:8" ht="21" customHeight="1">
      <c r="A1878" s="13" t="s">
        <v>2242</v>
      </c>
      <c r="B1878" s="14" t="s">
        <v>2243</v>
      </c>
      <c r="C1878" s="78" t="s">
        <v>15</v>
      </c>
      <c r="D1878" s="78"/>
      <c r="E1878" s="13" t="s">
        <v>1221</v>
      </c>
      <c r="F1878" s="15">
        <v>1</v>
      </c>
      <c r="G1878" s="16">
        <v>1.43</v>
      </c>
      <c r="H1878" s="16">
        <f t="shared" si="23"/>
        <v>1.43</v>
      </c>
    </row>
    <row r="1879" spans="1:8" ht="29.1" customHeight="1">
      <c r="A1879" s="13" t="s">
        <v>2792</v>
      </c>
      <c r="B1879" s="14" t="s">
        <v>2793</v>
      </c>
      <c r="C1879" s="78" t="s">
        <v>15</v>
      </c>
      <c r="D1879" s="78"/>
      <c r="E1879" s="13" t="s">
        <v>1221</v>
      </c>
      <c r="F1879" s="15">
        <v>1</v>
      </c>
      <c r="G1879" s="16">
        <v>0.01</v>
      </c>
      <c r="H1879" s="16">
        <f t="shared" si="23"/>
        <v>0.01</v>
      </c>
    </row>
    <row r="1880" spans="1:8" ht="21" customHeight="1">
      <c r="A1880" s="13" t="s">
        <v>2246</v>
      </c>
      <c r="B1880" s="14" t="s">
        <v>2247</v>
      </c>
      <c r="C1880" s="78" t="s">
        <v>15</v>
      </c>
      <c r="D1880" s="78"/>
      <c r="E1880" s="13" t="s">
        <v>1221</v>
      </c>
      <c r="F1880" s="15">
        <v>1</v>
      </c>
      <c r="G1880" s="16">
        <v>0.08</v>
      </c>
      <c r="H1880" s="16">
        <f t="shared" si="23"/>
        <v>0.08</v>
      </c>
    </row>
    <row r="1881" spans="1:8" ht="21" customHeight="1">
      <c r="A1881" s="13" t="s">
        <v>2248</v>
      </c>
      <c r="B1881" s="14" t="s">
        <v>2249</v>
      </c>
      <c r="C1881" s="78" t="s">
        <v>15</v>
      </c>
      <c r="D1881" s="78"/>
      <c r="E1881" s="13" t="s">
        <v>1221</v>
      </c>
      <c r="F1881" s="15">
        <v>1</v>
      </c>
      <c r="G1881" s="16">
        <v>0.85</v>
      </c>
      <c r="H1881" s="16">
        <f t="shared" si="23"/>
        <v>0.85</v>
      </c>
    </row>
    <row r="1882" spans="1:8" ht="15" customHeight="1">
      <c r="A1882" s="8"/>
      <c r="B1882" s="8"/>
      <c r="C1882" s="8"/>
      <c r="D1882" s="8"/>
      <c r="E1882" s="8"/>
      <c r="F1882" s="79" t="s">
        <v>1132</v>
      </c>
      <c r="G1882" s="79"/>
      <c r="H1882" s="17">
        <f>SUM(H1876:H1881)</f>
        <v>7.7799999999999985</v>
      </c>
    </row>
    <row r="1883" spans="1:8" ht="15" customHeight="1">
      <c r="A1883" s="76" t="s">
        <v>1133</v>
      </c>
      <c r="B1883" s="76"/>
      <c r="C1883" s="77" t="s">
        <v>3</v>
      </c>
      <c r="D1883" s="77"/>
      <c r="E1883" s="12" t="s">
        <v>4</v>
      </c>
      <c r="F1883" s="12" t="s">
        <v>1121</v>
      </c>
      <c r="G1883" s="12" t="s">
        <v>1122</v>
      </c>
      <c r="H1883" s="12" t="s">
        <v>1123</v>
      </c>
    </row>
    <row r="1884" spans="1:8" ht="15" customHeight="1">
      <c r="A1884" s="13" t="s">
        <v>2585</v>
      </c>
      <c r="B1884" s="14" t="s">
        <v>2586</v>
      </c>
      <c r="C1884" s="78" t="s">
        <v>15</v>
      </c>
      <c r="D1884" s="78"/>
      <c r="E1884" s="13" t="s">
        <v>1221</v>
      </c>
      <c r="F1884" s="15">
        <v>1</v>
      </c>
      <c r="G1884" s="16">
        <v>26.1</v>
      </c>
      <c r="H1884" s="16">
        <f>TRUNC(TRUNC(F1884,8)*G1884,2)</f>
        <v>26.1</v>
      </c>
    </row>
    <row r="1885" spans="1:8" ht="15" customHeight="1">
      <c r="A1885" s="8"/>
      <c r="B1885" s="8"/>
      <c r="C1885" s="8"/>
      <c r="D1885" s="8"/>
      <c r="E1885" s="8"/>
      <c r="F1885" s="79" t="s">
        <v>1136</v>
      </c>
      <c r="G1885" s="79"/>
      <c r="H1885" s="17">
        <f>SUM(H1884:H1884)</f>
        <v>26.1</v>
      </c>
    </row>
    <row r="1886" spans="1:8" ht="15" customHeight="1">
      <c r="A1886" s="76" t="s">
        <v>1137</v>
      </c>
      <c r="B1886" s="76"/>
      <c r="C1886" s="77" t="s">
        <v>3</v>
      </c>
      <c r="D1886" s="77"/>
      <c r="E1886" s="12" t="s">
        <v>4</v>
      </c>
      <c r="F1886" s="12" t="s">
        <v>1121</v>
      </c>
      <c r="G1886" s="12" t="s">
        <v>1122</v>
      </c>
      <c r="H1886" s="12" t="s">
        <v>1123</v>
      </c>
    </row>
    <row r="1887" spans="1:8" ht="29.1" customHeight="1">
      <c r="A1887" s="13" t="s">
        <v>2815</v>
      </c>
      <c r="B1887" s="14" t="s">
        <v>2816</v>
      </c>
      <c r="C1887" s="78" t="s">
        <v>15</v>
      </c>
      <c r="D1887" s="78"/>
      <c r="E1887" s="13" t="s">
        <v>1221</v>
      </c>
      <c r="F1887" s="15">
        <v>1</v>
      </c>
      <c r="G1887" s="16">
        <v>0.21</v>
      </c>
      <c r="H1887" s="16">
        <f>TRUNC(TRUNC(F1887,8)*G1887,2)</f>
        <v>0.21</v>
      </c>
    </row>
    <row r="1888" spans="1:8" ht="15" customHeight="1">
      <c r="A1888" s="8"/>
      <c r="B1888" s="8"/>
      <c r="C1888" s="8"/>
      <c r="D1888" s="8"/>
      <c r="E1888" s="8"/>
      <c r="F1888" s="79" t="s">
        <v>1140</v>
      </c>
      <c r="G1888" s="79"/>
      <c r="H1888" s="17">
        <f>SUM(H1887:H1887)</f>
        <v>0.21</v>
      </c>
    </row>
    <row r="1889" spans="1:8" ht="15" customHeight="1">
      <c r="A1889" s="8"/>
      <c r="B1889" s="8"/>
      <c r="C1889" s="8"/>
      <c r="D1889" s="8"/>
      <c r="E1889" s="8"/>
      <c r="F1889" s="80" t="s">
        <v>1141</v>
      </c>
      <c r="G1889" s="80"/>
      <c r="H1889" s="4">
        <f>ROUND(SUM(H1882,H1885,H1888),2)</f>
        <v>34.090000000000003</v>
      </c>
    </row>
    <row r="1890" spans="1:8" ht="9.9499999999999993" customHeight="1">
      <c r="A1890" s="8"/>
      <c r="B1890" s="8"/>
      <c r="C1890" s="8"/>
      <c r="D1890" s="8"/>
      <c r="E1890" s="8"/>
      <c r="F1890" s="83"/>
      <c r="G1890" s="83"/>
      <c r="H1890" s="83"/>
    </row>
    <row r="1891" spans="1:8" ht="20.100000000000001" customHeight="1">
      <c r="A1891" s="81" t="s">
        <v>2817</v>
      </c>
      <c r="B1891" s="81"/>
      <c r="C1891" s="81"/>
      <c r="D1891" s="81"/>
      <c r="E1891" s="81"/>
      <c r="F1891" s="81"/>
      <c r="G1891" s="81"/>
      <c r="H1891" s="81"/>
    </row>
    <row r="1892" spans="1:8" ht="15" customHeight="1">
      <c r="A1892" s="76" t="s">
        <v>1120</v>
      </c>
      <c r="B1892" s="76"/>
      <c r="C1892" s="77" t="s">
        <v>3</v>
      </c>
      <c r="D1892" s="77"/>
      <c r="E1892" s="12" t="s">
        <v>4</v>
      </c>
      <c r="F1892" s="12" t="s">
        <v>1121</v>
      </c>
      <c r="G1892" s="12" t="s">
        <v>1122</v>
      </c>
      <c r="H1892" s="12" t="s">
        <v>1123</v>
      </c>
    </row>
    <row r="1893" spans="1:8" ht="21" customHeight="1">
      <c r="A1893" s="13" t="s">
        <v>2238</v>
      </c>
      <c r="B1893" s="14" t="s">
        <v>2239</v>
      </c>
      <c r="C1893" s="78" t="s">
        <v>15</v>
      </c>
      <c r="D1893" s="78"/>
      <c r="E1893" s="13" t="s">
        <v>1221</v>
      </c>
      <c r="F1893" s="15">
        <v>1</v>
      </c>
      <c r="G1893" s="16">
        <v>4.5199999999999996</v>
      </c>
      <c r="H1893" s="16">
        <f t="shared" ref="H1893:H1898" si="24">TRUNC(TRUNC(F1893,8)*G1893,2)</f>
        <v>4.5199999999999996</v>
      </c>
    </row>
    <row r="1894" spans="1:8" ht="21" customHeight="1">
      <c r="A1894" s="13" t="s">
        <v>2790</v>
      </c>
      <c r="B1894" s="14" t="s">
        <v>2791</v>
      </c>
      <c r="C1894" s="78" t="s">
        <v>15</v>
      </c>
      <c r="D1894" s="78"/>
      <c r="E1894" s="13" t="s">
        <v>1221</v>
      </c>
      <c r="F1894" s="15">
        <v>1</v>
      </c>
      <c r="G1894" s="16">
        <v>0.89</v>
      </c>
      <c r="H1894" s="16">
        <f t="shared" si="24"/>
        <v>0.89</v>
      </c>
    </row>
    <row r="1895" spans="1:8" ht="21" customHeight="1">
      <c r="A1895" s="13" t="s">
        <v>2242</v>
      </c>
      <c r="B1895" s="14" t="s">
        <v>2243</v>
      </c>
      <c r="C1895" s="78" t="s">
        <v>15</v>
      </c>
      <c r="D1895" s="78"/>
      <c r="E1895" s="13" t="s">
        <v>1221</v>
      </c>
      <c r="F1895" s="15">
        <v>1</v>
      </c>
      <c r="G1895" s="16">
        <v>1.43</v>
      </c>
      <c r="H1895" s="16">
        <f t="shared" si="24"/>
        <v>1.43</v>
      </c>
    </row>
    <row r="1896" spans="1:8" ht="29.1" customHeight="1">
      <c r="A1896" s="13" t="s">
        <v>2792</v>
      </c>
      <c r="B1896" s="14" t="s">
        <v>2793</v>
      </c>
      <c r="C1896" s="78" t="s">
        <v>15</v>
      </c>
      <c r="D1896" s="78"/>
      <c r="E1896" s="13" t="s">
        <v>1221</v>
      </c>
      <c r="F1896" s="15">
        <v>1</v>
      </c>
      <c r="G1896" s="16">
        <v>0.01</v>
      </c>
      <c r="H1896" s="16">
        <f t="shared" si="24"/>
        <v>0.01</v>
      </c>
    </row>
    <row r="1897" spans="1:8" ht="21" customHeight="1">
      <c r="A1897" s="13" t="s">
        <v>2246</v>
      </c>
      <c r="B1897" s="14" t="s">
        <v>2247</v>
      </c>
      <c r="C1897" s="78" t="s">
        <v>15</v>
      </c>
      <c r="D1897" s="78"/>
      <c r="E1897" s="13" t="s">
        <v>1221</v>
      </c>
      <c r="F1897" s="15">
        <v>1</v>
      </c>
      <c r="G1897" s="16">
        <v>0.08</v>
      </c>
      <c r="H1897" s="16">
        <f t="shared" si="24"/>
        <v>0.08</v>
      </c>
    </row>
    <row r="1898" spans="1:8" ht="21" customHeight="1">
      <c r="A1898" s="13" t="s">
        <v>2248</v>
      </c>
      <c r="B1898" s="14" t="s">
        <v>2249</v>
      </c>
      <c r="C1898" s="78" t="s">
        <v>15</v>
      </c>
      <c r="D1898" s="78"/>
      <c r="E1898" s="13" t="s">
        <v>1221</v>
      </c>
      <c r="F1898" s="15">
        <v>1</v>
      </c>
      <c r="G1898" s="16">
        <v>0.85</v>
      </c>
      <c r="H1898" s="16">
        <f t="shared" si="24"/>
        <v>0.85</v>
      </c>
    </row>
    <row r="1899" spans="1:8" ht="15" customHeight="1">
      <c r="A1899" s="8"/>
      <c r="B1899" s="8"/>
      <c r="C1899" s="8"/>
      <c r="D1899" s="8"/>
      <c r="E1899" s="8"/>
      <c r="F1899" s="79" t="s">
        <v>1132</v>
      </c>
      <c r="G1899" s="79"/>
      <c r="H1899" s="17">
        <f>SUM(H1893:H1898)</f>
        <v>7.7799999999999985</v>
      </c>
    </row>
    <row r="1900" spans="1:8" ht="15" customHeight="1">
      <c r="A1900" s="76" t="s">
        <v>1133</v>
      </c>
      <c r="B1900" s="76"/>
      <c r="C1900" s="77" t="s">
        <v>3</v>
      </c>
      <c r="D1900" s="77"/>
      <c r="E1900" s="12" t="s">
        <v>4</v>
      </c>
      <c r="F1900" s="12" t="s">
        <v>1121</v>
      </c>
      <c r="G1900" s="12" t="s">
        <v>1122</v>
      </c>
      <c r="H1900" s="12" t="s">
        <v>1123</v>
      </c>
    </row>
    <row r="1901" spans="1:8" ht="21" customHeight="1">
      <c r="A1901" s="13" t="s">
        <v>2588</v>
      </c>
      <c r="B1901" s="14" t="s">
        <v>2589</v>
      </c>
      <c r="C1901" s="78" t="s">
        <v>15</v>
      </c>
      <c r="D1901" s="78"/>
      <c r="E1901" s="13" t="s">
        <v>1221</v>
      </c>
      <c r="F1901" s="15">
        <v>1</v>
      </c>
      <c r="G1901" s="16">
        <v>29.14</v>
      </c>
      <c r="H1901" s="16">
        <f>TRUNC(TRUNC(F1901,8)*G1901,2)</f>
        <v>29.14</v>
      </c>
    </row>
    <row r="1902" spans="1:8" ht="15" customHeight="1">
      <c r="A1902" s="8"/>
      <c r="B1902" s="8"/>
      <c r="C1902" s="8"/>
      <c r="D1902" s="8"/>
      <c r="E1902" s="8"/>
      <c r="F1902" s="79" t="s">
        <v>1136</v>
      </c>
      <c r="G1902" s="79"/>
      <c r="H1902" s="17">
        <f>SUM(H1901:H1901)</f>
        <v>29.14</v>
      </c>
    </row>
    <row r="1903" spans="1:8" ht="15" customHeight="1">
      <c r="A1903" s="76" t="s">
        <v>1137</v>
      </c>
      <c r="B1903" s="76"/>
      <c r="C1903" s="77" t="s">
        <v>3</v>
      </c>
      <c r="D1903" s="77"/>
      <c r="E1903" s="12" t="s">
        <v>4</v>
      </c>
      <c r="F1903" s="12" t="s">
        <v>1121</v>
      </c>
      <c r="G1903" s="12" t="s">
        <v>1122</v>
      </c>
      <c r="H1903" s="12" t="s">
        <v>1123</v>
      </c>
    </row>
    <row r="1904" spans="1:8" ht="29.1" customHeight="1">
      <c r="A1904" s="13" t="s">
        <v>2818</v>
      </c>
      <c r="B1904" s="14" t="s">
        <v>2819</v>
      </c>
      <c r="C1904" s="78" t="s">
        <v>15</v>
      </c>
      <c r="D1904" s="78"/>
      <c r="E1904" s="13" t="s">
        <v>1221</v>
      </c>
      <c r="F1904" s="15">
        <v>1</v>
      </c>
      <c r="G1904" s="16">
        <v>0.33</v>
      </c>
      <c r="H1904" s="16">
        <f>TRUNC(TRUNC(F1904,8)*G1904,2)</f>
        <v>0.33</v>
      </c>
    </row>
    <row r="1905" spans="1:8" ht="15" customHeight="1">
      <c r="A1905" s="8"/>
      <c r="B1905" s="8"/>
      <c r="C1905" s="8"/>
      <c r="D1905" s="8"/>
      <c r="E1905" s="8"/>
      <c r="F1905" s="79" t="s">
        <v>1140</v>
      </c>
      <c r="G1905" s="79"/>
      <c r="H1905" s="17">
        <f>SUM(H1904:H1904)</f>
        <v>0.33</v>
      </c>
    </row>
    <row r="1906" spans="1:8" ht="15" customHeight="1">
      <c r="A1906" s="8"/>
      <c r="B1906" s="8"/>
      <c r="C1906" s="8"/>
      <c r="D1906" s="8"/>
      <c r="E1906" s="8"/>
      <c r="F1906" s="80" t="s">
        <v>1141</v>
      </c>
      <c r="G1906" s="80"/>
      <c r="H1906" s="4">
        <f>ROUND(SUM(H1899,H1902,H1905),2)</f>
        <v>37.25</v>
      </c>
    </row>
    <row r="1907" spans="1:8" ht="9.9499999999999993" customHeight="1">
      <c r="A1907" s="8"/>
      <c r="B1907" s="8"/>
      <c r="C1907" s="8"/>
      <c r="D1907" s="8"/>
      <c r="E1907" s="8"/>
      <c r="F1907" s="83"/>
      <c r="G1907" s="83"/>
      <c r="H1907" s="83"/>
    </row>
    <row r="1908" spans="1:8" ht="20.100000000000001" customHeight="1">
      <c r="A1908" s="81" t="s">
        <v>2820</v>
      </c>
      <c r="B1908" s="81"/>
      <c r="C1908" s="81"/>
      <c r="D1908" s="81"/>
      <c r="E1908" s="81"/>
      <c r="F1908" s="81"/>
      <c r="G1908" s="81"/>
      <c r="H1908" s="81"/>
    </row>
    <row r="1909" spans="1:8" ht="15" customHeight="1">
      <c r="A1909" s="76" t="s">
        <v>1120</v>
      </c>
      <c r="B1909" s="76"/>
      <c r="C1909" s="77" t="s">
        <v>3</v>
      </c>
      <c r="D1909" s="77"/>
      <c r="E1909" s="12" t="s">
        <v>4</v>
      </c>
      <c r="F1909" s="12" t="s">
        <v>1121</v>
      </c>
      <c r="G1909" s="12" t="s">
        <v>1122</v>
      </c>
      <c r="H1909" s="12" t="s">
        <v>1123</v>
      </c>
    </row>
    <row r="1910" spans="1:8" ht="21" customHeight="1">
      <c r="A1910" s="13" t="s">
        <v>2238</v>
      </c>
      <c r="B1910" s="14" t="s">
        <v>2239</v>
      </c>
      <c r="C1910" s="78" t="s">
        <v>15</v>
      </c>
      <c r="D1910" s="78"/>
      <c r="E1910" s="13" t="s">
        <v>1221</v>
      </c>
      <c r="F1910" s="15">
        <v>1</v>
      </c>
      <c r="G1910" s="16">
        <v>4.5199999999999996</v>
      </c>
      <c r="H1910" s="16">
        <f t="shared" ref="H1910:H1915" si="25">TRUNC(TRUNC(F1910,8)*G1910,2)</f>
        <v>4.5199999999999996</v>
      </c>
    </row>
    <row r="1911" spans="1:8" ht="21" customHeight="1">
      <c r="A1911" s="13" t="s">
        <v>2790</v>
      </c>
      <c r="B1911" s="14" t="s">
        <v>2791</v>
      </c>
      <c r="C1911" s="78" t="s">
        <v>15</v>
      </c>
      <c r="D1911" s="78"/>
      <c r="E1911" s="13" t="s">
        <v>1221</v>
      </c>
      <c r="F1911" s="15">
        <v>1</v>
      </c>
      <c r="G1911" s="16">
        <v>0.89</v>
      </c>
      <c r="H1911" s="16">
        <f t="shared" si="25"/>
        <v>0.89</v>
      </c>
    </row>
    <row r="1912" spans="1:8" ht="21" customHeight="1">
      <c r="A1912" s="13" t="s">
        <v>2242</v>
      </c>
      <c r="B1912" s="14" t="s">
        <v>2243</v>
      </c>
      <c r="C1912" s="78" t="s">
        <v>15</v>
      </c>
      <c r="D1912" s="78"/>
      <c r="E1912" s="13" t="s">
        <v>1221</v>
      </c>
      <c r="F1912" s="15">
        <v>1</v>
      </c>
      <c r="G1912" s="16">
        <v>1.43</v>
      </c>
      <c r="H1912" s="16">
        <f t="shared" si="25"/>
        <v>1.43</v>
      </c>
    </row>
    <row r="1913" spans="1:8" ht="29.1" customHeight="1">
      <c r="A1913" s="13" t="s">
        <v>2792</v>
      </c>
      <c r="B1913" s="14" t="s">
        <v>2793</v>
      </c>
      <c r="C1913" s="78" t="s">
        <v>15</v>
      </c>
      <c r="D1913" s="78"/>
      <c r="E1913" s="13" t="s">
        <v>1221</v>
      </c>
      <c r="F1913" s="15">
        <v>1</v>
      </c>
      <c r="G1913" s="16">
        <v>0.01</v>
      </c>
      <c r="H1913" s="16">
        <f t="shared" si="25"/>
        <v>0.01</v>
      </c>
    </row>
    <row r="1914" spans="1:8" ht="21" customHeight="1">
      <c r="A1914" s="13" t="s">
        <v>2246</v>
      </c>
      <c r="B1914" s="14" t="s">
        <v>2247</v>
      </c>
      <c r="C1914" s="78" t="s">
        <v>15</v>
      </c>
      <c r="D1914" s="78"/>
      <c r="E1914" s="13" t="s">
        <v>1221</v>
      </c>
      <c r="F1914" s="15">
        <v>1</v>
      </c>
      <c r="G1914" s="16">
        <v>0.08</v>
      </c>
      <c r="H1914" s="16">
        <f t="shared" si="25"/>
        <v>0.08</v>
      </c>
    </row>
    <row r="1915" spans="1:8" ht="21" customHeight="1">
      <c r="A1915" s="13" t="s">
        <v>2248</v>
      </c>
      <c r="B1915" s="14" t="s">
        <v>2249</v>
      </c>
      <c r="C1915" s="78" t="s">
        <v>15</v>
      </c>
      <c r="D1915" s="78"/>
      <c r="E1915" s="13" t="s">
        <v>1221</v>
      </c>
      <c r="F1915" s="15">
        <v>1</v>
      </c>
      <c r="G1915" s="16">
        <v>0.85</v>
      </c>
      <c r="H1915" s="16">
        <f t="shared" si="25"/>
        <v>0.85</v>
      </c>
    </row>
    <row r="1916" spans="1:8" ht="15" customHeight="1">
      <c r="A1916" s="8"/>
      <c r="B1916" s="8"/>
      <c r="C1916" s="8"/>
      <c r="D1916" s="8"/>
      <c r="E1916" s="8"/>
      <c r="F1916" s="79" t="s">
        <v>1132</v>
      </c>
      <c r="G1916" s="79"/>
      <c r="H1916" s="17">
        <f>SUM(H1910:H1915)</f>
        <v>7.7799999999999985</v>
      </c>
    </row>
    <row r="1917" spans="1:8" ht="15" customHeight="1">
      <c r="A1917" s="76" t="s">
        <v>1133</v>
      </c>
      <c r="B1917" s="76"/>
      <c r="C1917" s="77" t="s">
        <v>3</v>
      </c>
      <c r="D1917" s="77"/>
      <c r="E1917" s="12" t="s">
        <v>4</v>
      </c>
      <c r="F1917" s="12" t="s">
        <v>1121</v>
      </c>
      <c r="G1917" s="12" t="s">
        <v>1122</v>
      </c>
      <c r="H1917" s="12" t="s">
        <v>1123</v>
      </c>
    </row>
    <row r="1918" spans="1:8" ht="15" customHeight="1">
      <c r="A1918" s="13" t="s">
        <v>2591</v>
      </c>
      <c r="B1918" s="14" t="s">
        <v>2592</v>
      </c>
      <c r="C1918" s="78" t="s">
        <v>15</v>
      </c>
      <c r="D1918" s="78"/>
      <c r="E1918" s="13" t="s">
        <v>1221</v>
      </c>
      <c r="F1918" s="15">
        <v>1</v>
      </c>
      <c r="G1918" s="16">
        <v>29.9</v>
      </c>
      <c r="H1918" s="16">
        <f>TRUNC(TRUNC(F1918,8)*G1918,2)</f>
        <v>29.9</v>
      </c>
    </row>
    <row r="1919" spans="1:8" ht="15" customHeight="1">
      <c r="A1919" s="8"/>
      <c r="B1919" s="8"/>
      <c r="C1919" s="8"/>
      <c r="D1919" s="8"/>
      <c r="E1919" s="8"/>
      <c r="F1919" s="79" t="s">
        <v>1136</v>
      </c>
      <c r="G1919" s="79"/>
      <c r="H1919" s="17">
        <f>SUM(H1918:H1918)</f>
        <v>29.9</v>
      </c>
    </row>
    <row r="1920" spans="1:8" ht="15" customHeight="1">
      <c r="A1920" s="76" t="s">
        <v>1137</v>
      </c>
      <c r="B1920" s="76"/>
      <c r="C1920" s="77" t="s">
        <v>3</v>
      </c>
      <c r="D1920" s="77"/>
      <c r="E1920" s="12" t="s">
        <v>4</v>
      </c>
      <c r="F1920" s="12" t="s">
        <v>1121</v>
      </c>
      <c r="G1920" s="12" t="s">
        <v>1122</v>
      </c>
      <c r="H1920" s="12" t="s">
        <v>1123</v>
      </c>
    </row>
    <row r="1921" spans="1:8" ht="21" customHeight="1">
      <c r="A1921" s="13" t="s">
        <v>2821</v>
      </c>
      <c r="B1921" s="14" t="s">
        <v>2822</v>
      </c>
      <c r="C1921" s="78" t="s">
        <v>15</v>
      </c>
      <c r="D1921" s="78"/>
      <c r="E1921" s="13" t="s">
        <v>1221</v>
      </c>
      <c r="F1921" s="15">
        <v>1</v>
      </c>
      <c r="G1921" s="16">
        <v>0.24</v>
      </c>
      <c r="H1921" s="16">
        <f>TRUNC(TRUNC(F1921,8)*G1921,2)</f>
        <v>0.24</v>
      </c>
    </row>
    <row r="1922" spans="1:8" ht="15" customHeight="1">
      <c r="A1922" s="8"/>
      <c r="B1922" s="8"/>
      <c r="C1922" s="8"/>
      <c r="D1922" s="8"/>
      <c r="E1922" s="8"/>
      <c r="F1922" s="79" t="s">
        <v>1140</v>
      </c>
      <c r="G1922" s="79"/>
      <c r="H1922" s="17">
        <f>SUM(H1921:H1921)</f>
        <v>0.24</v>
      </c>
    </row>
    <row r="1923" spans="1:8" ht="15" customHeight="1">
      <c r="A1923" s="8"/>
      <c r="B1923" s="8"/>
      <c r="C1923" s="8"/>
      <c r="D1923" s="8"/>
      <c r="E1923" s="8"/>
      <c r="F1923" s="80" t="s">
        <v>1141</v>
      </c>
      <c r="G1923" s="80"/>
      <c r="H1923" s="4">
        <f>ROUND(SUM(H1916,H1919,H1922),2)</f>
        <v>37.92</v>
      </c>
    </row>
    <row r="1924" spans="1:8" ht="9.9499999999999993" customHeight="1">
      <c r="A1924" s="8"/>
      <c r="B1924" s="8"/>
      <c r="C1924" s="8"/>
      <c r="D1924" s="8"/>
      <c r="E1924" s="8"/>
      <c r="F1924" s="83"/>
      <c r="G1924" s="83"/>
      <c r="H1924" s="83"/>
    </row>
    <row r="1925" spans="1:8" ht="20.100000000000001" customHeight="1">
      <c r="A1925" s="81" t="s">
        <v>2823</v>
      </c>
      <c r="B1925" s="81"/>
      <c r="C1925" s="81"/>
      <c r="D1925" s="81"/>
      <c r="E1925" s="81"/>
      <c r="F1925" s="81"/>
      <c r="G1925" s="81"/>
      <c r="H1925" s="81"/>
    </row>
    <row r="1926" spans="1:8" ht="15" customHeight="1">
      <c r="A1926" s="76" t="s">
        <v>1120</v>
      </c>
      <c r="B1926" s="76"/>
      <c r="C1926" s="77" t="s">
        <v>3</v>
      </c>
      <c r="D1926" s="77"/>
      <c r="E1926" s="12" t="s">
        <v>4</v>
      </c>
      <c r="F1926" s="12" t="s">
        <v>1121</v>
      </c>
      <c r="G1926" s="12" t="s">
        <v>1122</v>
      </c>
      <c r="H1926" s="12" t="s">
        <v>1123</v>
      </c>
    </row>
    <row r="1927" spans="1:8" ht="21" customHeight="1">
      <c r="A1927" s="13" t="s">
        <v>2238</v>
      </c>
      <c r="B1927" s="14" t="s">
        <v>2239</v>
      </c>
      <c r="C1927" s="78" t="s">
        <v>15</v>
      </c>
      <c r="D1927" s="78"/>
      <c r="E1927" s="13" t="s">
        <v>1221</v>
      </c>
      <c r="F1927" s="15">
        <v>1</v>
      </c>
      <c r="G1927" s="16">
        <v>4.5199999999999996</v>
      </c>
      <c r="H1927" s="16">
        <f t="shared" ref="H1927:H1932" si="26">TRUNC(TRUNC(F1927,8)*G1927,2)</f>
        <v>4.5199999999999996</v>
      </c>
    </row>
    <row r="1928" spans="1:8" ht="21" customHeight="1">
      <c r="A1928" s="13" t="s">
        <v>2240</v>
      </c>
      <c r="B1928" s="14" t="s">
        <v>2241</v>
      </c>
      <c r="C1928" s="78" t="s">
        <v>15</v>
      </c>
      <c r="D1928" s="78"/>
      <c r="E1928" s="13" t="s">
        <v>1221</v>
      </c>
      <c r="F1928" s="15">
        <v>1</v>
      </c>
      <c r="G1928" s="16">
        <v>1.31</v>
      </c>
      <c r="H1928" s="16">
        <f t="shared" si="26"/>
        <v>1.31</v>
      </c>
    </row>
    <row r="1929" spans="1:8" ht="21" customHeight="1">
      <c r="A1929" s="13" t="s">
        <v>2242</v>
      </c>
      <c r="B1929" s="14" t="s">
        <v>2243</v>
      </c>
      <c r="C1929" s="78" t="s">
        <v>15</v>
      </c>
      <c r="D1929" s="78"/>
      <c r="E1929" s="13" t="s">
        <v>1221</v>
      </c>
      <c r="F1929" s="15">
        <v>1</v>
      </c>
      <c r="G1929" s="16">
        <v>1.43</v>
      </c>
      <c r="H1929" s="16">
        <f t="shared" si="26"/>
        <v>1.43</v>
      </c>
    </row>
    <row r="1930" spans="1:8" ht="21" customHeight="1">
      <c r="A1930" s="13" t="s">
        <v>2244</v>
      </c>
      <c r="B1930" s="14" t="s">
        <v>2245</v>
      </c>
      <c r="C1930" s="78" t="s">
        <v>15</v>
      </c>
      <c r="D1930" s="78"/>
      <c r="E1930" s="13" t="s">
        <v>1221</v>
      </c>
      <c r="F1930" s="15">
        <v>1</v>
      </c>
      <c r="G1930" s="16">
        <v>0.78</v>
      </c>
      <c r="H1930" s="16">
        <f t="shared" si="26"/>
        <v>0.78</v>
      </c>
    </row>
    <row r="1931" spans="1:8" ht="21" customHeight="1">
      <c r="A1931" s="13" t="s">
        <v>2246</v>
      </c>
      <c r="B1931" s="14" t="s">
        <v>2247</v>
      </c>
      <c r="C1931" s="78" t="s">
        <v>15</v>
      </c>
      <c r="D1931" s="78"/>
      <c r="E1931" s="13" t="s">
        <v>1221</v>
      </c>
      <c r="F1931" s="15">
        <v>1</v>
      </c>
      <c r="G1931" s="16">
        <v>0.08</v>
      </c>
      <c r="H1931" s="16">
        <f t="shared" si="26"/>
        <v>0.08</v>
      </c>
    </row>
    <row r="1932" spans="1:8" ht="21" customHeight="1">
      <c r="A1932" s="13" t="s">
        <v>2248</v>
      </c>
      <c r="B1932" s="14" t="s">
        <v>2249</v>
      </c>
      <c r="C1932" s="78" t="s">
        <v>15</v>
      </c>
      <c r="D1932" s="78"/>
      <c r="E1932" s="13" t="s">
        <v>1221</v>
      </c>
      <c r="F1932" s="15">
        <v>1</v>
      </c>
      <c r="G1932" s="16">
        <v>0.85</v>
      </c>
      <c r="H1932" s="16">
        <f t="shared" si="26"/>
        <v>0.85</v>
      </c>
    </row>
    <row r="1933" spans="1:8" ht="15" customHeight="1">
      <c r="A1933" s="8"/>
      <c r="B1933" s="8"/>
      <c r="C1933" s="8"/>
      <c r="D1933" s="8"/>
      <c r="E1933" s="8"/>
      <c r="F1933" s="79" t="s">
        <v>1132</v>
      </c>
      <c r="G1933" s="79"/>
      <c r="H1933" s="17">
        <f>SUM(H1927:H1932)</f>
        <v>8.9699999999999989</v>
      </c>
    </row>
    <row r="1934" spans="1:8" ht="15" customHeight="1">
      <c r="A1934" s="76" t="s">
        <v>1133</v>
      </c>
      <c r="B1934" s="76"/>
      <c r="C1934" s="77" t="s">
        <v>3</v>
      </c>
      <c r="D1934" s="77"/>
      <c r="E1934" s="12" t="s">
        <v>4</v>
      </c>
      <c r="F1934" s="12" t="s">
        <v>1121</v>
      </c>
      <c r="G1934" s="12" t="s">
        <v>1122</v>
      </c>
      <c r="H1934" s="12" t="s">
        <v>1123</v>
      </c>
    </row>
    <row r="1935" spans="1:8" ht="15" customHeight="1">
      <c r="A1935" s="13" t="s">
        <v>2594</v>
      </c>
      <c r="B1935" s="14" t="s">
        <v>2595</v>
      </c>
      <c r="C1935" s="78" t="s">
        <v>15</v>
      </c>
      <c r="D1935" s="78"/>
      <c r="E1935" s="13" t="s">
        <v>1221</v>
      </c>
      <c r="F1935" s="15">
        <v>1</v>
      </c>
      <c r="G1935" s="16">
        <v>21.5</v>
      </c>
      <c r="H1935" s="16">
        <f>TRUNC(TRUNC(F1935,8)*G1935,2)</f>
        <v>21.5</v>
      </c>
    </row>
    <row r="1936" spans="1:8" ht="15" customHeight="1">
      <c r="A1936" s="8"/>
      <c r="B1936" s="8"/>
      <c r="C1936" s="8"/>
      <c r="D1936" s="8"/>
      <c r="E1936" s="8"/>
      <c r="F1936" s="79" t="s">
        <v>1136</v>
      </c>
      <c r="G1936" s="79"/>
      <c r="H1936" s="17">
        <f>SUM(H1935:H1935)</f>
        <v>21.5</v>
      </c>
    </row>
    <row r="1937" spans="1:8" ht="15" customHeight="1">
      <c r="A1937" s="76" t="s">
        <v>1137</v>
      </c>
      <c r="B1937" s="76"/>
      <c r="C1937" s="77" t="s">
        <v>3</v>
      </c>
      <c r="D1937" s="77"/>
      <c r="E1937" s="12" t="s">
        <v>4</v>
      </c>
      <c r="F1937" s="12" t="s">
        <v>1121</v>
      </c>
      <c r="G1937" s="12" t="s">
        <v>1122</v>
      </c>
      <c r="H1937" s="12" t="s">
        <v>1123</v>
      </c>
    </row>
    <row r="1938" spans="1:8" ht="21" customHeight="1">
      <c r="A1938" s="13" t="s">
        <v>2824</v>
      </c>
      <c r="B1938" s="14" t="s">
        <v>2825</v>
      </c>
      <c r="C1938" s="78" t="s">
        <v>15</v>
      </c>
      <c r="D1938" s="78"/>
      <c r="E1938" s="13" t="s">
        <v>1221</v>
      </c>
      <c r="F1938" s="15">
        <v>1</v>
      </c>
      <c r="G1938" s="16">
        <v>0.45</v>
      </c>
      <c r="H1938" s="16">
        <f>TRUNC(TRUNC(F1938,8)*G1938,2)</f>
        <v>0.45</v>
      </c>
    </row>
    <row r="1939" spans="1:8" ht="15" customHeight="1">
      <c r="A1939" s="8"/>
      <c r="B1939" s="8"/>
      <c r="C1939" s="8"/>
      <c r="D1939" s="8"/>
      <c r="E1939" s="8"/>
      <c r="F1939" s="79" t="s">
        <v>1140</v>
      </c>
      <c r="G1939" s="79"/>
      <c r="H1939" s="17">
        <f>SUM(H1938:H1938)</f>
        <v>0.45</v>
      </c>
    </row>
    <row r="1940" spans="1:8" ht="15" customHeight="1">
      <c r="A1940" s="8"/>
      <c r="B1940" s="8"/>
      <c r="C1940" s="8"/>
      <c r="D1940" s="8"/>
      <c r="E1940" s="8"/>
      <c r="F1940" s="80" t="s">
        <v>1141</v>
      </c>
      <c r="G1940" s="80"/>
      <c r="H1940" s="4">
        <f>ROUND(SUM(H1933,H1936,H1939),2)</f>
        <v>30.92</v>
      </c>
    </row>
    <row r="1941" spans="1:8" ht="9.9499999999999993" customHeight="1">
      <c r="A1941" s="8"/>
      <c r="B1941" s="8"/>
      <c r="C1941" s="8"/>
      <c r="D1941" s="8"/>
      <c r="E1941" s="8"/>
      <c r="F1941" s="83"/>
      <c r="G1941" s="83"/>
      <c r="H1941" s="83"/>
    </row>
    <row r="1942" spans="1:8" ht="20.100000000000001" customHeight="1">
      <c r="A1942" s="81" t="s">
        <v>2826</v>
      </c>
      <c r="B1942" s="81"/>
      <c r="C1942" s="81"/>
      <c r="D1942" s="81"/>
      <c r="E1942" s="81"/>
      <c r="F1942" s="81"/>
      <c r="G1942" s="81"/>
      <c r="H1942" s="81"/>
    </row>
    <row r="1943" spans="1:8" ht="15" customHeight="1">
      <c r="A1943" s="76" t="s">
        <v>1211</v>
      </c>
      <c r="B1943" s="76"/>
      <c r="C1943" s="77" t="s">
        <v>3</v>
      </c>
      <c r="D1943" s="77"/>
      <c r="E1943" s="12" t="s">
        <v>4</v>
      </c>
      <c r="F1943" s="12" t="s">
        <v>1121</v>
      </c>
      <c r="G1943" s="12" t="s">
        <v>1122</v>
      </c>
      <c r="H1943" s="12" t="s">
        <v>1123</v>
      </c>
    </row>
    <row r="1944" spans="1:8" ht="29.1" customHeight="1">
      <c r="A1944" s="13" t="s">
        <v>1230</v>
      </c>
      <c r="B1944" s="14" t="s">
        <v>1231</v>
      </c>
      <c r="C1944" s="78" t="s">
        <v>15</v>
      </c>
      <c r="D1944" s="78"/>
      <c r="E1944" s="13" t="s">
        <v>1214</v>
      </c>
      <c r="F1944" s="15">
        <v>9.7100000000000006E-2</v>
      </c>
      <c r="G1944" s="16">
        <v>37.369999999999997</v>
      </c>
      <c r="H1944" s="16">
        <f>TRUNC(TRUNC(F1944,8)*G1944,2)</f>
        <v>3.62</v>
      </c>
    </row>
    <row r="1945" spans="1:8" ht="29.1" customHeight="1">
      <c r="A1945" s="13" t="s">
        <v>1232</v>
      </c>
      <c r="B1945" s="14" t="s">
        <v>1233</v>
      </c>
      <c r="C1945" s="78" t="s">
        <v>15</v>
      </c>
      <c r="D1945" s="78"/>
      <c r="E1945" s="13" t="s">
        <v>1184</v>
      </c>
      <c r="F1945" s="15">
        <v>8.9399999999999993E-2</v>
      </c>
      <c r="G1945" s="16">
        <v>38.92</v>
      </c>
      <c r="H1945" s="16">
        <f>TRUNC(TRUNC(F1945,8)*G1945,2)</f>
        <v>3.47</v>
      </c>
    </row>
    <row r="1946" spans="1:8" ht="29.1" customHeight="1">
      <c r="A1946" s="13" t="s">
        <v>1399</v>
      </c>
      <c r="B1946" s="14" t="s">
        <v>1400</v>
      </c>
      <c r="C1946" s="78" t="s">
        <v>15</v>
      </c>
      <c r="D1946" s="78"/>
      <c r="E1946" s="13" t="s">
        <v>1214</v>
      </c>
      <c r="F1946" s="15">
        <v>2.081</v>
      </c>
      <c r="G1946" s="16">
        <v>0.52</v>
      </c>
      <c r="H1946" s="16">
        <f>TRUNC(TRUNC(F1946,8)*G1946,2)</f>
        <v>1.08</v>
      </c>
    </row>
    <row r="1947" spans="1:8" ht="29.1" customHeight="1">
      <c r="A1947" s="13" t="s">
        <v>1401</v>
      </c>
      <c r="B1947" s="14" t="s">
        <v>1402</v>
      </c>
      <c r="C1947" s="78" t="s">
        <v>15</v>
      </c>
      <c r="D1947" s="78"/>
      <c r="E1947" s="13" t="s">
        <v>1184</v>
      </c>
      <c r="F1947" s="15">
        <v>0.76319999999999999</v>
      </c>
      <c r="G1947" s="16">
        <v>1.41</v>
      </c>
      <c r="H1947" s="16">
        <f>TRUNC(TRUNC(F1947,8)*G1947,2)</f>
        <v>1.07</v>
      </c>
    </row>
    <row r="1948" spans="1:8" ht="18" customHeight="1">
      <c r="A1948" s="8"/>
      <c r="B1948" s="8"/>
      <c r="C1948" s="8"/>
      <c r="D1948" s="8"/>
      <c r="E1948" s="8"/>
      <c r="F1948" s="79" t="s">
        <v>1217</v>
      </c>
      <c r="G1948" s="79"/>
      <c r="H1948" s="17">
        <f>SUM(H1944:H1947)</f>
        <v>9.24</v>
      </c>
    </row>
    <row r="1949" spans="1:8" ht="15" customHeight="1">
      <c r="A1949" s="76" t="s">
        <v>1234</v>
      </c>
      <c r="B1949" s="76"/>
      <c r="C1949" s="77" t="s">
        <v>3</v>
      </c>
      <c r="D1949" s="77"/>
      <c r="E1949" s="12" t="s">
        <v>4</v>
      </c>
      <c r="F1949" s="12" t="s">
        <v>1121</v>
      </c>
      <c r="G1949" s="12" t="s">
        <v>1122</v>
      </c>
      <c r="H1949" s="12" t="s">
        <v>1123</v>
      </c>
    </row>
    <row r="1950" spans="1:8" ht="29.1" customHeight="1">
      <c r="A1950" s="13" t="s">
        <v>2663</v>
      </c>
      <c r="B1950" s="14" t="s">
        <v>2664</v>
      </c>
      <c r="C1950" s="78" t="s">
        <v>15</v>
      </c>
      <c r="D1950" s="78"/>
      <c r="E1950" s="13" t="s">
        <v>68</v>
      </c>
      <c r="F1950" s="15">
        <v>0.75829999999999997</v>
      </c>
      <c r="G1950" s="16">
        <v>44.5</v>
      </c>
      <c r="H1950" s="16">
        <f>TRUNC(TRUNC(F1950,8)*G1950,2)</f>
        <v>33.74</v>
      </c>
    </row>
    <row r="1951" spans="1:8" ht="21" customHeight="1">
      <c r="A1951" s="13" t="s">
        <v>1299</v>
      </c>
      <c r="B1951" s="14" t="s">
        <v>1300</v>
      </c>
      <c r="C1951" s="78" t="s">
        <v>15</v>
      </c>
      <c r="D1951" s="78"/>
      <c r="E1951" s="13" t="s">
        <v>1301</v>
      </c>
      <c r="F1951" s="15">
        <v>3.3399999999999999E-2</v>
      </c>
      <c r="G1951" s="16">
        <v>6.71</v>
      </c>
      <c r="H1951" s="16">
        <f>TRUNC(TRUNC(F1951,8)*G1951,2)</f>
        <v>0.22</v>
      </c>
    </row>
    <row r="1952" spans="1:8" ht="15" customHeight="1">
      <c r="A1952" s="13" t="s">
        <v>2093</v>
      </c>
      <c r="B1952" s="14" t="s">
        <v>2094</v>
      </c>
      <c r="C1952" s="78" t="s">
        <v>15</v>
      </c>
      <c r="D1952" s="78"/>
      <c r="E1952" s="13" t="s">
        <v>82</v>
      </c>
      <c r="F1952" s="15">
        <v>0.18540000000000001</v>
      </c>
      <c r="G1952" s="16">
        <v>743.12</v>
      </c>
      <c r="H1952" s="16">
        <f>TRUNC(TRUNC(F1952,8)*G1952,2)</f>
        <v>137.77000000000001</v>
      </c>
    </row>
    <row r="1953" spans="1:8" ht="15" customHeight="1">
      <c r="A1953" s="13" t="s">
        <v>1561</v>
      </c>
      <c r="B1953" s="14" t="s">
        <v>1562</v>
      </c>
      <c r="C1953" s="78" t="s">
        <v>15</v>
      </c>
      <c r="D1953" s="78"/>
      <c r="E1953" s="13" t="s">
        <v>176</v>
      </c>
      <c r="F1953" s="15">
        <v>6.0100000000000001E-2</v>
      </c>
      <c r="G1953" s="16">
        <v>18.059999999999999</v>
      </c>
      <c r="H1953" s="16">
        <f>TRUNC(TRUNC(F1953,8)*G1953,2)</f>
        <v>1.08</v>
      </c>
    </row>
    <row r="1954" spans="1:8" ht="21" customHeight="1">
      <c r="A1954" s="13" t="s">
        <v>1306</v>
      </c>
      <c r="B1954" s="14" t="s">
        <v>1307</v>
      </c>
      <c r="C1954" s="78" t="s">
        <v>15</v>
      </c>
      <c r="D1954" s="78"/>
      <c r="E1954" s="13" t="s">
        <v>103</v>
      </c>
      <c r="F1954" s="15">
        <v>2.8315999999999999</v>
      </c>
      <c r="G1954" s="16">
        <v>3.36</v>
      </c>
      <c r="H1954" s="16">
        <f>TRUNC(TRUNC(F1954,8)*G1954,2)</f>
        <v>9.51</v>
      </c>
    </row>
    <row r="1955" spans="1:8" ht="15" customHeight="1">
      <c r="A1955" s="8"/>
      <c r="B1955" s="8"/>
      <c r="C1955" s="8"/>
      <c r="D1955" s="8"/>
      <c r="E1955" s="8"/>
      <c r="F1955" s="79" t="s">
        <v>1249</v>
      </c>
      <c r="G1955" s="79"/>
      <c r="H1955" s="17">
        <f>SUM(H1950:H1954)</f>
        <v>182.32000000000002</v>
      </c>
    </row>
    <row r="1956" spans="1:8" ht="15" customHeight="1">
      <c r="A1956" s="76" t="s">
        <v>1218</v>
      </c>
      <c r="B1956" s="76"/>
      <c r="C1956" s="77" t="s">
        <v>3</v>
      </c>
      <c r="D1956" s="77"/>
      <c r="E1956" s="12" t="s">
        <v>4</v>
      </c>
      <c r="F1956" s="12" t="s">
        <v>1121</v>
      </c>
      <c r="G1956" s="12" t="s">
        <v>1122</v>
      </c>
      <c r="H1956" s="12" t="s">
        <v>1123</v>
      </c>
    </row>
    <row r="1957" spans="1:8" ht="21" customHeight="1">
      <c r="A1957" s="13" t="s">
        <v>1219</v>
      </c>
      <c r="B1957" s="14" t="s">
        <v>1220</v>
      </c>
      <c r="C1957" s="78" t="s">
        <v>15</v>
      </c>
      <c r="D1957" s="78"/>
      <c r="E1957" s="13" t="s">
        <v>1221</v>
      </c>
      <c r="F1957" s="15">
        <v>0.1865</v>
      </c>
      <c r="G1957" s="16">
        <v>23.23</v>
      </c>
      <c r="H1957" s="16">
        <f>TRUNC(TRUNC(F1957,8)*G1957,2)</f>
        <v>4.33</v>
      </c>
    </row>
    <row r="1958" spans="1:8" ht="21" customHeight="1">
      <c r="A1958" s="13" t="s">
        <v>2827</v>
      </c>
      <c r="B1958" s="14" t="s">
        <v>2828</v>
      </c>
      <c r="C1958" s="78" t="s">
        <v>15</v>
      </c>
      <c r="D1958" s="78"/>
      <c r="E1958" s="13" t="s">
        <v>1221</v>
      </c>
      <c r="F1958" s="15">
        <v>0.93259999999999998</v>
      </c>
      <c r="G1958" s="16">
        <v>29.52</v>
      </c>
      <c r="H1958" s="16">
        <f>TRUNC(TRUNC(F1958,8)*G1958,2)</f>
        <v>27.53</v>
      </c>
    </row>
    <row r="1959" spans="1:8" ht="15" customHeight="1">
      <c r="A1959" s="13" t="s">
        <v>1265</v>
      </c>
      <c r="B1959" s="14" t="s">
        <v>1266</v>
      </c>
      <c r="C1959" s="78" t="s">
        <v>15</v>
      </c>
      <c r="D1959" s="78"/>
      <c r="E1959" s="13" t="s">
        <v>1221</v>
      </c>
      <c r="F1959" s="15">
        <v>6.3167999999999997</v>
      </c>
      <c r="G1959" s="16">
        <v>30.92</v>
      </c>
      <c r="H1959" s="16">
        <f>TRUNC(TRUNC(F1959,8)*G1959,2)</f>
        <v>195.31</v>
      </c>
    </row>
    <row r="1960" spans="1:8" ht="15" customHeight="1">
      <c r="A1960" s="13" t="s">
        <v>1267</v>
      </c>
      <c r="B1960" s="14" t="s">
        <v>1268</v>
      </c>
      <c r="C1960" s="78" t="s">
        <v>15</v>
      </c>
      <c r="D1960" s="78"/>
      <c r="E1960" s="13" t="s">
        <v>1221</v>
      </c>
      <c r="F1960" s="15">
        <v>6.3167999999999997</v>
      </c>
      <c r="G1960" s="16">
        <v>22.72</v>
      </c>
      <c r="H1960" s="16">
        <f>TRUNC(TRUNC(F1960,8)*G1960,2)</f>
        <v>143.51</v>
      </c>
    </row>
    <row r="1961" spans="1:8" ht="18" customHeight="1">
      <c r="A1961" s="8"/>
      <c r="B1961" s="8"/>
      <c r="C1961" s="8"/>
      <c r="D1961" s="8"/>
      <c r="E1961" s="8"/>
      <c r="F1961" s="79" t="s">
        <v>1224</v>
      </c>
      <c r="G1961" s="79"/>
      <c r="H1961" s="17">
        <f>SUM(H1957:H1960)</f>
        <v>370.68</v>
      </c>
    </row>
    <row r="1962" spans="1:8" ht="15" customHeight="1">
      <c r="A1962" s="76" t="s">
        <v>1137</v>
      </c>
      <c r="B1962" s="76"/>
      <c r="C1962" s="77" t="s">
        <v>3</v>
      </c>
      <c r="D1962" s="77"/>
      <c r="E1962" s="12" t="s">
        <v>4</v>
      </c>
      <c r="F1962" s="12" t="s">
        <v>1121</v>
      </c>
      <c r="G1962" s="12" t="s">
        <v>1122</v>
      </c>
      <c r="H1962" s="12" t="s">
        <v>1123</v>
      </c>
    </row>
    <row r="1963" spans="1:8" ht="29.1" customHeight="1">
      <c r="A1963" s="13" t="s">
        <v>2829</v>
      </c>
      <c r="B1963" s="14" t="s">
        <v>2830</v>
      </c>
      <c r="C1963" s="78" t="s">
        <v>15</v>
      </c>
      <c r="D1963" s="78"/>
      <c r="E1963" s="13" t="s">
        <v>176</v>
      </c>
      <c r="F1963" s="15">
        <v>31.7318</v>
      </c>
      <c r="G1963" s="16">
        <v>12.92</v>
      </c>
      <c r="H1963" s="16">
        <f>TRUNC(TRUNC(F1963,8)*G1963,2)</f>
        <v>409.97</v>
      </c>
    </row>
    <row r="1964" spans="1:8" ht="29.1" customHeight="1">
      <c r="A1964" s="13" t="s">
        <v>2831</v>
      </c>
      <c r="B1964" s="14" t="s">
        <v>2832</v>
      </c>
      <c r="C1964" s="78" t="s">
        <v>15</v>
      </c>
      <c r="D1964" s="78"/>
      <c r="E1964" s="13" t="s">
        <v>82</v>
      </c>
      <c r="F1964" s="15">
        <v>1.103</v>
      </c>
      <c r="G1964" s="16">
        <v>592.88</v>
      </c>
      <c r="H1964" s="16">
        <f>TRUNC(TRUNC(F1964,8)*G1964,2)</f>
        <v>653.94000000000005</v>
      </c>
    </row>
    <row r="1965" spans="1:8" ht="15" customHeight="1">
      <c r="A1965" s="8"/>
      <c r="B1965" s="8"/>
      <c r="C1965" s="8"/>
      <c r="D1965" s="8"/>
      <c r="E1965" s="8"/>
      <c r="F1965" s="79" t="s">
        <v>1140</v>
      </c>
      <c r="G1965" s="79"/>
      <c r="H1965" s="17">
        <f>SUM(H1963:H1964)</f>
        <v>1063.9100000000001</v>
      </c>
    </row>
    <row r="1966" spans="1:8" ht="15" customHeight="1">
      <c r="A1966" s="8"/>
      <c r="B1966" s="8"/>
      <c r="C1966" s="8"/>
      <c r="D1966" s="8"/>
      <c r="E1966" s="8"/>
      <c r="F1966" s="80" t="s">
        <v>1141</v>
      </c>
      <c r="G1966" s="80"/>
      <c r="H1966" s="4">
        <f>ROUND(SUM(H1948,H1955,H1961,H1965),2)</f>
        <v>1626.15</v>
      </c>
    </row>
    <row r="1967" spans="1:8" ht="9.9499999999999993" customHeight="1">
      <c r="A1967" s="8"/>
      <c r="B1967" s="8"/>
      <c r="C1967" s="8"/>
      <c r="D1967" s="8"/>
      <c r="E1967" s="8"/>
      <c r="F1967" s="83"/>
      <c r="G1967" s="83"/>
      <c r="H1967" s="83"/>
    </row>
    <row r="1968" spans="1:8" ht="20.100000000000001" customHeight="1">
      <c r="A1968" s="81" t="s">
        <v>2833</v>
      </c>
      <c r="B1968" s="81"/>
      <c r="C1968" s="81"/>
      <c r="D1968" s="81"/>
      <c r="E1968" s="81"/>
      <c r="F1968" s="81"/>
      <c r="G1968" s="81"/>
      <c r="H1968" s="81"/>
    </row>
    <row r="1969" spans="1:8" ht="15" customHeight="1">
      <c r="A1969" s="76" t="s">
        <v>1211</v>
      </c>
      <c r="B1969" s="76"/>
      <c r="C1969" s="77" t="s">
        <v>3</v>
      </c>
      <c r="D1969" s="77"/>
      <c r="E1969" s="12" t="s">
        <v>4</v>
      </c>
      <c r="F1969" s="12" t="s">
        <v>1121</v>
      </c>
      <c r="G1969" s="12" t="s">
        <v>1122</v>
      </c>
      <c r="H1969" s="12" t="s">
        <v>1123</v>
      </c>
    </row>
    <row r="1970" spans="1:8" ht="29.1" customHeight="1">
      <c r="A1970" s="13" t="s">
        <v>1230</v>
      </c>
      <c r="B1970" s="14" t="s">
        <v>1231</v>
      </c>
      <c r="C1970" s="78" t="s">
        <v>15</v>
      </c>
      <c r="D1970" s="78"/>
      <c r="E1970" s="13" t="s">
        <v>1214</v>
      </c>
      <c r="F1970" s="15">
        <v>0.42259999999999998</v>
      </c>
      <c r="G1970" s="16">
        <v>37.369999999999997</v>
      </c>
      <c r="H1970" s="16">
        <f>TRUNC(TRUNC(F1970,8)*G1970,2)</f>
        <v>15.79</v>
      </c>
    </row>
    <row r="1971" spans="1:8" ht="29.1" customHeight="1">
      <c r="A1971" s="13" t="s">
        <v>1232</v>
      </c>
      <c r="B1971" s="14" t="s">
        <v>1233</v>
      </c>
      <c r="C1971" s="78" t="s">
        <v>15</v>
      </c>
      <c r="D1971" s="78"/>
      <c r="E1971" s="13" t="s">
        <v>1184</v>
      </c>
      <c r="F1971" s="15">
        <v>0.313</v>
      </c>
      <c r="G1971" s="16">
        <v>38.92</v>
      </c>
      <c r="H1971" s="16">
        <f>TRUNC(TRUNC(F1971,8)*G1971,2)</f>
        <v>12.18</v>
      </c>
    </row>
    <row r="1972" spans="1:8" ht="29.1" customHeight="1">
      <c r="A1972" s="13" t="s">
        <v>1399</v>
      </c>
      <c r="B1972" s="14" t="s">
        <v>1400</v>
      </c>
      <c r="C1972" s="78" t="s">
        <v>15</v>
      </c>
      <c r="D1972" s="78"/>
      <c r="E1972" s="13" t="s">
        <v>1214</v>
      </c>
      <c r="F1972" s="15">
        <v>12.7788</v>
      </c>
      <c r="G1972" s="16">
        <v>0.52</v>
      </c>
      <c r="H1972" s="16">
        <f>TRUNC(TRUNC(F1972,8)*G1972,2)</f>
        <v>6.64</v>
      </c>
    </row>
    <row r="1973" spans="1:8" ht="29.1" customHeight="1">
      <c r="A1973" s="13" t="s">
        <v>1401</v>
      </c>
      <c r="B1973" s="14" t="s">
        <v>1402</v>
      </c>
      <c r="C1973" s="78" t="s">
        <v>15</v>
      </c>
      <c r="D1973" s="78"/>
      <c r="E1973" s="13" t="s">
        <v>1184</v>
      </c>
      <c r="F1973" s="15">
        <v>4.6864999999999997</v>
      </c>
      <c r="G1973" s="16">
        <v>1.41</v>
      </c>
      <c r="H1973" s="16">
        <f>TRUNC(TRUNC(F1973,8)*G1973,2)</f>
        <v>6.6</v>
      </c>
    </row>
    <row r="1974" spans="1:8" ht="18" customHeight="1">
      <c r="A1974" s="8"/>
      <c r="B1974" s="8"/>
      <c r="C1974" s="8"/>
      <c r="D1974" s="8"/>
      <c r="E1974" s="8"/>
      <c r="F1974" s="79" t="s">
        <v>1217</v>
      </c>
      <c r="G1974" s="79"/>
      <c r="H1974" s="17">
        <f>SUM(H1970:H1973)</f>
        <v>41.21</v>
      </c>
    </row>
    <row r="1975" spans="1:8" ht="15" customHeight="1">
      <c r="A1975" s="76" t="s">
        <v>1234</v>
      </c>
      <c r="B1975" s="76"/>
      <c r="C1975" s="77" t="s">
        <v>3</v>
      </c>
      <c r="D1975" s="77"/>
      <c r="E1975" s="12" t="s">
        <v>4</v>
      </c>
      <c r="F1975" s="12" t="s">
        <v>1121</v>
      </c>
      <c r="G1975" s="12" t="s">
        <v>1122</v>
      </c>
      <c r="H1975" s="12" t="s">
        <v>1123</v>
      </c>
    </row>
    <row r="1976" spans="1:8" ht="29.1" customHeight="1">
      <c r="A1976" s="13" t="s">
        <v>2663</v>
      </c>
      <c r="B1976" s="14" t="s">
        <v>2664</v>
      </c>
      <c r="C1976" s="78" t="s">
        <v>15</v>
      </c>
      <c r="D1976" s="78"/>
      <c r="E1976" s="13" t="s">
        <v>68</v>
      </c>
      <c r="F1976" s="15">
        <v>1.3111999999999999</v>
      </c>
      <c r="G1976" s="16">
        <v>44.5</v>
      </c>
      <c r="H1976" s="16">
        <f>TRUNC(TRUNC(F1976,8)*G1976,2)</f>
        <v>58.34</v>
      </c>
    </row>
    <row r="1977" spans="1:8" ht="21" customHeight="1">
      <c r="A1977" s="13" t="s">
        <v>1299</v>
      </c>
      <c r="B1977" s="14" t="s">
        <v>1300</v>
      </c>
      <c r="C1977" s="78" t="s">
        <v>15</v>
      </c>
      <c r="D1977" s="78"/>
      <c r="E1977" s="13" t="s">
        <v>1301</v>
      </c>
      <c r="F1977" s="15">
        <v>5.67E-2</v>
      </c>
      <c r="G1977" s="16">
        <v>6.71</v>
      </c>
      <c r="H1977" s="16">
        <f>TRUNC(TRUNC(F1977,8)*G1977,2)</f>
        <v>0.38</v>
      </c>
    </row>
    <row r="1978" spans="1:8" ht="15" customHeight="1">
      <c r="A1978" s="13" t="s">
        <v>1561</v>
      </c>
      <c r="B1978" s="14" t="s">
        <v>1562</v>
      </c>
      <c r="C1978" s="78" t="s">
        <v>15</v>
      </c>
      <c r="D1978" s="78"/>
      <c r="E1978" s="13" t="s">
        <v>176</v>
      </c>
      <c r="F1978" s="15">
        <v>0.26190000000000002</v>
      </c>
      <c r="G1978" s="16">
        <v>18.059999999999999</v>
      </c>
      <c r="H1978" s="16">
        <f>TRUNC(TRUNC(F1978,8)*G1978,2)</f>
        <v>4.72</v>
      </c>
    </row>
    <row r="1979" spans="1:8" ht="21" customHeight="1">
      <c r="A1979" s="13" t="s">
        <v>1306</v>
      </c>
      <c r="B1979" s="14" t="s">
        <v>1307</v>
      </c>
      <c r="C1979" s="78" t="s">
        <v>15</v>
      </c>
      <c r="D1979" s="78"/>
      <c r="E1979" s="13" t="s">
        <v>103</v>
      </c>
      <c r="F1979" s="15">
        <v>4.4770000000000003</v>
      </c>
      <c r="G1979" s="16">
        <v>3.36</v>
      </c>
      <c r="H1979" s="16">
        <f>TRUNC(TRUNC(F1979,8)*G1979,2)</f>
        <v>15.04</v>
      </c>
    </row>
    <row r="1980" spans="1:8" ht="15" customHeight="1">
      <c r="A1980" s="8"/>
      <c r="B1980" s="8"/>
      <c r="C1980" s="8"/>
      <c r="D1980" s="8"/>
      <c r="E1980" s="8"/>
      <c r="F1980" s="79" t="s">
        <v>1249</v>
      </c>
      <c r="G1980" s="79"/>
      <c r="H1980" s="17">
        <f>SUM(H1976:H1979)</f>
        <v>78.48</v>
      </c>
    </row>
    <row r="1981" spans="1:8" ht="15" customHeight="1">
      <c r="A1981" s="76" t="s">
        <v>1218</v>
      </c>
      <c r="B1981" s="76"/>
      <c r="C1981" s="77" t="s">
        <v>3</v>
      </c>
      <c r="D1981" s="77"/>
      <c r="E1981" s="12" t="s">
        <v>4</v>
      </c>
      <c r="F1981" s="12" t="s">
        <v>1121</v>
      </c>
      <c r="G1981" s="12" t="s">
        <v>1122</v>
      </c>
      <c r="H1981" s="12" t="s">
        <v>1123</v>
      </c>
    </row>
    <row r="1982" spans="1:8" ht="21" customHeight="1">
      <c r="A1982" s="13" t="s">
        <v>1219</v>
      </c>
      <c r="B1982" s="14" t="s">
        <v>1220</v>
      </c>
      <c r="C1982" s="78" t="s">
        <v>15</v>
      </c>
      <c r="D1982" s="78"/>
      <c r="E1982" s="13" t="s">
        <v>1221</v>
      </c>
      <c r="F1982" s="15">
        <v>0.73560000000000003</v>
      </c>
      <c r="G1982" s="16">
        <v>23.23</v>
      </c>
      <c r="H1982" s="16">
        <f>TRUNC(TRUNC(F1982,8)*G1982,2)</f>
        <v>17.079999999999998</v>
      </c>
    </row>
    <row r="1983" spans="1:8" ht="21" customHeight="1">
      <c r="A1983" s="13" t="s">
        <v>2827</v>
      </c>
      <c r="B1983" s="14" t="s">
        <v>2828</v>
      </c>
      <c r="C1983" s="78" t="s">
        <v>15</v>
      </c>
      <c r="D1983" s="78"/>
      <c r="E1983" s="13" t="s">
        <v>1221</v>
      </c>
      <c r="F1983" s="15">
        <v>3.6779999999999999</v>
      </c>
      <c r="G1983" s="16">
        <v>29.52</v>
      </c>
      <c r="H1983" s="16">
        <f>TRUNC(TRUNC(F1983,8)*G1983,2)</f>
        <v>108.57</v>
      </c>
    </row>
    <row r="1984" spans="1:8" ht="15" customHeight="1">
      <c r="A1984" s="13" t="s">
        <v>1265</v>
      </c>
      <c r="B1984" s="14" t="s">
        <v>1266</v>
      </c>
      <c r="C1984" s="78" t="s">
        <v>15</v>
      </c>
      <c r="D1984" s="78"/>
      <c r="E1984" s="13" t="s">
        <v>1221</v>
      </c>
      <c r="F1984" s="15">
        <v>22.497399999999999</v>
      </c>
      <c r="G1984" s="16">
        <v>30.92</v>
      </c>
      <c r="H1984" s="16">
        <f>TRUNC(TRUNC(F1984,8)*G1984,2)</f>
        <v>695.61</v>
      </c>
    </row>
    <row r="1985" spans="1:8" ht="15" customHeight="1">
      <c r="A1985" s="13" t="s">
        <v>1267</v>
      </c>
      <c r="B1985" s="14" t="s">
        <v>1268</v>
      </c>
      <c r="C1985" s="78" t="s">
        <v>15</v>
      </c>
      <c r="D1985" s="78"/>
      <c r="E1985" s="13" t="s">
        <v>1221</v>
      </c>
      <c r="F1985" s="15">
        <v>22.497399999999999</v>
      </c>
      <c r="G1985" s="16">
        <v>22.72</v>
      </c>
      <c r="H1985" s="16">
        <f>TRUNC(TRUNC(F1985,8)*G1985,2)</f>
        <v>511.14</v>
      </c>
    </row>
    <row r="1986" spans="1:8" ht="18" customHeight="1">
      <c r="A1986" s="8"/>
      <c r="B1986" s="8"/>
      <c r="C1986" s="8"/>
      <c r="D1986" s="8"/>
      <c r="E1986" s="8"/>
      <c r="F1986" s="79" t="s">
        <v>1224</v>
      </c>
      <c r="G1986" s="79"/>
      <c r="H1986" s="17">
        <f>SUM(H1982:H1985)</f>
        <v>1332.4</v>
      </c>
    </row>
    <row r="1987" spans="1:8" ht="15" customHeight="1">
      <c r="A1987" s="76" t="s">
        <v>1137</v>
      </c>
      <c r="B1987" s="76"/>
      <c r="C1987" s="77" t="s">
        <v>3</v>
      </c>
      <c r="D1987" s="77"/>
      <c r="E1987" s="12" t="s">
        <v>4</v>
      </c>
      <c r="F1987" s="12" t="s">
        <v>1121</v>
      </c>
      <c r="G1987" s="12" t="s">
        <v>1122</v>
      </c>
      <c r="H1987" s="12" t="s">
        <v>1123</v>
      </c>
    </row>
    <row r="1988" spans="1:8" ht="29.1" customHeight="1">
      <c r="A1988" s="13" t="s">
        <v>2095</v>
      </c>
      <c r="B1988" s="14" t="s">
        <v>2096</v>
      </c>
      <c r="C1988" s="78" t="s">
        <v>15</v>
      </c>
      <c r="D1988" s="78"/>
      <c r="E1988" s="13" t="s">
        <v>176</v>
      </c>
      <c r="F1988" s="15">
        <v>28.936900000000001</v>
      </c>
      <c r="G1988" s="16">
        <v>15.04</v>
      </c>
      <c r="H1988" s="16">
        <f>TRUNC(TRUNC(F1988,8)*G1988,2)</f>
        <v>435.21</v>
      </c>
    </row>
    <row r="1989" spans="1:8" ht="29.1" customHeight="1">
      <c r="A1989" s="13" t="s">
        <v>2831</v>
      </c>
      <c r="B1989" s="14" t="s">
        <v>2832</v>
      </c>
      <c r="C1989" s="78" t="s">
        <v>15</v>
      </c>
      <c r="D1989" s="78"/>
      <c r="E1989" s="13" t="s">
        <v>82</v>
      </c>
      <c r="F1989" s="15">
        <v>1.2</v>
      </c>
      <c r="G1989" s="16">
        <v>592.88</v>
      </c>
      <c r="H1989" s="16">
        <f>TRUNC(TRUNC(F1989,8)*G1989,2)</f>
        <v>711.45</v>
      </c>
    </row>
    <row r="1990" spans="1:8" ht="15" customHeight="1">
      <c r="A1990" s="8"/>
      <c r="B1990" s="8"/>
      <c r="C1990" s="8"/>
      <c r="D1990" s="8"/>
      <c r="E1990" s="8"/>
      <c r="F1990" s="79" t="s">
        <v>1140</v>
      </c>
      <c r="G1990" s="79"/>
      <c r="H1990" s="17">
        <f>SUM(H1988:H1989)</f>
        <v>1146.6600000000001</v>
      </c>
    </row>
    <row r="1991" spans="1:8" ht="15" customHeight="1">
      <c r="A1991" s="8"/>
      <c r="B1991" s="8"/>
      <c r="C1991" s="8"/>
      <c r="D1991" s="8"/>
      <c r="E1991" s="8"/>
      <c r="F1991" s="80" t="s">
        <v>1141</v>
      </c>
      <c r="G1991" s="80"/>
      <c r="H1991" s="4">
        <f>ROUND(SUM(H1974,H1980,H1986,H1990),2)</f>
        <v>2598.75</v>
      </c>
    </row>
    <row r="1992" spans="1:8" ht="9.9499999999999993" customHeight="1">
      <c r="A1992" s="8"/>
      <c r="B1992" s="8"/>
      <c r="C1992" s="8"/>
      <c r="D1992" s="8"/>
      <c r="E1992" s="8"/>
      <c r="F1992" s="83"/>
      <c r="G1992" s="83"/>
      <c r="H1992" s="83"/>
    </row>
    <row r="1993" spans="1:8" ht="20.100000000000001" customHeight="1">
      <c r="A1993" s="81" t="s">
        <v>2834</v>
      </c>
      <c r="B1993" s="81"/>
      <c r="C1993" s="81"/>
      <c r="D1993" s="81"/>
      <c r="E1993" s="81"/>
      <c r="F1993" s="81"/>
      <c r="G1993" s="81"/>
      <c r="H1993" s="81"/>
    </row>
    <row r="1994" spans="1:8" ht="15" customHeight="1">
      <c r="A1994" s="76" t="s">
        <v>1120</v>
      </c>
      <c r="B1994" s="76"/>
      <c r="C1994" s="77" t="s">
        <v>3</v>
      </c>
      <c r="D1994" s="77"/>
      <c r="E1994" s="12" t="s">
        <v>4</v>
      </c>
      <c r="F1994" s="12" t="s">
        <v>1121</v>
      </c>
      <c r="G1994" s="12" t="s">
        <v>1122</v>
      </c>
      <c r="H1994" s="12" t="s">
        <v>1123</v>
      </c>
    </row>
    <row r="1995" spans="1:8" ht="21" customHeight="1">
      <c r="A1995" s="13" t="s">
        <v>2238</v>
      </c>
      <c r="B1995" s="14" t="s">
        <v>2239</v>
      </c>
      <c r="C1995" s="78" t="s">
        <v>15</v>
      </c>
      <c r="D1995" s="78"/>
      <c r="E1995" s="13" t="s">
        <v>1221</v>
      </c>
      <c r="F1995" s="15">
        <v>1</v>
      </c>
      <c r="G1995" s="16">
        <v>4.5199999999999996</v>
      </c>
      <c r="H1995" s="16">
        <f t="shared" ref="H1995:H2000" si="27">TRUNC(TRUNC(F1995,8)*G1995,2)</f>
        <v>4.5199999999999996</v>
      </c>
    </row>
    <row r="1996" spans="1:8" ht="21" customHeight="1">
      <c r="A1996" s="13" t="s">
        <v>2835</v>
      </c>
      <c r="B1996" s="14" t="s">
        <v>2836</v>
      </c>
      <c r="C1996" s="78" t="s">
        <v>15</v>
      </c>
      <c r="D1996" s="78"/>
      <c r="E1996" s="13" t="s">
        <v>1221</v>
      </c>
      <c r="F1996" s="15">
        <v>1</v>
      </c>
      <c r="G1996" s="16">
        <v>1.85</v>
      </c>
      <c r="H1996" s="16">
        <f t="shared" si="27"/>
        <v>1.85</v>
      </c>
    </row>
    <row r="1997" spans="1:8" ht="21" customHeight="1">
      <c r="A1997" s="13" t="s">
        <v>2242</v>
      </c>
      <c r="B1997" s="14" t="s">
        <v>2243</v>
      </c>
      <c r="C1997" s="78" t="s">
        <v>15</v>
      </c>
      <c r="D1997" s="78"/>
      <c r="E1997" s="13" t="s">
        <v>1221</v>
      </c>
      <c r="F1997" s="15">
        <v>1</v>
      </c>
      <c r="G1997" s="16">
        <v>1.43</v>
      </c>
      <c r="H1997" s="16">
        <f t="shared" si="27"/>
        <v>1.43</v>
      </c>
    </row>
    <row r="1998" spans="1:8" ht="21" customHeight="1">
      <c r="A1998" s="13" t="s">
        <v>2837</v>
      </c>
      <c r="B1998" s="14" t="s">
        <v>2838</v>
      </c>
      <c r="C1998" s="78" t="s">
        <v>15</v>
      </c>
      <c r="D1998" s="78"/>
      <c r="E1998" s="13" t="s">
        <v>1221</v>
      </c>
      <c r="F1998" s="15">
        <v>1</v>
      </c>
      <c r="G1998" s="16">
        <v>2.0499999999999998</v>
      </c>
      <c r="H1998" s="16">
        <f t="shared" si="27"/>
        <v>2.0499999999999998</v>
      </c>
    </row>
    <row r="1999" spans="1:8" ht="21" customHeight="1">
      <c r="A1999" s="13" t="s">
        <v>2246</v>
      </c>
      <c r="B1999" s="14" t="s">
        <v>2247</v>
      </c>
      <c r="C1999" s="78" t="s">
        <v>15</v>
      </c>
      <c r="D1999" s="78"/>
      <c r="E1999" s="13" t="s">
        <v>1221</v>
      </c>
      <c r="F1999" s="15">
        <v>1</v>
      </c>
      <c r="G1999" s="16">
        <v>0.08</v>
      </c>
      <c r="H1999" s="16">
        <f t="shared" si="27"/>
        <v>0.08</v>
      </c>
    </row>
    <row r="2000" spans="1:8" ht="21" customHeight="1">
      <c r="A2000" s="13" t="s">
        <v>2248</v>
      </c>
      <c r="B2000" s="14" t="s">
        <v>2249</v>
      </c>
      <c r="C2000" s="78" t="s">
        <v>15</v>
      </c>
      <c r="D2000" s="78"/>
      <c r="E2000" s="13" t="s">
        <v>1221</v>
      </c>
      <c r="F2000" s="15">
        <v>1</v>
      </c>
      <c r="G2000" s="16">
        <v>0.85</v>
      </c>
      <c r="H2000" s="16">
        <f t="shared" si="27"/>
        <v>0.85</v>
      </c>
    </row>
    <row r="2001" spans="1:8" ht="15" customHeight="1">
      <c r="A2001" s="8"/>
      <c r="B2001" s="8"/>
      <c r="C2001" s="8"/>
      <c r="D2001" s="8"/>
      <c r="E2001" s="8"/>
      <c r="F2001" s="79" t="s">
        <v>1132</v>
      </c>
      <c r="G2001" s="79"/>
      <c r="H2001" s="17">
        <f>SUM(H1995:H2000)</f>
        <v>10.779999999999998</v>
      </c>
    </row>
    <row r="2002" spans="1:8" ht="15" customHeight="1">
      <c r="A2002" s="76" t="s">
        <v>1133</v>
      </c>
      <c r="B2002" s="76"/>
      <c r="C2002" s="77" t="s">
        <v>3</v>
      </c>
      <c r="D2002" s="77"/>
      <c r="E2002" s="12" t="s">
        <v>4</v>
      </c>
      <c r="F2002" s="12" t="s">
        <v>1121</v>
      </c>
      <c r="G2002" s="12" t="s">
        <v>1122</v>
      </c>
      <c r="H2002" s="12" t="s">
        <v>1123</v>
      </c>
    </row>
    <row r="2003" spans="1:8" ht="15" customHeight="1">
      <c r="A2003" s="13" t="s">
        <v>2597</v>
      </c>
      <c r="B2003" s="14" t="s">
        <v>2598</v>
      </c>
      <c r="C2003" s="78" t="s">
        <v>15</v>
      </c>
      <c r="D2003" s="78"/>
      <c r="E2003" s="13" t="s">
        <v>1221</v>
      </c>
      <c r="F2003" s="15">
        <v>1</v>
      </c>
      <c r="G2003" s="16">
        <v>21.5</v>
      </c>
      <c r="H2003" s="16">
        <f>TRUNC(TRUNC(F2003,8)*G2003,2)</f>
        <v>21.5</v>
      </c>
    </row>
    <row r="2004" spans="1:8" ht="15" customHeight="1">
      <c r="A2004" s="8"/>
      <c r="B2004" s="8"/>
      <c r="C2004" s="8"/>
      <c r="D2004" s="8"/>
      <c r="E2004" s="8"/>
      <c r="F2004" s="79" t="s">
        <v>1136</v>
      </c>
      <c r="G2004" s="79"/>
      <c r="H2004" s="17">
        <f>SUM(H2003:H2003)</f>
        <v>21.5</v>
      </c>
    </row>
    <row r="2005" spans="1:8" ht="15" customHeight="1">
      <c r="A2005" s="76" t="s">
        <v>1137</v>
      </c>
      <c r="B2005" s="76"/>
      <c r="C2005" s="77" t="s">
        <v>3</v>
      </c>
      <c r="D2005" s="77"/>
      <c r="E2005" s="12" t="s">
        <v>4</v>
      </c>
      <c r="F2005" s="12" t="s">
        <v>1121</v>
      </c>
      <c r="G2005" s="12" t="s">
        <v>1122</v>
      </c>
      <c r="H2005" s="12" t="s">
        <v>1123</v>
      </c>
    </row>
    <row r="2006" spans="1:8" ht="21" customHeight="1">
      <c r="A2006" s="13" t="s">
        <v>2839</v>
      </c>
      <c r="B2006" s="14" t="s">
        <v>2840</v>
      </c>
      <c r="C2006" s="78" t="s">
        <v>15</v>
      </c>
      <c r="D2006" s="78"/>
      <c r="E2006" s="13" t="s">
        <v>1221</v>
      </c>
      <c r="F2006" s="15">
        <v>1</v>
      </c>
      <c r="G2006" s="16">
        <v>0.31</v>
      </c>
      <c r="H2006" s="16">
        <f>TRUNC(TRUNC(F2006,8)*G2006,2)</f>
        <v>0.31</v>
      </c>
    </row>
    <row r="2007" spans="1:8" ht="15" customHeight="1">
      <c r="A2007" s="8"/>
      <c r="B2007" s="8"/>
      <c r="C2007" s="8"/>
      <c r="D2007" s="8"/>
      <c r="E2007" s="8"/>
      <c r="F2007" s="79" t="s">
        <v>1140</v>
      </c>
      <c r="G2007" s="79"/>
      <c r="H2007" s="17">
        <f>SUM(H2006:H2006)</f>
        <v>0.31</v>
      </c>
    </row>
    <row r="2008" spans="1:8" ht="15" customHeight="1">
      <c r="A2008" s="8"/>
      <c r="B2008" s="8"/>
      <c r="C2008" s="8"/>
      <c r="D2008" s="8"/>
      <c r="E2008" s="8"/>
      <c r="F2008" s="80" t="s">
        <v>1141</v>
      </c>
      <c r="G2008" s="80"/>
      <c r="H2008" s="4">
        <f>ROUND(SUM(H2001,H2004,H2007),2)</f>
        <v>32.590000000000003</v>
      </c>
    </row>
    <row r="2009" spans="1:8" ht="9.9499999999999993" customHeight="1">
      <c r="A2009" s="8"/>
      <c r="B2009" s="8"/>
      <c r="C2009" s="8"/>
      <c r="D2009" s="8"/>
      <c r="E2009" s="8"/>
      <c r="F2009" s="83"/>
      <c r="G2009" s="83"/>
      <c r="H2009" s="83"/>
    </row>
    <row r="2010" spans="1:8" ht="20.100000000000001" customHeight="1">
      <c r="A2010" s="81" t="s">
        <v>2841</v>
      </c>
      <c r="B2010" s="81"/>
      <c r="C2010" s="81"/>
      <c r="D2010" s="81"/>
      <c r="E2010" s="81"/>
      <c r="F2010" s="81"/>
      <c r="G2010" s="81"/>
      <c r="H2010" s="81"/>
    </row>
    <row r="2011" spans="1:8" ht="15" customHeight="1">
      <c r="A2011" s="76" t="s">
        <v>1137</v>
      </c>
      <c r="B2011" s="76"/>
      <c r="C2011" s="77" t="s">
        <v>3</v>
      </c>
      <c r="D2011" s="77"/>
      <c r="E2011" s="12" t="s">
        <v>4</v>
      </c>
      <c r="F2011" s="12" t="s">
        <v>1121</v>
      </c>
      <c r="G2011" s="12" t="s">
        <v>1122</v>
      </c>
      <c r="H2011" s="12" t="s">
        <v>1123</v>
      </c>
    </row>
    <row r="2012" spans="1:8" ht="29.1" customHeight="1">
      <c r="A2012" s="13" t="s">
        <v>2842</v>
      </c>
      <c r="B2012" s="14" t="s">
        <v>2843</v>
      </c>
      <c r="C2012" s="78" t="s">
        <v>15</v>
      </c>
      <c r="D2012" s="78"/>
      <c r="E2012" s="13" t="s">
        <v>1221</v>
      </c>
      <c r="F2012" s="15">
        <v>1</v>
      </c>
      <c r="G2012" s="16">
        <v>0.51</v>
      </c>
      <c r="H2012" s="16">
        <f>TRUNC(TRUNC(F2012,8)*G2012,2)</f>
        <v>0.51</v>
      </c>
    </row>
    <row r="2013" spans="1:8" ht="29.1" customHeight="1">
      <c r="A2013" s="13" t="s">
        <v>2844</v>
      </c>
      <c r="B2013" s="14" t="s">
        <v>2845</v>
      </c>
      <c r="C2013" s="78" t="s">
        <v>15</v>
      </c>
      <c r="D2013" s="78"/>
      <c r="E2013" s="13" t="s">
        <v>1221</v>
      </c>
      <c r="F2013" s="15">
        <v>1</v>
      </c>
      <c r="G2013" s="16">
        <v>0.13</v>
      </c>
      <c r="H2013" s="16">
        <f>TRUNC(TRUNC(F2013,8)*G2013,2)</f>
        <v>0.13</v>
      </c>
    </row>
    <row r="2014" spans="1:8" ht="15" customHeight="1">
      <c r="A2014" s="8"/>
      <c r="B2014" s="8"/>
      <c r="C2014" s="8"/>
      <c r="D2014" s="8"/>
      <c r="E2014" s="8"/>
      <c r="F2014" s="79" t="s">
        <v>1140</v>
      </c>
      <c r="G2014" s="79"/>
      <c r="H2014" s="17">
        <f>SUM(H2012:H2013)</f>
        <v>0.64</v>
      </c>
    </row>
    <row r="2015" spans="1:8" ht="15" customHeight="1">
      <c r="A2015" s="8"/>
      <c r="B2015" s="8"/>
      <c r="C2015" s="8"/>
      <c r="D2015" s="8"/>
      <c r="E2015" s="8"/>
      <c r="F2015" s="80" t="s">
        <v>1141</v>
      </c>
      <c r="G2015" s="80"/>
      <c r="H2015" s="4">
        <f>ROUND(SUM(H2014),2)</f>
        <v>0.64</v>
      </c>
    </row>
    <row r="2016" spans="1:8" ht="9.9499999999999993" customHeight="1">
      <c r="A2016" s="8"/>
      <c r="B2016" s="8"/>
      <c r="C2016" s="8"/>
      <c r="D2016" s="8"/>
      <c r="E2016" s="8"/>
      <c r="F2016" s="83"/>
      <c r="G2016" s="83"/>
      <c r="H2016" s="83"/>
    </row>
    <row r="2017" spans="1:8" ht="20.100000000000001" customHeight="1">
      <c r="A2017" s="81" t="s">
        <v>2846</v>
      </c>
      <c r="B2017" s="81"/>
      <c r="C2017" s="81"/>
      <c r="D2017" s="81"/>
      <c r="E2017" s="81"/>
      <c r="F2017" s="81"/>
      <c r="G2017" s="81"/>
      <c r="H2017" s="81"/>
    </row>
    <row r="2018" spans="1:8" ht="15" customHeight="1">
      <c r="A2018" s="76" t="s">
        <v>1137</v>
      </c>
      <c r="B2018" s="76"/>
      <c r="C2018" s="77" t="s">
        <v>3</v>
      </c>
      <c r="D2018" s="77"/>
      <c r="E2018" s="12" t="s">
        <v>4</v>
      </c>
      <c r="F2018" s="12" t="s">
        <v>1121</v>
      </c>
      <c r="G2018" s="12" t="s">
        <v>1122</v>
      </c>
      <c r="H2018" s="12" t="s">
        <v>1123</v>
      </c>
    </row>
    <row r="2019" spans="1:8" ht="29.1" customHeight="1">
      <c r="A2019" s="13" t="s">
        <v>2842</v>
      </c>
      <c r="B2019" s="14" t="s">
        <v>2843</v>
      </c>
      <c r="C2019" s="78" t="s">
        <v>15</v>
      </c>
      <c r="D2019" s="78"/>
      <c r="E2019" s="13" t="s">
        <v>1221</v>
      </c>
      <c r="F2019" s="15">
        <v>1</v>
      </c>
      <c r="G2019" s="16">
        <v>0.51</v>
      </c>
      <c r="H2019" s="16">
        <f>TRUNC(TRUNC(F2019,8)*G2019,2)</f>
        <v>0.51</v>
      </c>
    </row>
    <row r="2020" spans="1:8" ht="29.1" customHeight="1">
      <c r="A2020" s="13" t="s">
        <v>2844</v>
      </c>
      <c r="B2020" s="14" t="s">
        <v>2845</v>
      </c>
      <c r="C2020" s="78" t="s">
        <v>15</v>
      </c>
      <c r="D2020" s="78"/>
      <c r="E2020" s="13" t="s">
        <v>1221</v>
      </c>
      <c r="F2020" s="15">
        <v>1</v>
      </c>
      <c r="G2020" s="16">
        <v>0.13</v>
      </c>
      <c r="H2020" s="16">
        <f>TRUNC(TRUNC(F2020,8)*G2020,2)</f>
        <v>0.13</v>
      </c>
    </row>
    <row r="2021" spans="1:8" ht="29.1" customHeight="1">
      <c r="A2021" s="13" t="s">
        <v>2847</v>
      </c>
      <c r="B2021" s="14" t="s">
        <v>2848</v>
      </c>
      <c r="C2021" s="78" t="s">
        <v>15</v>
      </c>
      <c r="D2021" s="78"/>
      <c r="E2021" s="13" t="s">
        <v>1221</v>
      </c>
      <c r="F2021" s="15">
        <v>1</v>
      </c>
      <c r="G2021" s="16">
        <v>0.64</v>
      </c>
      <c r="H2021" s="16">
        <f>TRUNC(TRUNC(F2021,8)*G2021,2)</f>
        <v>0.64</v>
      </c>
    </row>
    <row r="2022" spans="1:8" ht="29.1" customHeight="1">
      <c r="A2022" s="13" t="s">
        <v>2849</v>
      </c>
      <c r="B2022" s="14" t="s">
        <v>2850</v>
      </c>
      <c r="C2022" s="78" t="s">
        <v>15</v>
      </c>
      <c r="D2022" s="78"/>
      <c r="E2022" s="13" t="s">
        <v>1221</v>
      </c>
      <c r="F2022" s="15">
        <v>1</v>
      </c>
      <c r="G2022" s="16">
        <v>9.0399999999999991</v>
      </c>
      <c r="H2022" s="16">
        <f>TRUNC(TRUNC(F2022,8)*G2022,2)</f>
        <v>9.0399999999999991</v>
      </c>
    </row>
    <row r="2023" spans="1:8" ht="15" customHeight="1">
      <c r="A2023" s="8"/>
      <c r="B2023" s="8"/>
      <c r="C2023" s="8"/>
      <c r="D2023" s="8"/>
      <c r="E2023" s="8"/>
      <c r="F2023" s="79" t="s">
        <v>1140</v>
      </c>
      <c r="G2023" s="79"/>
      <c r="H2023" s="17">
        <f>SUM(H2019:H2022)</f>
        <v>10.319999999999999</v>
      </c>
    </row>
    <row r="2024" spans="1:8" ht="15" customHeight="1">
      <c r="A2024" s="8"/>
      <c r="B2024" s="8"/>
      <c r="C2024" s="8"/>
      <c r="D2024" s="8"/>
      <c r="E2024" s="8"/>
      <c r="F2024" s="80" t="s">
        <v>1141</v>
      </c>
      <c r="G2024" s="80"/>
      <c r="H2024" s="4">
        <f>ROUND(SUM(H2023),2)</f>
        <v>10.32</v>
      </c>
    </row>
    <row r="2025" spans="1:8" ht="9.9499999999999993" customHeight="1">
      <c r="A2025" s="8"/>
      <c r="B2025" s="8"/>
      <c r="C2025" s="8"/>
      <c r="D2025" s="8"/>
      <c r="E2025" s="8"/>
      <c r="F2025" s="83"/>
      <c r="G2025" s="83"/>
      <c r="H2025" s="83"/>
    </row>
    <row r="2026" spans="1:8" ht="20.100000000000001" customHeight="1">
      <c r="A2026" s="81" t="s">
        <v>2851</v>
      </c>
      <c r="B2026" s="81"/>
      <c r="C2026" s="81"/>
      <c r="D2026" s="81"/>
      <c r="E2026" s="81"/>
      <c r="F2026" s="81"/>
      <c r="G2026" s="81"/>
      <c r="H2026" s="81"/>
    </row>
    <row r="2027" spans="1:8" ht="15" customHeight="1">
      <c r="A2027" s="76" t="s">
        <v>1180</v>
      </c>
      <c r="B2027" s="76"/>
      <c r="C2027" s="77" t="s">
        <v>3</v>
      </c>
      <c r="D2027" s="77"/>
      <c r="E2027" s="12" t="s">
        <v>4</v>
      </c>
      <c r="F2027" s="12" t="s">
        <v>1121</v>
      </c>
      <c r="G2027" s="12" t="s">
        <v>1122</v>
      </c>
      <c r="H2027" s="12" t="s">
        <v>1123</v>
      </c>
    </row>
    <row r="2028" spans="1:8" ht="45.95" customHeight="1">
      <c r="A2028" s="13" t="s">
        <v>2852</v>
      </c>
      <c r="B2028" s="14" t="s">
        <v>2853</v>
      </c>
      <c r="C2028" s="78" t="s">
        <v>15</v>
      </c>
      <c r="D2028" s="78"/>
      <c r="E2028" s="13" t="s">
        <v>39</v>
      </c>
      <c r="F2028" s="15">
        <v>5.3300000000000001E-5</v>
      </c>
      <c r="G2028" s="16">
        <v>9651.0499999999993</v>
      </c>
      <c r="H2028" s="16">
        <f>TRUNC(TRUNC(F2028,8)*G2028,2)</f>
        <v>0.51</v>
      </c>
    </row>
    <row r="2029" spans="1:8" ht="15" customHeight="1">
      <c r="A2029" s="8"/>
      <c r="B2029" s="8"/>
      <c r="C2029" s="8"/>
      <c r="D2029" s="8"/>
      <c r="E2029" s="8"/>
      <c r="F2029" s="79" t="s">
        <v>1185</v>
      </c>
      <c r="G2029" s="79"/>
      <c r="H2029" s="17">
        <f>SUM(H2028:H2028)</f>
        <v>0.51</v>
      </c>
    </row>
    <row r="2030" spans="1:8" ht="15" customHeight="1">
      <c r="A2030" s="8"/>
      <c r="B2030" s="8"/>
      <c r="C2030" s="8"/>
      <c r="D2030" s="8"/>
      <c r="E2030" s="8"/>
      <c r="F2030" s="80" t="s">
        <v>1141</v>
      </c>
      <c r="G2030" s="80"/>
      <c r="H2030" s="4">
        <f>ROUND(SUM(H2029),2)</f>
        <v>0.51</v>
      </c>
    </row>
    <row r="2031" spans="1:8" ht="9.9499999999999993" customHeight="1">
      <c r="A2031" s="8"/>
      <c r="B2031" s="8"/>
      <c r="C2031" s="8"/>
      <c r="D2031" s="8"/>
      <c r="E2031" s="8"/>
      <c r="F2031" s="83"/>
      <c r="G2031" s="83"/>
      <c r="H2031" s="83"/>
    </row>
    <row r="2032" spans="1:8" ht="20.100000000000001" customHeight="1">
      <c r="A2032" s="81" t="s">
        <v>2854</v>
      </c>
      <c r="B2032" s="81"/>
      <c r="C2032" s="81"/>
      <c r="D2032" s="81"/>
      <c r="E2032" s="81"/>
      <c r="F2032" s="81"/>
      <c r="G2032" s="81"/>
      <c r="H2032" s="81"/>
    </row>
    <row r="2033" spans="1:8" ht="15" customHeight="1">
      <c r="A2033" s="76" t="s">
        <v>1180</v>
      </c>
      <c r="B2033" s="76"/>
      <c r="C2033" s="77" t="s">
        <v>3</v>
      </c>
      <c r="D2033" s="77"/>
      <c r="E2033" s="12" t="s">
        <v>4</v>
      </c>
      <c r="F2033" s="12" t="s">
        <v>1121</v>
      </c>
      <c r="G2033" s="12" t="s">
        <v>1122</v>
      </c>
      <c r="H2033" s="12" t="s">
        <v>1123</v>
      </c>
    </row>
    <row r="2034" spans="1:8" ht="45.95" customHeight="1">
      <c r="A2034" s="13" t="s">
        <v>2852</v>
      </c>
      <c r="B2034" s="14" t="s">
        <v>2853</v>
      </c>
      <c r="C2034" s="78" t="s">
        <v>15</v>
      </c>
      <c r="D2034" s="78"/>
      <c r="E2034" s="13" t="s">
        <v>39</v>
      </c>
      <c r="F2034" s="15">
        <v>1.43E-5</v>
      </c>
      <c r="G2034" s="16">
        <v>9651.0499999999993</v>
      </c>
      <c r="H2034" s="16">
        <f>TRUNC(TRUNC(F2034,8)*G2034,2)</f>
        <v>0.13</v>
      </c>
    </row>
    <row r="2035" spans="1:8" ht="15" customHeight="1">
      <c r="A2035" s="8"/>
      <c r="B2035" s="8"/>
      <c r="C2035" s="8"/>
      <c r="D2035" s="8"/>
      <c r="E2035" s="8"/>
      <c r="F2035" s="79" t="s">
        <v>1185</v>
      </c>
      <c r="G2035" s="79"/>
      <c r="H2035" s="17">
        <f>SUM(H2034:H2034)</f>
        <v>0.13</v>
      </c>
    </row>
    <row r="2036" spans="1:8" ht="15" customHeight="1">
      <c r="A2036" s="8"/>
      <c r="B2036" s="8"/>
      <c r="C2036" s="8"/>
      <c r="D2036" s="8"/>
      <c r="E2036" s="8"/>
      <c r="F2036" s="80" t="s">
        <v>1141</v>
      </c>
      <c r="G2036" s="80"/>
      <c r="H2036" s="4">
        <f>ROUND(SUM(H2035),2)</f>
        <v>0.13</v>
      </c>
    </row>
    <row r="2037" spans="1:8" ht="9.9499999999999993" customHeight="1">
      <c r="A2037" s="8"/>
      <c r="B2037" s="8"/>
      <c r="C2037" s="8"/>
      <c r="D2037" s="8"/>
      <c r="E2037" s="8"/>
      <c r="F2037" s="83"/>
      <c r="G2037" s="83"/>
      <c r="H2037" s="83"/>
    </row>
    <row r="2038" spans="1:8" ht="20.100000000000001" customHeight="1">
      <c r="A2038" s="81" t="s">
        <v>2855</v>
      </c>
      <c r="B2038" s="81"/>
      <c r="C2038" s="81"/>
      <c r="D2038" s="81"/>
      <c r="E2038" s="81"/>
      <c r="F2038" s="81"/>
      <c r="G2038" s="81"/>
      <c r="H2038" s="81"/>
    </row>
    <row r="2039" spans="1:8" ht="15" customHeight="1">
      <c r="A2039" s="76" t="s">
        <v>1180</v>
      </c>
      <c r="B2039" s="76"/>
      <c r="C2039" s="77" t="s">
        <v>3</v>
      </c>
      <c r="D2039" s="77"/>
      <c r="E2039" s="12" t="s">
        <v>4</v>
      </c>
      <c r="F2039" s="12" t="s">
        <v>1121</v>
      </c>
      <c r="G2039" s="12" t="s">
        <v>1122</v>
      </c>
      <c r="H2039" s="12" t="s">
        <v>1123</v>
      </c>
    </row>
    <row r="2040" spans="1:8" ht="45.95" customHeight="1">
      <c r="A2040" s="13" t="s">
        <v>2852</v>
      </c>
      <c r="B2040" s="14" t="s">
        <v>2853</v>
      </c>
      <c r="C2040" s="78" t="s">
        <v>15</v>
      </c>
      <c r="D2040" s="78"/>
      <c r="E2040" s="13" t="s">
        <v>39</v>
      </c>
      <c r="F2040" s="15">
        <v>6.6699999999999995E-5</v>
      </c>
      <c r="G2040" s="16">
        <v>9651.0499999999993</v>
      </c>
      <c r="H2040" s="16">
        <f>TRUNC(TRUNC(F2040,8)*G2040,2)</f>
        <v>0.64</v>
      </c>
    </row>
    <row r="2041" spans="1:8" ht="15" customHeight="1">
      <c r="A2041" s="8"/>
      <c r="B2041" s="8"/>
      <c r="C2041" s="8"/>
      <c r="D2041" s="8"/>
      <c r="E2041" s="8"/>
      <c r="F2041" s="79" t="s">
        <v>1185</v>
      </c>
      <c r="G2041" s="79"/>
      <c r="H2041" s="17">
        <f>SUM(H2040:H2040)</f>
        <v>0.64</v>
      </c>
    </row>
    <row r="2042" spans="1:8" ht="15" customHeight="1">
      <c r="A2042" s="8"/>
      <c r="B2042" s="8"/>
      <c r="C2042" s="8"/>
      <c r="D2042" s="8"/>
      <c r="E2042" s="8"/>
      <c r="F2042" s="80" t="s">
        <v>1141</v>
      </c>
      <c r="G2042" s="80"/>
      <c r="H2042" s="4">
        <f>ROUND(SUM(H2041),2)</f>
        <v>0.64</v>
      </c>
    </row>
    <row r="2043" spans="1:8" ht="9.9499999999999993" customHeight="1">
      <c r="A2043" s="8"/>
      <c r="B2043" s="8"/>
      <c r="C2043" s="8"/>
      <c r="D2043" s="8"/>
      <c r="E2043" s="8"/>
      <c r="F2043" s="83"/>
      <c r="G2043" s="83"/>
      <c r="H2043" s="83"/>
    </row>
    <row r="2044" spans="1:8" ht="20.100000000000001" customHeight="1">
      <c r="A2044" s="81" t="s">
        <v>2856</v>
      </c>
      <c r="B2044" s="81"/>
      <c r="C2044" s="81"/>
      <c r="D2044" s="81"/>
      <c r="E2044" s="81"/>
      <c r="F2044" s="81"/>
      <c r="G2044" s="81"/>
      <c r="H2044" s="81"/>
    </row>
    <row r="2045" spans="1:8" ht="15" customHeight="1">
      <c r="A2045" s="76" t="s">
        <v>1234</v>
      </c>
      <c r="B2045" s="76"/>
      <c r="C2045" s="77" t="s">
        <v>3</v>
      </c>
      <c r="D2045" s="77"/>
      <c r="E2045" s="12" t="s">
        <v>4</v>
      </c>
      <c r="F2045" s="12" t="s">
        <v>1121</v>
      </c>
      <c r="G2045" s="12" t="s">
        <v>1122</v>
      </c>
      <c r="H2045" s="12" t="s">
        <v>1123</v>
      </c>
    </row>
    <row r="2046" spans="1:8" ht="15" customHeight="1">
      <c r="A2046" s="13" t="s">
        <v>2493</v>
      </c>
      <c r="B2046" s="14" t="s">
        <v>2494</v>
      </c>
      <c r="C2046" s="78" t="s">
        <v>15</v>
      </c>
      <c r="D2046" s="78"/>
      <c r="E2046" s="13" t="s">
        <v>1301</v>
      </c>
      <c r="F2046" s="15">
        <v>1.44</v>
      </c>
      <c r="G2046" s="16">
        <v>6.28</v>
      </c>
      <c r="H2046" s="16">
        <f>TRUNC(TRUNC(F2046,8)*G2046,2)</f>
        <v>9.0399999999999991</v>
      </c>
    </row>
    <row r="2047" spans="1:8" ht="15" customHeight="1">
      <c r="A2047" s="8"/>
      <c r="B2047" s="8"/>
      <c r="C2047" s="8"/>
      <c r="D2047" s="8"/>
      <c r="E2047" s="8"/>
      <c r="F2047" s="79" t="s">
        <v>1249</v>
      </c>
      <c r="G2047" s="79"/>
      <c r="H2047" s="17">
        <f>SUM(H2046:H2046)</f>
        <v>9.0399999999999991</v>
      </c>
    </row>
    <row r="2048" spans="1:8" ht="15" customHeight="1">
      <c r="A2048" s="8"/>
      <c r="B2048" s="8"/>
      <c r="C2048" s="8"/>
      <c r="D2048" s="8"/>
      <c r="E2048" s="8"/>
      <c r="F2048" s="80" t="s">
        <v>1141</v>
      </c>
      <c r="G2048" s="80"/>
      <c r="H2048" s="4">
        <f>ROUND(SUM(H2047),2)</f>
        <v>9.0399999999999991</v>
      </c>
    </row>
    <row r="2049" spans="1:8" ht="9.9499999999999993" customHeight="1">
      <c r="A2049" s="8"/>
      <c r="B2049" s="8"/>
      <c r="C2049" s="8"/>
      <c r="D2049" s="8"/>
      <c r="E2049" s="8"/>
      <c r="F2049" s="83"/>
      <c r="G2049" s="83"/>
      <c r="H2049" s="83"/>
    </row>
    <row r="2050" spans="1:8" ht="20.100000000000001" customHeight="1">
      <c r="A2050" s="81" t="s">
        <v>2857</v>
      </c>
      <c r="B2050" s="81"/>
      <c r="C2050" s="81"/>
      <c r="D2050" s="81"/>
      <c r="E2050" s="81"/>
      <c r="F2050" s="81"/>
      <c r="G2050" s="81"/>
      <c r="H2050" s="81"/>
    </row>
    <row r="2051" spans="1:8" ht="15" customHeight="1">
      <c r="A2051" s="76" t="s">
        <v>1137</v>
      </c>
      <c r="B2051" s="76"/>
      <c r="C2051" s="77" t="s">
        <v>3</v>
      </c>
      <c r="D2051" s="77"/>
      <c r="E2051" s="12" t="s">
        <v>4</v>
      </c>
      <c r="F2051" s="12" t="s">
        <v>1121</v>
      </c>
      <c r="G2051" s="12" t="s">
        <v>1122</v>
      </c>
      <c r="H2051" s="12" t="s">
        <v>1123</v>
      </c>
    </row>
    <row r="2052" spans="1:8" ht="29.1" customHeight="1">
      <c r="A2052" s="13" t="s">
        <v>2858</v>
      </c>
      <c r="B2052" s="14" t="s">
        <v>2859</v>
      </c>
      <c r="C2052" s="78" t="s">
        <v>15</v>
      </c>
      <c r="D2052" s="78"/>
      <c r="E2052" s="13" t="s">
        <v>1221</v>
      </c>
      <c r="F2052" s="15">
        <v>1</v>
      </c>
      <c r="G2052" s="16">
        <v>0.59</v>
      </c>
      <c r="H2052" s="16">
        <f>TRUNC(TRUNC(F2052,8)*G2052,2)</f>
        <v>0.59</v>
      </c>
    </row>
    <row r="2053" spans="1:8" ht="29.1" customHeight="1">
      <c r="A2053" s="13" t="s">
        <v>2860</v>
      </c>
      <c r="B2053" s="14" t="s">
        <v>2861</v>
      </c>
      <c r="C2053" s="78" t="s">
        <v>15</v>
      </c>
      <c r="D2053" s="78"/>
      <c r="E2053" s="13" t="s">
        <v>1221</v>
      </c>
      <c r="F2053" s="15">
        <v>1</v>
      </c>
      <c r="G2053" s="16">
        <v>0.13</v>
      </c>
      <c r="H2053" s="16">
        <f>TRUNC(TRUNC(F2053,8)*G2053,2)</f>
        <v>0.13</v>
      </c>
    </row>
    <row r="2054" spans="1:8" ht="15" customHeight="1">
      <c r="A2054" s="8"/>
      <c r="B2054" s="8"/>
      <c r="C2054" s="8"/>
      <c r="D2054" s="8"/>
      <c r="E2054" s="8"/>
      <c r="F2054" s="79" t="s">
        <v>1140</v>
      </c>
      <c r="G2054" s="79"/>
      <c r="H2054" s="17">
        <f>SUM(H2052:H2053)</f>
        <v>0.72</v>
      </c>
    </row>
    <row r="2055" spans="1:8" ht="15" customHeight="1">
      <c r="A2055" s="8"/>
      <c r="B2055" s="8"/>
      <c r="C2055" s="8"/>
      <c r="D2055" s="8"/>
      <c r="E2055" s="8"/>
      <c r="F2055" s="80" t="s">
        <v>1141</v>
      </c>
      <c r="G2055" s="80"/>
      <c r="H2055" s="4">
        <f>ROUND(SUM(H2054),2)</f>
        <v>0.72</v>
      </c>
    </row>
    <row r="2056" spans="1:8" ht="9.9499999999999993" customHeight="1">
      <c r="A2056" s="8"/>
      <c r="B2056" s="8"/>
      <c r="C2056" s="8"/>
      <c r="D2056" s="8"/>
      <c r="E2056" s="8"/>
      <c r="F2056" s="83"/>
      <c r="G2056" s="83"/>
      <c r="H2056" s="83"/>
    </row>
    <row r="2057" spans="1:8" ht="20.100000000000001" customHeight="1">
      <c r="A2057" s="81" t="s">
        <v>2862</v>
      </c>
      <c r="B2057" s="81"/>
      <c r="C2057" s="81"/>
      <c r="D2057" s="81"/>
      <c r="E2057" s="81"/>
      <c r="F2057" s="81"/>
      <c r="G2057" s="81"/>
      <c r="H2057" s="81"/>
    </row>
    <row r="2058" spans="1:8" ht="15" customHeight="1">
      <c r="A2058" s="76" t="s">
        <v>1137</v>
      </c>
      <c r="B2058" s="76"/>
      <c r="C2058" s="77" t="s">
        <v>3</v>
      </c>
      <c r="D2058" s="77"/>
      <c r="E2058" s="12" t="s">
        <v>4</v>
      </c>
      <c r="F2058" s="12" t="s">
        <v>1121</v>
      </c>
      <c r="G2058" s="12" t="s">
        <v>1122</v>
      </c>
      <c r="H2058" s="12" t="s">
        <v>1123</v>
      </c>
    </row>
    <row r="2059" spans="1:8" ht="29.1" customHeight="1">
      <c r="A2059" s="13" t="s">
        <v>2858</v>
      </c>
      <c r="B2059" s="14" t="s">
        <v>2859</v>
      </c>
      <c r="C2059" s="78" t="s">
        <v>15</v>
      </c>
      <c r="D2059" s="78"/>
      <c r="E2059" s="13" t="s">
        <v>1221</v>
      </c>
      <c r="F2059" s="15">
        <v>1</v>
      </c>
      <c r="G2059" s="16">
        <v>0.59</v>
      </c>
      <c r="H2059" s="16">
        <f>TRUNC(TRUNC(F2059,8)*G2059,2)</f>
        <v>0.59</v>
      </c>
    </row>
    <row r="2060" spans="1:8" ht="29.1" customHeight="1">
      <c r="A2060" s="13" t="s">
        <v>2860</v>
      </c>
      <c r="B2060" s="14" t="s">
        <v>2861</v>
      </c>
      <c r="C2060" s="78" t="s">
        <v>15</v>
      </c>
      <c r="D2060" s="78"/>
      <c r="E2060" s="13" t="s">
        <v>1221</v>
      </c>
      <c r="F2060" s="15">
        <v>1</v>
      </c>
      <c r="G2060" s="16">
        <v>0.13</v>
      </c>
      <c r="H2060" s="16">
        <f>TRUNC(TRUNC(F2060,8)*G2060,2)</f>
        <v>0.13</v>
      </c>
    </row>
    <row r="2061" spans="1:8" ht="29.1" customHeight="1">
      <c r="A2061" s="13" t="s">
        <v>2863</v>
      </c>
      <c r="B2061" s="14" t="s">
        <v>2864</v>
      </c>
      <c r="C2061" s="78" t="s">
        <v>15</v>
      </c>
      <c r="D2061" s="78"/>
      <c r="E2061" s="13" t="s">
        <v>1221</v>
      </c>
      <c r="F2061" s="15">
        <v>1</v>
      </c>
      <c r="G2061" s="16">
        <v>0.46</v>
      </c>
      <c r="H2061" s="16">
        <f>TRUNC(TRUNC(F2061,8)*G2061,2)</f>
        <v>0.46</v>
      </c>
    </row>
    <row r="2062" spans="1:8" ht="29.1" customHeight="1">
      <c r="A2062" s="13" t="s">
        <v>2865</v>
      </c>
      <c r="B2062" s="14" t="s">
        <v>2866</v>
      </c>
      <c r="C2062" s="78" t="s">
        <v>15</v>
      </c>
      <c r="D2062" s="78"/>
      <c r="E2062" s="13" t="s">
        <v>1221</v>
      </c>
      <c r="F2062" s="15">
        <v>1</v>
      </c>
      <c r="G2062" s="16">
        <v>2.76</v>
      </c>
      <c r="H2062" s="16">
        <f>TRUNC(TRUNC(F2062,8)*G2062,2)</f>
        <v>2.76</v>
      </c>
    </row>
    <row r="2063" spans="1:8" ht="15" customHeight="1">
      <c r="A2063" s="8"/>
      <c r="B2063" s="8"/>
      <c r="C2063" s="8"/>
      <c r="D2063" s="8"/>
      <c r="E2063" s="8"/>
      <c r="F2063" s="79" t="s">
        <v>1140</v>
      </c>
      <c r="G2063" s="79"/>
      <c r="H2063" s="17">
        <f>SUM(H2059:H2062)</f>
        <v>3.9399999999999995</v>
      </c>
    </row>
    <row r="2064" spans="1:8" ht="15" customHeight="1">
      <c r="A2064" s="8"/>
      <c r="B2064" s="8"/>
      <c r="C2064" s="8"/>
      <c r="D2064" s="8"/>
      <c r="E2064" s="8"/>
      <c r="F2064" s="80" t="s">
        <v>1141</v>
      </c>
      <c r="G2064" s="80"/>
      <c r="H2064" s="4">
        <f>ROUND(SUM(H2063),2)</f>
        <v>3.94</v>
      </c>
    </row>
    <row r="2065" spans="1:8" ht="9.9499999999999993" customHeight="1">
      <c r="A2065" s="8"/>
      <c r="B2065" s="8"/>
      <c r="C2065" s="8"/>
      <c r="D2065" s="8"/>
      <c r="E2065" s="8"/>
      <c r="F2065" s="83"/>
      <c r="G2065" s="83"/>
      <c r="H2065" s="83"/>
    </row>
    <row r="2066" spans="1:8" ht="20.100000000000001" customHeight="1">
      <c r="A2066" s="81" t="s">
        <v>2867</v>
      </c>
      <c r="B2066" s="81"/>
      <c r="C2066" s="81"/>
      <c r="D2066" s="81"/>
      <c r="E2066" s="81"/>
      <c r="F2066" s="81"/>
      <c r="G2066" s="81"/>
      <c r="H2066" s="81"/>
    </row>
    <row r="2067" spans="1:8" ht="15" customHeight="1">
      <c r="A2067" s="76" t="s">
        <v>1180</v>
      </c>
      <c r="B2067" s="76"/>
      <c r="C2067" s="77" t="s">
        <v>3</v>
      </c>
      <c r="D2067" s="77"/>
      <c r="E2067" s="12" t="s">
        <v>4</v>
      </c>
      <c r="F2067" s="12" t="s">
        <v>1121</v>
      </c>
      <c r="G2067" s="12" t="s">
        <v>1122</v>
      </c>
      <c r="H2067" s="12" t="s">
        <v>1123</v>
      </c>
    </row>
    <row r="2068" spans="1:8" ht="29.1" customHeight="1">
      <c r="A2068" s="13" t="s">
        <v>2868</v>
      </c>
      <c r="B2068" s="14" t="s">
        <v>2869</v>
      </c>
      <c r="C2068" s="78" t="s">
        <v>15</v>
      </c>
      <c r="D2068" s="78"/>
      <c r="E2068" s="13" t="s">
        <v>39</v>
      </c>
      <c r="F2068" s="15">
        <v>6.3999999999999997E-5</v>
      </c>
      <c r="G2068" s="16">
        <v>9323.44</v>
      </c>
      <c r="H2068" s="16">
        <f>TRUNC(TRUNC(F2068,8)*G2068,2)</f>
        <v>0.59</v>
      </c>
    </row>
    <row r="2069" spans="1:8" ht="15" customHeight="1">
      <c r="A2069" s="8"/>
      <c r="B2069" s="8"/>
      <c r="C2069" s="8"/>
      <c r="D2069" s="8"/>
      <c r="E2069" s="8"/>
      <c r="F2069" s="79" t="s">
        <v>1185</v>
      </c>
      <c r="G2069" s="79"/>
      <c r="H2069" s="17">
        <f>SUM(H2068:H2068)</f>
        <v>0.59</v>
      </c>
    </row>
    <row r="2070" spans="1:8" ht="15" customHeight="1">
      <c r="A2070" s="8"/>
      <c r="B2070" s="8"/>
      <c r="C2070" s="8"/>
      <c r="D2070" s="8"/>
      <c r="E2070" s="8"/>
      <c r="F2070" s="80" t="s">
        <v>1141</v>
      </c>
      <c r="G2070" s="80"/>
      <c r="H2070" s="4">
        <f>ROUND(SUM(H2069),2)</f>
        <v>0.59</v>
      </c>
    </row>
    <row r="2071" spans="1:8" ht="9.9499999999999993" customHeight="1">
      <c r="A2071" s="8"/>
      <c r="B2071" s="8"/>
      <c r="C2071" s="8"/>
      <c r="D2071" s="8"/>
      <c r="E2071" s="8"/>
      <c r="F2071" s="83"/>
      <c r="G2071" s="83"/>
      <c r="H2071" s="83"/>
    </row>
    <row r="2072" spans="1:8" ht="20.100000000000001" customHeight="1">
      <c r="A2072" s="81" t="s">
        <v>2870</v>
      </c>
      <c r="B2072" s="81"/>
      <c r="C2072" s="81"/>
      <c r="D2072" s="81"/>
      <c r="E2072" s="81"/>
      <c r="F2072" s="81"/>
      <c r="G2072" s="81"/>
      <c r="H2072" s="81"/>
    </row>
    <row r="2073" spans="1:8" ht="15" customHeight="1">
      <c r="A2073" s="76" t="s">
        <v>1180</v>
      </c>
      <c r="B2073" s="76"/>
      <c r="C2073" s="77" t="s">
        <v>3</v>
      </c>
      <c r="D2073" s="77"/>
      <c r="E2073" s="12" t="s">
        <v>4</v>
      </c>
      <c r="F2073" s="12" t="s">
        <v>1121</v>
      </c>
      <c r="G2073" s="12" t="s">
        <v>1122</v>
      </c>
      <c r="H2073" s="12" t="s">
        <v>1123</v>
      </c>
    </row>
    <row r="2074" spans="1:8" ht="29.1" customHeight="1">
      <c r="A2074" s="13" t="s">
        <v>2868</v>
      </c>
      <c r="B2074" s="14" t="s">
        <v>2869</v>
      </c>
      <c r="C2074" s="78" t="s">
        <v>15</v>
      </c>
      <c r="D2074" s="78"/>
      <c r="E2074" s="13" t="s">
        <v>39</v>
      </c>
      <c r="F2074" s="15">
        <v>1.4800000000000001E-5</v>
      </c>
      <c r="G2074" s="16">
        <v>9323.44</v>
      </c>
      <c r="H2074" s="16">
        <f>TRUNC(TRUNC(F2074,8)*G2074,2)</f>
        <v>0.13</v>
      </c>
    </row>
    <row r="2075" spans="1:8" ht="15" customHeight="1">
      <c r="A2075" s="8"/>
      <c r="B2075" s="8"/>
      <c r="C2075" s="8"/>
      <c r="D2075" s="8"/>
      <c r="E2075" s="8"/>
      <c r="F2075" s="79" t="s">
        <v>1185</v>
      </c>
      <c r="G2075" s="79"/>
      <c r="H2075" s="17">
        <f>SUM(H2074:H2074)</f>
        <v>0.13</v>
      </c>
    </row>
    <row r="2076" spans="1:8" ht="15" customHeight="1">
      <c r="A2076" s="8"/>
      <c r="B2076" s="8"/>
      <c r="C2076" s="8"/>
      <c r="D2076" s="8"/>
      <c r="E2076" s="8"/>
      <c r="F2076" s="80" t="s">
        <v>1141</v>
      </c>
      <c r="G2076" s="80"/>
      <c r="H2076" s="4">
        <f>ROUND(SUM(H2075),2)</f>
        <v>0.13</v>
      </c>
    </row>
    <row r="2077" spans="1:8" ht="9.9499999999999993" customHeight="1">
      <c r="A2077" s="8"/>
      <c r="B2077" s="8"/>
      <c r="C2077" s="8"/>
      <c r="D2077" s="8"/>
      <c r="E2077" s="8"/>
      <c r="F2077" s="83"/>
      <c r="G2077" s="83"/>
      <c r="H2077" s="83"/>
    </row>
    <row r="2078" spans="1:8" ht="20.100000000000001" customHeight="1">
      <c r="A2078" s="81" t="s">
        <v>2871</v>
      </c>
      <c r="B2078" s="81"/>
      <c r="C2078" s="81"/>
      <c r="D2078" s="81"/>
      <c r="E2078" s="81"/>
      <c r="F2078" s="81"/>
      <c r="G2078" s="81"/>
      <c r="H2078" s="81"/>
    </row>
    <row r="2079" spans="1:8" ht="15" customHeight="1">
      <c r="A2079" s="76" t="s">
        <v>1180</v>
      </c>
      <c r="B2079" s="76"/>
      <c r="C2079" s="77" t="s">
        <v>3</v>
      </c>
      <c r="D2079" s="77"/>
      <c r="E2079" s="12" t="s">
        <v>4</v>
      </c>
      <c r="F2079" s="12" t="s">
        <v>1121</v>
      </c>
      <c r="G2079" s="12" t="s">
        <v>1122</v>
      </c>
      <c r="H2079" s="12" t="s">
        <v>1123</v>
      </c>
    </row>
    <row r="2080" spans="1:8" ht="29.1" customHeight="1">
      <c r="A2080" s="13" t="s">
        <v>2868</v>
      </c>
      <c r="B2080" s="14" t="s">
        <v>2869</v>
      </c>
      <c r="C2080" s="78" t="s">
        <v>15</v>
      </c>
      <c r="D2080" s="78"/>
      <c r="E2080" s="13" t="s">
        <v>39</v>
      </c>
      <c r="F2080" s="15">
        <v>5.0000000000000002E-5</v>
      </c>
      <c r="G2080" s="16">
        <v>9323.44</v>
      </c>
      <c r="H2080" s="16">
        <f>TRUNC(TRUNC(F2080,8)*G2080,2)</f>
        <v>0.46</v>
      </c>
    </row>
    <row r="2081" spans="1:8" ht="15" customHeight="1">
      <c r="A2081" s="8"/>
      <c r="B2081" s="8"/>
      <c r="C2081" s="8"/>
      <c r="D2081" s="8"/>
      <c r="E2081" s="8"/>
      <c r="F2081" s="79" t="s">
        <v>1185</v>
      </c>
      <c r="G2081" s="79"/>
      <c r="H2081" s="17">
        <f>SUM(H2080:H2080)</f>
        <v>0.46</v>
      </c>
    </row>
    <row r="2082" spans="1:8" ht="15" customHeight="1">
      <c r="A2082" s="8"/>
      <c r="B2082" s="8"/>
      <c r="C2082" s="8"/>
      <c r="D2082" s="8"/>
      <c r="E2082" s="8"/>
      <c r="F2082" s="80" t="s">
        <v>1141</v>
      </c>
      <c r="G2082" s="80"/>
      <c r="H2082" s="4">
        <f>ROUND(SUM(H2081),2)</f>
        <v>0.46</v>
      </c>
    </row>
    <row r="2083" spans="1:8" ht="9.9499999999999993" customHeight="1">
      <c r="A2083" s="8"/>
      <c r="B2083" s="8"/>
      <c r="C2083" s="8"/>
      <c r="D2083" s="8"/>
      <c r="E2083" s="8"/>
      <c r="F2083" s="83"/>
      <c r="G2083" s="83"/>
      <c r="H2083" s="83"/>
    </row>
    <row r="2084" spans="1:8" ht="20.100000000000001" customHeight="1">
      <c r="A2084" s="81" t="s">
        <v>2872</v>
      </c>
      <c r="B2084" s="81"/>
      <c r="C2084" s="81"/>
      <c r="D2084" s="81"/>
      <c r="E2084" s="81"/>
      <c r="F2084" s="81"/>
      <c r="G2084" s="81"/>
      <c r="H2084" s="81"/>
    </row>
    <row r="2085" spans="1:8" ht="15" customHeight="1">
      <c r="A2085" s="76" t="s">
        <v>2361</v>
      </c>
      <c r="B2085" s="76"/>
      <c r="C2085" s="77" t="s">
        <v>3</v>
      </c>
      <c r="D2085" s="77"/>
      <c r="E2085" s="12" t="s">
        <v>4</v>
      </c>
      <c r="F2085" s="12" t="s">
        <v>1121</v>
      </c>
      <c r="G2085" s="12" t="s">
        <v>1122</v>
      </c>
      <c r="H2085" s="12" t="s">
        <v>1123</v>
      </c>
    </row>
    <row r="2086" spans="1:8" ht="21" customHeight="1">
      <c r="A2086" s="13" t="s">
        <v>2362</v>
      </c>
      <c r="B2086" s="14" t="s">
        <v>2363</v>
      </c>
      <c r="C2086" s="78" t="s">
        <v>15</v>
      </c>
      <c r="D2086" s="78"/>
      <c r="E2086" s="13" t="s">
        <v>2364</v>
      </c>
      <c r="F2086" s="15">
        <v>2.54</v>
      </c>
      <c r="G2086" s="16">
        <v>1.0900000000000001</v>
      </c>
      <c r="H2086" s="16">
        <f>TRUNC(TRUNC(F2086,8)*G2086,2)</f>
        <v>2.76</v>
      </c>
    </row>
    <row r="2087" spans="1:8" ht="15" customHeight="1">
      <c r="A2087" s="8"/>
      <c r="B2087" s="8"/>
      <c r="C2087" s="8"/>
      <c r="D2087" s="8"/>
      <c r="E2087" s="8"/>
      <c r="F2087" s="79" t="s">
        <v>2365</v>
      </c>
      <c r="G2087" s="79"/>
      <c r="H2087" s="17">
        <f>SUM(H2086:H2086)</f>
        <v>2.76</v>
      </c>
    </row>
    <row r="2088" spans="1:8" ht="15" customHeight="1">
      <c r="A2088" s="8"/>
      <c r="B2088" s="8"/>
      <c r="C2088" s="8"/>
      <c r="D2088" s="8"/>
      <c r="E2088" s="8"/>
      <c r="F2088" s="80" t="s">
        <v>1141</v>
      </c>
      <c r="G2088" s="80"/>
      <c r="H2088" s="4">
        <f>ROUND(SUM(H2087),2)</f>
        <v>2.76</v>
      </c>
    </row>
    <row r="2089" spans="1:8" ht="9.9499999999999993" customHeight="1">
      <c r="A2089" s="8"/>
      <c r="B2089" s="8"/>
      <c r="C2089" s="8"/>
      <c r="D2089" s="8"/>
      <c r="E2089" s="8"/>
      <c r="F2089" s="83"/>
      <c r="G2089" s="83"/>
      <c r="H2089" s="83"/>
    </row>
    <row r="2090" spans="1:8" ht="20.100000000000001" customHeight="1">
      <c r="A2090" s="81" t="s">
        <v>2873</v>
      </c>
      <c r="B2090" s="81"/>
      <c r="C2090" s="81"/>
      <c r="D2090" s="81"/>
      <c r="E2090" s="81"/>
      <c r="F2090" s="81"/>
      <c r="G2090" s="81"/>
      <c r="H2090" s="81"/>
    </row>
    <row r="2091" spans="1:8" ht="15" customHeight="1">
      <c r="A2091" s="76" t="s">
        <v>1211</v>
      </c>
      <c r="B2091" s="76"/>
      <c r="C2091" s="77" t="s">
        <v>3</v>
      </c>
      <c r="D2091" s="77"/>
      <c r="E2091" s="12" t="s">
        <v>4</v>
      </c>
      <c r="F2091" s="12" t="s">
        <v>1121</v>
      </c>
      <c r="G2091" s="12" t="s">
        <v>1122</v>
      </c>
      <c r="H2091" s="12" t="s">
        <v>1123</v>
      </c>
    </row>
    <row r="2092" spans="1:8" ht="29.1" customHeight="1">
      <c r="A2092" s="13" t="s">
        <v>2874</v>
      </c>
      <c r="B2092" s="14" t="s">
        <v>2875</v>
      </c>
      <c r="C2092" s="78" t="s">
        <v>15</v>
      </c>
      <c r="D2092" s="78"/>
      <c r="E2092" s="13" t="s">
        <v>1214</v>
      </c>
      <c r="F2092" s="15">
        <v>3.5999999999999999E-3</v>
      </c>
      <c r="G2092" s="16">
        <v>38.200000000000003</v>
      </c>
      <c r="H2092" s="16">
        <f>TRUNC(TRUNC(F2092,8)*G2092,2)</f>
        <v>0.13</v>
      </c>
    </row>
    <row r="2093" spans="1:8" ht="29.1" customHeight="1">
      <c r="A2093" s="13" t="s">
        <v>1377</v>
      </c>
      <c r="B2093" s="14" t="s">
        <v>1378</v>
      </c>
      <c r="C2093" s="78" t="s">
        <v>15</v>
      </c>
      <c r="D2093" s="78"/>
      <c r="E2093" s="13" t="s">
        <v>1184</v>
      </c>
      <c r="F2093" s="15">
        <v>3.5999999999999999E-3</v>
      </c>
      <c r="G2093" s="16">
        <v>45.61</v>
      </c>
      <c r="H2093" s="16">
        <f>TRUNC(TRUNC(F2093,8)*G2093,2)</f>
        <v>0.16</v>
      </c>
    </row>
    <row r="2094" spans="1:8" ht="18" customHeight="1">
      <c r="A2094" s="8"/>
      <c r="B2094" s="8"/>
      <c r="C2094" s="8"/>
      <c r="D2094" s="8"/>
      <c r="E2094" s="8"/>
      <c r="F2094" s="79" t="s">
        <v>1217</v>
      </c>
      <c r="G2094" s="79"/>
      <c r="H2094" s="17">
        <f>SUM(H2092:H2093)</f>
        <v>0.29000000000000004</v>
      </c>
    </row>
    <row r="2095" spans="1:8" ht="15" customHeight="1">
      <c r="A2095" s="76" t="s">
        <v>1218</v>
      </c>
      <c r="B2095" s="76"/>
      <c r="C2095" s="77" t="s">
        <v>3</v>
      </c>
      <c r="D2095" s="77"/>
      <c r="E2095" s="12" t="s">
        <v>4</v>
      </c>
      <c r="F2095" s="12" t="s">
        <v>1121</v>
      </c>
      <c r="G2095" s="12" t="s">
        <v>1122</v>
      </c>
      <c r="H2095" s="12" t="s">
        <v>1123</v>
      </c>
    </row>
    <row r="2096" spans="1:8" ht="15" customHeight="1">
      <c r="A2096" s="13" t="s">
        <v>1265</v>
      </c>
      <c r="B2096" s="14" t="s">
        <v>1266</v>
      </c>
      <c r="C2096" s="78" t="s">
        <v>15</v>
      </c>
      <c r="D2096" s="78"/>
      <c r="E2096" s="13" t="s">
        <v>1221</v>
      </c>
      <c r="F2096" s="15">
        <v>0.10199999999999999</v>
      </c>
      <c r="G2096" s="16">
        <v>30.92</v>
      </c>
      <c r="H2096" s="16">
        <f>TRUNC(TRUNC(F2096,8)*G2096,2)</f>
        <v>3.15</v>
      </c>
    </row>
    <row r="2097" spans="1:8" ht="15" customHeight="1">
      <c r="A2097" s="13" t="s">
        <v>1267</v>
      </c>
      <c r="B2097" s="14" t="s">
        <v>1268</v>
      </c>
      <c r="C2097" s="78" t="s">
        <v>15</v>
      </c>
      <c r="D2097" s="78"/>
      <c r="E2097" s="13" t="s">
        <v>1221</v>
      </c>
      <c r="F2097" s="15">
        <v>0.15310000000000001</v>
      </c>
      <c r="G2097" s="16">
        <v>22.72</v>
      </c>
      <c r="H2097" s="16">
        <f>TRUNC(TRUNC(F2097,8)*G2097,2)</f>
        <v>3.47</v>
      </c>
    </row>
    <row r="2098" spans="1:8" ht="18" customHeight="1">
      <c r="A2098" s="8"/>
      <c r="B2098" s="8"/>
      <c r="C2098" s="8"/>
      <c r="D2098" s="8"/>
      <c r="E2098" s="8"/>
      <c r="F2098" s="79" t="s">
        <v>1224</v>
      </c>
      <c r="G2098" s="79"/>
      <c r="H2098" s="17">
        <f>SUM(H2096:H2097)</f>
        <v>6.62</v>
      </c>
    </row>
    <row r="2099" spans="1:8" ht="15" customHeight="1">
      <c r="A2099" s="8"/>
      <c r="B2099" s="8"/>
      <c r="C2099" s="8"/>
      <c r="D2099" s="8"/>
      <c r="E2099" s="8"/>
      <c r="F2099" s="80" t="s">
        <v>1141</v>
      </c>
      <c r="G2099" s="80"/>
      <c r="H2099" s="4">
        <f>ROUND(SUM(H2094,H2098),2)</f>
        <v>6.91</v>
      </c>
    </row>
    <row r="2100" spans="1:8" ht="9.9499999999999993" customHeight="1">
      <c r="A2100" s="8"/>
      <c r="B2100" s="8"/>
      <c r="C2100" s="8"/>
      <c r="D2100" s="8"/>
      <c r="E2100" s="8"/>
      <c r="F2100" s="83"/>
      <c r="G2100" s="83"/>
      <c r="H2100" s="83"/>
    </row>
    <row r="2101" spans="1:8" ht="20.100000000000001" customHeight="1">
      <c r="A2101" s="81" t="s">
        <v>2876</v>
      </c>
      <c r="B2101" s="81"/>
      <c r="C2101" s="81"/>
      <c r="D2101" s="81"/>
      <c r="E2101" s="81"/>
      <c r="F2101" s="81"/>
      <c r="G2101" s="81"/>
      <c r="H2101" s="81"/>
    </row>
    <row r="2102" spans="1:8" ht="15" customHeight="1">
      <c r="A2102" s="76" t="s">
        <v>1211</v>
      </c>
      <c r="B2102" s="76"/>
      <c r="C2102" s="77" t="s">
        <v>3</v>
      </c>
      <c r="D2102" s="77"/>
      <c r="E2102" s="12" t="s">
        <v>4</v>
      </c>
      <c r="F2102" s="12" t="s">
        <v>1121</v>
      </c>
      <c r="G2102" s="12" t="s">
        <v>1122</v>
      </c>
      <c r="H2102" s="12" t="s">
        <v>1123</v>
      </c>
    </row>
    <row r="2103" spans="1:8" ht="29.1" customHeight="1">
      <c r="A2103" s="13" t="s">
        <v>2874</v>
      </c>
      <c r="B2103" s="14" t="s">
        <v>2875</v>
      </c>
      <c r="C2103" s="78" t="s">
        <v>15</v>
      </c>
      <c r="D2103" s="78"/>
      <c r="E2103" s="13" t="s">
        <v>1214</v>
      </c>
      <c r="F2103" s="15">
        <v>6.6600000000000006E-2</v>
      </c>
      <c r="G2103" s="16">
        <v>38.200000000000003</v>
      </c>
      <c r="H2103" s="16">
        <f>TRUNC(TRUNC(F2103,8)*G2103,2)</f>
        <v>2.54</v>
      </c>
    </row>
    <row r="2104" spans="1:8" ht="29.1" customHeight="1">
      <c r="A2104" s="13" t="s">
        <v>1377</v>
      </c>
      <c r="B2104" s="14" t="s">
        <v>1378</v>
      </c>
      <c r="C2104" s="78" t="s">
        <v>15</v>
      </c>
      <c r="D2104" s="78"/>
      <c r="E2104" s="13" t="s">
        <v>1184</v>
      </c>
      <c r="F2104" s="15">
        <v>7.1800000000000003E-2</v>
      </c>
      <c r="G2104" s="16">
        <v>45.61</v>
      </c>
      <c r="H2104" s="16">
        <f>TRUNC(TRUNC(F2104,8)*G2104,2)</f>
        <v>3.27</v>
      </c>
    </row>
    <row r="2105" spans="1:8" ht="18" customHeight="1">
      <c r="A2105" s="8"/>
      <c r="B2105" s="8"/>
      <c r="C2105" s="8"/>
      <c r="D2105" s="8"/>
      <c r="E2105" s="8"/>
      <c r="F2105" s="79" t="s">
        <v>1217</v>
      </c>
      <c r="G2105" s="79"/>
      <c r="H2105" s="17">
        <f>SUM(H2103:H2104)</f>
        <v>5.8100000000000005</v>
      </c>
    </row>
    <row r="2106" spans="1:8" ht="15" customHeight="1">
      <c r="A2106" s="76" t="s">
        <v>1234</v>
      </c>
      <c r="B2106" s="76"/>
      <c r="C2106" s="77" t="s">
        <v>3</v>
      </c>
      <c r="D2106" s="77"/>
      <c r="E2106" s="12" t="s">
        <v>4</v>
      </c>
      <c r="F2106" s="12" t="s">
        <v>1121</v>
      </c>
      <c r="G2106" s="12" t="s">
        <v>1122</v>
      </c>
      <c r="H2106" s="12" t="s">
        <v>1123</v>
      </c>
    </row>
    <row r="2107" spans="1:8" ht="21" customHeight="1">
      <c r="A2107" s="13" t="s">
        <v>1294</v>
      </c>
      <c r="B2107" s="14" t="s">
        <v>1295</v>
      </c>
      <c r="C2107" s="78" t="s">
        <v>15</v>
      </c>
      <c r="D2107" s="78"/>
      <c r="E2107" s="13" t="s">
        <v>82</v>
      </c>
      <c r="F2107" s="15">
        <v>1.1000000000000001</v>
      </c>
      <c r="G2107" s="16">
        <v>139.88999999999999</v>
      </c>
      <c r="H2107" s="16">
        <f>TRUNC(TRUNC(F2107,8)*G2107,2)</f>
        <v>153.87</v>
      </c>
    </row>
    <row r="2108" spans="1:8" ht="15" customHeight="1">
      <c r="A2108" s="8"/>
      <c r="B2108" s="8"/>
      <c r="C2108" s="8"/>
      <c r="D2108" s="8"/>
      <c r="E2108" s="8"/>
      <c r="F2108" s="79" t="s">
        <v>1249</v>
      </c>
      <c r="G2108" s="79"/>
      <c r="H2108" s="17">
        <f>SUM(H2107:H2107)</f>
        <v>153.87</v>
      </c>
    </row>
    <row r="2109" spans="1:8" ht="15" customHeight="1">
      <c r="A2109" s="76" t="s">
        <v>1218</v>
      </c>
      <c r="B2109" s="76"/>
      <c r="C2109" s="77" t="s">
        <v>3</v>
      </c>
      <c r="D2109" s="77"/>
      <c r="E2109" s="12" t="s">
        <v>4</v>
      </c>
      <c r="F2109" s="12" t="s">
        <v>1121</v>
      </c>
      <c r="G2109" s="12" t="s">
        <v>1122</v>
      </c>
      <c r="H2109" s="12" t="s">
        <v>1123</v>
      </c>
    </row>
    <row r="2110" spans="1:8" ht="15" customHeight="1">
      <c r="A2110" s="13" t="s">
        <v>1265</v>
      </c>
      <c r="B2110" s="14" t="s">
        <v>1266</v>
      </c>
      <c r="C2110" s="78" t="s">
        <v>15</v>
      </c>
      <c r="D2110" s="78"/>
      <c r="E2110" s="13" t="s">
        <v>1221</v>
      </c>
      <c r="F2110" s="15">
        <v>2.0219</v>
      </c>
      <c r="G2110" s="16">
        <v>30.92</v>
      </c>
      <c r="H2110" s="16">
        <f>TRUNC(TRUNC(F2110,8)*G2110,2)</f>
        <v>62.51</v>
      </c>
    </row>
    <row r="2111" spans="1:8" ht="15" customHeight="1">
      <c r="A2111" s="13" t="s">
        <v>1267</v>
      </c>
      <c r="B2111" s="14" t="s">
        <v>1268</v>
      </c>
      <c r="C2111" s="78" t="s">
        <v>15</v>
      </c>
      <c r="D2111" s="78"/>
      <c r="E2111" s="13" t="s">
        <v>1221</v>
      </c>
      <c r="F2111" s="15">
        <v>3.0329000000000002</v>
      </c>
      <c r="G2111" s="16">
        <v>22.72</v>
      </c>
      <c r="H2111" s="16">
        <f>TRUNC(TRUNC(F2111,8)*G2111,2)</f>
        <v>68.900000000000006</v>
      </c>
    </row>
    <row r="2112" spans="1:8" ht="18" customHeight="1">
      <c r="A2112" s="8"/>
      <c r="B2112" s="8"/>
      <c r="C2112" s="8"/>
      <c r="D2112" s="8"/>
      <c r="E2112" s="8"/>
      <c r="F2112" s="79" t="s">
        <v>1224</v>
      </c>
      <c r="G2112" s="79"/>
      <c r="H2112" s="17">
        <f>SUM(H2110:H2111)</f>
        <v>131.41</v>
      </c>
    </row>
    <row r="2113" spans="1:8" ht="15" customHeight="1">
      <c r="A2113" s="8"/>
      <c r="B2113" s="8"/>
      <c r="C2113" s="8"/>
      <c r="D2113" s="8"/>
      <c r="E2113" s="8"/>
      <c r="F2113" s="80" t="s">
        <v>1141</v>
      </c>
      <c r="G2113" s="80"/>
      <c r="H2113" s="4">
        <f>ROUND(SUM(H2105,H2108,H2112),2)</f>
        <v>291.08999999999997</v>
      </c>
    </row>
    <row r="2114" spans="1:8" ht="9.9499999999999993" customHeight="1">
      <c r="A2114" s="8"/>
      <c r="B2114" s="8"/>
      <c r="C2114" s="8"/>
      <c r="D2114" s="8"/>
      <c r="E2114" s="8"/>
      <c r="F2114" s="83"/>
      <c r="G2114" s="83"/>
      <c r="H2114" s="83"/>
    </row>
    <row r="2115" spans="1:8" ht="20.100000000000001" customHeight="1">
      <c r="A2115" s="81" t="s">
        <v>2877</v>
      </c>
      <c r="B2115" s="81"/>
      <c r="C2115" s="81"/>
      <c r="D2115" s="81"/>
      <c r="E2115" s="81"/>
      <c r="F2115" s="81"/>
      <c r="G2115" s="81"/>
      <c r="H2115" s="81"/>
    </row>
    <row r="2116" spans="1:8" ht="15" customHeight="1">
      <c r="A2116" s="76" t="s">
        <v>1211</v>
      </c>
      <c r="B2116" s="76"/>
      <c r="C2116" s="77" t="s">
        <v>3</v>
      </c>
      <c r="D2116" s="77"/>
      <c r="E2116" s="12" t="s">
        <v>4</v>
      </c>
      <c r="F2116" s="12" t="s">
        <v>1121</v>
      </c>
      <c r="G2116" s="12" t="s">
        <v>1122</v>
      </c>
      <c r="H2116" s="12" t="s">
        <v>1123</v>
      </c>
    </row>
    <row r="2117" spans="1:8" ht="29.1" customHeight="1">
      <c r="A2117" s="13" t="s">
        <v>2874</v>
      </c>
      <c r="B2117" s="14" t="s">
        <v>2875</v>
      </c>
      <c r="C2117" s="78" t="s">
        <v>15</v>
      </c>
      <c r="D2117" s="78"/>
      <c r="E2117" s="13" t="s">
        <v>1214</v>
      </c>
      <c r="F2117" s="15">
        <v>6.6600000000000006E-2</v>
      </c>
      <c r="G2117" s="16">
        <v>38.200000000000003</v>
      </c>
      <c r="H2117" s="16">
        <f>TRUNC(TRUNC(F2117,8)*G2117,2)</f>
        <v>2.54</v>
      </c>
    </row>
    <row r="2118" spans="1:8" ht="29.1" customHeight="1">
      <c r="A2118" s="13" t="s">
        <v>1377</v>
      </c>
      <c r="B2118" s="14" t="s">
        <v>1378</v>
      </c>
      <c r="C2118" s="78" t="s">
        <v>15</v>
      </c>
      <c r="D2118" s="78"/>
      <c r="E2118" s="13" t="s">
        <v>1184</v>
      </c>
      <c r="F2118" s="15">
        <v>7.1800000000000003E-2</v>
      </c>
      <c r="G2118" s="16">
        <v>45.61</v>
      </c>
      <c r="H2118" s="16">
        <f>TRUNC(TRUNC(F2118,8)*G2118,2)</f>
        <v>3.27</v>
      </c>
    </row>
    <row r="2119" spans="1:8" ht="45.95" customHeight="1">
      <c r="A2119" s="13" t="s">
        <v>1344</v>
      </c>
      <c r="B2119" s="14" t="s">
        <v>1345</v>
      </c>
      <c r="C2119" s="78" t="s">
        <v>15</v>
      </c>
      <c r="D2119" s="78"/>
      <c r="E2119" s="13" t="s">
        <v>1214</v>
      </c>
      <c r="F2119" s="15">
        <v>0.63980000000000004</v>
      </c>
      <c r="G2119" s="16">
        <v>75.28</v>
      </c>
      <c r="H2119" s="16">
        <f>TRUNC(TRUNC(F2119,8)*G2119,2)</f>
        <v>48.16</v>
      </c>
    </row>
    <row r="2120" spans="1:8" ht="45.95" customHeight="1">
      <c r="A2120" s="13" t="s">
        <v>1346</v>
      </c>
      <c r="B2120" s="14" t="s">
        <v>1347</v>
      </c>
      <c r="C2120" s="78" t="s">
        <v>15</v>
      </c>
      <c r="D2120" s="78"/>
      <c r="E2120" s="13" t="s">
        <v>1184</v>
      </c>
      <c r="F2120" s="15">
        <v>0.128</v>
      </c>
      <c r="G2120" s="16">
        <v>160.93</v>
      </c>
      <c r="H2120" s="16">
        <f>TRUNC(TRUNC(F2120,8)*G2120,2)</f>
        <v>20.59</v>
      </c>
    </row>
    <row r="2121" spans="1:8" ht="18" customHeight="1">
      <c r="A2121" s="8"/>
      <c r="B2121" s="8"/>
      <c r="C2121" s="8"/>
      <c r="D2121" s="8"/>
      <c r="E2121" s="8"/>
      <c r="F2121" s="79" t="s">
        <v>1217</v>
      </c>
      <c r="G2121" s="79"/>
      <c r="H2121" s="17">
        <f>SUM(H2117:H2120)</f>
        <v>74.56</v>
      </c>
    </row>
    <row r="2122" spans="1:8" ht="15" customHeight="1">
      <c r="A2122" s="76" t="s">
        <v>1234</v>
      </c>
      <c r="B2122" s="76"/>
      <c r="C2122" s="77" t="s">
        <v>3</v>
      </c>
      <c r="D2122" s="77"/>
      <c r="E2122" s="12" t="s">
        <v>4</v>
      </c>
      <c r="F2122" s="12" t="s">
        <v>1121</v>
      </c>
      <c r="G2122" s="12" t="s">
        <v>1122</v>
      </c>
      <c r="H2122" s="12" t="s">
        <v>1123</v>
      </c>
    </row>
    <row r="2123" spans="1:8" ht="21" customHeight="1">
      <c r="A2123" s="13" t="s">
        <v>2878</v>
      </c>
      <c r="B2123" s="14" t="s">
        <v>2879</v>
      </c>
      <c r="C2123" s="78" t="s">
        <v>15</v>
      </c>
      <c r="D2123" s="78"/>
      <c r="E2123" s="13" t="s">
        <v>82</v>
      </c>
      <c r="F2123" s="15">
        <v>1.1000000000000001</v>
      </c>
      <c r="G2123" s="16">
        <v>134.02000000000001</v>
      </c>
      <c r="H2123" s="16">
        <f>TRUNC(TRUNC(F2123,8)*G2123,2)</f>
        <v>147.41999999999999</v>
      </c>
    </row>
    <row r="2124" spans="1:8" ht="15" customHeight="1">
      <c r="A2124" s="8"/>
      <c r="B2124" s="8"/>
      <c r="C2124" s="8"/>
      <c r="D2124" s="8"/>
      <c r="E2124" s="8"/>
      <c r="F2124" s="79" t="s">
        <v>1249</v>
      </c>
      <c r="G2124" s="79"/>
      <c r="H2124" s="17">
        <f>SUM(H2123:H2123)</f>
        <v>147.41999999999999</v>
      </c>
    </row>
    <row r="2125" spans="1:8" ht="15" customHeight="1">
      <c r="A2125" s="76" t="s">
        <v>1218</v>
      </c>
      <c r="B2125" s="76"/>
      <c r="C2125" s="77" t="s">
        <v>3</v>
      </c>
      <c r="D2125" s="77"/>
      <c r="E2125" s="12" t="s">
        <v>4</v>
      </c>
      <c r="F2125" s="12" t="s">
        <v>1121</v>
      </c>
      <c r="G2125" s="12" t="s">
        <v>1122</v>
      </c>
      <c r="H2125" s="12" t="s">
        <v>1123</v>
      </c>
    </row>
    <row r="2126" spans="1:8" ht="15" customHeight="1">
      <c r="A2126" s="13" t="s">
        <v>1265</v>
      </c>
      <c r="B2126" s="14" t="s">
        <v>1266</v>
      </c>
      <c r="C2126" s="78" t="s">
        <v>15</v>
      </c>
      <c r="D2126" s="78"/>
      <c r="E2126" s="13" t="s">
        <v>1221</v>
      </c>
      <c r="F2126" s="15">
        <v>0.92130000000000001</v>
      </c>
      <c r="G2126" s="16">
        <v>30.92</v>
      </c>
      <c r="H2126" s="16">
        <f>TRUNC(TRUNC(F2126,8)*G2126,2)</f>
        <v>28.48</v>
      </c>
    </row>
    <row r="2127" spans="1:8" ht="15" customHeight="1">
      <c r="A2127" s="13" t="s">
        <v>1267</v>
      </c>
      <c r="B2127" s="14" t="s">
        <v>1268</v>
      </c>
      <c r="C2127" s="78" t="s">
        <v>15</v>
      </c>
      <c r="D2127" s="78"/>
      <c r="E2127" s="13" t="s">
        <v>1221</v>
      </c>
      <c r="F2127" s="15">
        <v>1.3818999999999999</v>
      </c>
      <c r="G2127" s="16">
        <v>22.72</v>
      </c>
      <c r="H2127" s="16">
        <f>TRUNC(TRUNC(F2127,8)*G2127,2)</f>
        <v>31.39</v>
      </c>
    </row>
    <row r="2128" spans="1:8" ht="18" customHeight="1">
      <c r="A2128" s="8"/>
      <c r="B2128" s="8"/>
      <c r="C2128" s="8"/>
      <c r="D2128" s="8"/>
      <c r="E2128" s="8"/>
      <c r="F2128" s="79" t="s">
        <v>1224</v>
      </c>
      <c r="G2128" s="79"/>
      <c r="H2128" s="17">
        <f>SUM(H2126:H2127)</f>
        <v>59.870000000000005</v>
      </c>
    </row>
    <row r="2129" spans="1:8" ht="15" customHeight="1">
      <c r="A2129" s="8"/>
      <c r="B2129" s="8"/>
      <c r="C2129" s="8"/>
      <c r="D2129" s="8"/>
      <c r="E2129" s="8"/>
      <c r="F2129" s="80" t="s">
        <v>1141</v>
      </c>
      <c r="G2129" s="80"/>
      <c r="H2129" s="4">
        <f>ROUND(SUM(H2121,H2124,H2128),2)</f>
        <v>281.85000000000002</v>
      </c>
    </row>
    <row r="2130" spans="1:8" ht="9.9499999999999993" customHeight="1">
      <c r="A2130" s="8"/>
      <c r="B2130" s="8"/>
      <c r="C2130" s="8"/>
      <c r="D2130" s="8"/>
      <c r="E2130" s="8"/>
      <c r="F2130" s="83"/>
      <c r="G2130" s="83"/>
      <c r="H2130" s="83"/>
    </row>
    <row r="2131" spans="1:8" ht="20.100000000000001" customHeight="1">
      <c r="A2131" s="81" t="s">
        <v>1271</v>
      </c>
      <c r="B2131" s="81"/>
      <c r="C2131" s="81"/>
      <c r="D2131" s="81"/>
      <c r="E2131" s="81"/>
      <c r="F2131" s="81"/>
      <c r="G2131" s="81"/>
      <c r="H2131" s="81"/>
    </row>
    <row r="2132" spans="1:8" ht="15" customHeight="1">
      <c r="A2132" s="76" t="s">
        <v>1218</v>
      </c>
      <c r="B2132" s="76"/>
      <c r="C2132" s="77" t="s">
        <v>3</v>
      </c>
      <c r="D2132" s="77"/>
      <c r="E2132" s="12" t="s">
        <v>4</v>
      </c>
      <c r="F2132" s="12" t="s">
        <v>1121</v>
      </c>
      <c r="G2132" s="12" t="s">
        <v>1122</v>
      </c>
      <c r="H2132" s="12" t="s">
        <v>1123</v>
      </c>
    </row>
    <row r="2133" spans="1:8" ht="15" customHeight="1">
      <c r="A2133" s="13" t="s">
        <v>1272</v>
      </c>
      <c r="B2133" s="14" t="s">
        <v>1273</v>
      </c>
      <c r="C2133" s="78" t="s">
        <v>15</v>
      </c>
      <c r="D2133" s="78"/>
      <c r="E2133" s="13" t="s">
        <v>1221</v>
      </c>
      <c r="F2133" s="15">
        <v>0.48149999999999998</v>
      </c>
      <c r="G2133" s="16">
        <v>30.74</v>
      </c>
      <c r="H2133" s="16">
        <f>TRUNC(TRUNC(F2133,8)*G2133,2)</f>
        <v>14.8</v>
      </c>
    </row>
    <row r="2134" spans="1:8" ht="15" customHeight="1">
      <c r="A2134" s="13" t="s">
        <v>1267</v>
      </c>
      <c r="B2134" s="14" t="s">
        <v>1268</v>
      </c>
      <c r="C2134" s="78" t="s">
        <v>15</v>
      </c>
      <c r="D2134" s="78"/>
      <c r="E2134" s="13" t="s">
        <v>1221</v>
      </c>
      <c r="F2134" s="15">
        <v>0.21129999999999999</v>
      </c>
      <c r="G2134" s="16">
        <v>22.72</v>
      </c>
      <c r="H2134" s="16">
        <f>TRUNC(TRUNC(F2134,8)*G2134,2)</f>
        <v>4.8</v>
      </c>
    </row>
    <row r="2135" spans="1:8" ht="18" customHeight="1">
      <c r="A2135" s="8"/>
      <c r="B2135" s="8"/>
      <c r="C2135" s="8"/>
      <c r="D2135" s="8"/>
      <c r="E2135" s="8"/>
      <c r="F2135" s="79" t="s">
        <v>1224</v>
      </c>
      <c r="G2135" s="79"/>
      <c r="H2135" s="17">
        <f>SUM(H2133:H2134)</f>
        <v>19.600000000000001</v>
      </c>
    </row>
    <row r="2136" spans="1:8" ht="15" customHeight="1">
      <c r="A2136" s="8"/>
      <c r="B2136" s="8"/>
      <c r="C2136" s="8"/>
      <c r="D2136" s="8"/>
      <c r="E2136" s="8"/>
      <c r="F2136" s="80" t="s">
        <v>1141</v>
      </c>
      <c r="G2136" s="80"/>
      <c r="H2136" s="4">
        <f>ROUND(SUM(H2135),2)</f>
        <v>19.600000000000001</v>
      </c>
    </row>
    <row r="2137" spans="1:8" ht="9.9499999999999993" customHeight="1">
      <c r="A2137" s="8"/>
      <c r="B2137" s="8"/>
      <c r="C2137" s="8"/>
      <c r="D2137" s="8"/>
      <c r="E2137" s="8"/>
      <c r="F2137" s="83"/>
      <c r="G2137" s="83"/>
      <c r="H2137" s="83"/>
    </row>
    <row r="2138" spans="1:8" ht="27" customHeight="1">
      <c r="A2138" s="81" t="s">
        <v>2880</v>
      </c>
      <c r="B2138" s="81"/>
      <c r="C2138" s="81"/>
      <c r="D2138" s="81"/>
      <c r="E2138" s="81"/>
      <c r="F2138" s="81"/>
      <c r="G2138" s="81"/>
      <c r="H2138" s="81"/>
    </row>
    <row r="2139" spans="1:8" ht="15" customHeight="1">
      <c r="A2139" s="76" t="s">
        <v>1218</v>
      </c>
      <c r="B2139" s="76"/>
      <c r="C2139" s="77" t="s">
        <v>3</v>
      </c>
      <c r="D2139" s="77"/>
      <c r="E2139" s="12" t="s">
        <v>4</v>
      </c>
      <c r="F2139" s="12" t="s">
        <v>1121</v>
      </c>
      <c r="G2139" s="12" t="s">
        <v>1122</v>
      </c>
      <c r="H2139" s="12" t="s">
        <v>1123</v>
      </c>
    </row>
    <row r="2140" spans="1:8" ht="21" customHeight="1">
      <c r="A2140" s="13" t="s">
        <v>2625</v>
      </c>
      <c r="B2140" s="14" t="s">
        <v>2626</v>
      </c>
      <c r="C2140" s="78" t="s">
        <v>15</v>
      </c>
      <c r="D2140" s="78"/>
      <c r="E2140" s="13" t="s">
        <v>1221</v>
      </c>
      <c r="F2140" s="15">
        <v>1</v>
      </c>
      <c r="G2140" s="16">
        <v>40.06</v>
      </c>
      <c r="H2140" s="16">
        <f>TRUNC(TRUNC(F2140,8)*G2140,2)</f>
        <v>40.06</v>
      </c>
    </row>
    <row r="2141" spans="1:8" ht="18" customHeight="1">
      <c r="A2141" s="8"/>
      <c r="B2141" s="8"/>
      <c r="C2141" s="8"/>
      <c r="D2141" s="8"/>
      <c r="E2141" s="8"/>
      <c r="F2141" s="79" t="s">
        <v>1224</v>
      </c>
      <c r="G2141" s="79"/>
      <c r="H2141" s="17">
        <f>SUM(H2140:H2140)</f>
        <v>40.06</v>
      </c>
    </row>
    <row r="2142" spans="1:8" ht="15" customHeight="1">
      <c r="A2142" s="76" t="s">
        <v>1137</v>
      </c>
      <c r="B2142" s="76"/>
      <c r="C2142" s="77" t="s">
        <v>3</v>
      </c>
      <c r="D2142" s="77"/>
      <c r="E2142" s="12" t="s">
        <v>4</v>
      </c>
      <c r="F2142" s="12" t="s">
        <v>1121</v>
      </c>
      <c r="G2142" s="12" t="s">
        <v>1122</v>
      </c>
      <c r="H2142" s="12" t="s">
        <v>1123</v>
      </c>
    </row>
    <row r="2143" spans="1:8" ht="45.95" customHeight="1">
      <c r="A2143" s="13" t="s">
        <v>2881</v>
      </c>
      <c r="B2143" s="14" t="s">
        <v>2882</v>
      </c>
      <c r="C2143" s="78" t="s">
        <v>15</v>
      </c>
      <c r="D2143" s="78"/>
      <c r="E2143" s="13" t="s">
        <v>1221</v>
      </c>
      <c r="F2143" s="15">
        <v>1</v>
      </c>
      <c r="G2143" s="16">
        <v>27.86</v>
      </c>
      <c r="H2143" s="16">
        <f>TRUNC(TRUNC(F2143,8)*G2143,2)</f>
        <v>27.86</v>
      </c>
    </row>
    <row r="2144" spans="1:8" ht="45.95" customHeight="1">
      <c r="A2144" s="13" t="s">
        <v>2883</v>
      </c>
      <c r="B2144" s="14" t="s">
        <v>2884</v>
      </c>
      <c r="C2144" s="78" t="s">
        <v>15</v>
      </c>
      <c r="D2144" s="78"/>
      <c r="E2144" s="13" t="s">
        <v>1221</v>
      </c>
      <c r="F2144" s="15">
        <v>1</v>
      </c>
      <c r="G2144" s="16">
        <v>7.36</v>
      </c>
      <c r="H2144" s="16">
        <f>TRUNC(TRUNC(F2144,8)*G2144,2)</f>
        <v>7.36</v>
      </c>
    </row>
    <row r="2145" spans="1:8" ht="15" customHeight="1">
      <c r="A2145" s="8"/>
      <c r="B2145" s="8"/>
      <c r="C2145" s="8"/>
      <c r="D2145" s="8"/>
      <c r="E2145" s="8"/>
      <c r="F2145" s="79" t="s">
        <v>1140</v>
      </c>
      <c r="G2145" s="79"/>
      <c r="H2145" s="17">
        <f>SUM(H2143:H2144)</f>
        <v>35.22</v>
      </c>
    </row>
    <row r="2146" spans="1:8" ht="15" customHeight="1">
      <c r="A2146" s="8"/>
      <c r="B2146" s="8"/>
      <c r="C2146" s="8"/>
      <c r="D2146" s="8"/>
      <c r="E2146" s="8"/>
      <c r="F2146" s="80" t="s">
        <v>1141</v>
      </c>
      <c r="G2146" s="80"/>
      <c r="H2146" s="4">
        <f>ROUND(SUM(H2141,H2145),2)</f>
        <v>75.28</v>
      </c>
    </row>
    <row r="2147" spans="1:8" ht="9.9499999999999993" customHeight="1">
      <c r="A2147" s="8"/>
      <c r="B2147" s="8"/>
      <c r="C2147" s="8"/>
      <c r="D2147" s="8"/>
      <c r="E2147" s="8"/>
      <c r="F2147" s="83"/>
      <c r="G2147" s="83"/>
      <c r="H2147" s="83"/>
    </row>
    <row r="2148" spans="1:8" ht="27" customHeight="1">
      <c r="A2148" s="81" t="s">
        <v>2885</v>
      </c>
      <c r="B2148" s="81"/>
      <c r="C2148" s="81"/>
      <c r="D2148" s="81"/>
      <c r="E2148" s="81"/>
      <c r="F2148" s="81"/>
      <c r="G2148" s="81"/>
      <c r="H2148" s="81"/>
    </row>
    <row r="2149" spans="1:8" ht="15" customHeight="1">
      <c r="A2149" s="76" t="s">
        <v>1218</v>
      </c>
      <c r="B2149" s="76"/>
      <c r="C2149" s="77" t="s">
        <v>3</v>
      </c>
      <c r="D2149" s="77"/>
      <c r="E2149" s="12" t="s">
        <v>4</v>
      </c>
      <c r="F2149" s="12" t="s">
        <v>1121</v>
      </c>
      <c r="G2149" s="12" t="s">
        <v>1122</v>
      </c>
      <c r="H2149" s="12" t="s">
        <v>1123</v>
      </c>
    </row>
    <row r="2150" spans="1:8" ht="21" customHeight="1">
      <c r="A2150" s="13" t="s">
        <v>2625</v>
      </c>
      <c r="B2150" s="14" t="s">
        <v>2626</v>
      </c>
      <c r="C2150" s="78" t="s">
        <v>15</v>
      </c>
      <c r="D2150" s="78"/>
      <c r="E2150" s="13" t="s">
        <v>1221</v>
      </c>
      <c r="F2150" s="15">
        <v>1</v>
      </c>
      <c r="G2150" s="16">
        <v>40.06</v>
      </c>
      <c r="H2150" s="16">
        <f>TRUNC(TRUNC(F2150,8)*G2150,2)</f>
        <v>40.06</v>
      </c>
    </row>
    <row r="2151" spans="1:8" ht="18" customHeight="1">
      <c r="A2151" s="8"/>
      <c r="B2151" s="8"/>
      <c r="C2151" s="8"/>
      <c r="D2151" s="8"/>
      <c r="E2151" s="8"/>
      <c r="F2151" s="79" t="s">
        <v>1224</v>
      </c>
      <c r="G2151" s="79"/>
      <c r="H2151" s="17">
        <f>SUM(H2150:H2150)</f>
        <v>40.06</v>
      </c>
    </row>
    <row r="2152" spans="1:8" ht="15" customHeight="1">
      <c r="A2152" s="76" t="s">
        <v>1137</v>
      </c>
      <c r="B2152" s="76"/>
      <c r="C2152" s="77" t="s">
        <v>3</v>
      </c>
      <c r="D2152" s="77"/>
      <c r="E2152" s="12" t="s">
        <v>4</v>
      </c>
      <c r="F2152" s="12" t="s">
        <v>1121</v>
      </c>
      <c r="G2152" s="12" t="s">
        <v>1122</v>
      </c>
      <c r="H2152" s="12" t="s">
        <v>1123</v>
      </c>
    </row>
    <row r="2153" spans="1:8" ht="45.95" customHeight="1">
      <c r="A2153" s="13" t="s">
        <v>2881</v>
      </c>
      <c r="B2153" s="14" t="s">
        <v>2882</v>
      </c>
      <c r="C2153" s="78" t="s">
        <v>15</v>
      </c>
      <c r="D2153" s="78"/>
      <c r="E2153" s="13" t="s">
        <v>1221</v>
      </c>
      <c r="F2153" s="15">
        <v>1</v>
      </c>
      <c r="G2153" s="16">
        <v>27.86</v>
      </c>
      <c r="H2153" s="16">
        <f>TRUNC(TRUNC(F2153,8)*G2153,2)</f>
        <v>27.86</v>
      </c>
    </row>
    <row r="2154" spans="1:8" ht="45.95" customHeight="1">
      <c r="A2154" s="13" t="s">
        <v>2883</v>
      </c>
      <c r="B2154" s="14" t="s">
        <v>2884</v>
      </c>
      <c r="C2154" s="78" t="s">
        <v>15</v>
      </c>
      <c r="D2154" s="78"/>
      <c r="E2154" s="13" t="s">
        <v>1221</v>
      </c>
      <c r="F2154" s="15">
        <v>1</v>
      </c>
      <c r="G2154" s="16">
        <v>7.36</v>
      </c>
      <c r="H2154" s="16">
        <f>TRUNC(TRUNC(F2154,8)*G2154,2)</f>
        <v>7.36</v>
      </c>
    </row>
    <row r="2155" spans="1:8" ht="45.95" customHeight="1">
      <c r="A2155" s="13" t="s">
        <v>2886</v>
      </c>
      <c r="B2155" s="14" t="s">
        <v>2887</v>
      </c>
      <c r="C2155" s="78" t="s">
        <v>15</v>
      </c>
      <c r="D2155" s="78"/>
      <c r="E2155" s="13" t="s">
        <v>1221</v>
      </c>
      <c r="F2155" s="15">
        <v>1</v>
      </c>
      <c r="G2155" s="16">
        <v>34.82</v>
      </c>
      <c r="H2155" s="16">
        <f>TRUNC(TRUNC(F2155,8)*G2155,2)</f>
        <v>34.82</v>
      </c>
    </row>
    <row r="2156" spans="1:8" ht="45.95" customHeight="1">
      <c r="A2156" s="13" t="s">
        <v>2888</v>
      </c>
      <c r="B2156" s="14" t="s">
        <v>2889</v>
      </c>
      <c r="C2156" s="78" t="s">
        <v>15</v>
      </c>
      <c r="D2156" s="78"/>
      <c r="E2156" s="13" t="s">
        <v>1221</v>
      </c>
      <c r="F2156" s="15">
        <v>1</v>
      </c>
      <c r="G2156" s="16">
        <v>50.83</v>
      </c>
      <c r="H2156" s="16">
        <f>TRUNC(TRUNC(F2156,8)*G2156,2)</f>
        <v>50.83</v>
      </c>
    </row>
    <row r="2157" spans="1:8" ht="15" customHeight="1">
      <c r="A2157" s="8"/>
      <c r="B2157" s="8"/>
      <c r="C2157" s="8"/>
      <c r="D2157" s="8"/>
      <c r="E2157" s="8"/>
      <c r="F2157" s="79" t="s">
        <v>1140</v>
      </c>
      <c r="G2157" s="79"/>
      <c r="H2157" s="17">
        <f>SUM(H2153:H2156)</f>
        <v>120.86999999999999</v>
      </c>
    </row>
    <row r="2158" spans="1:8" ht="15" customHeight="1">
      <c r="A2158" s="8"/>
      <c r="B2158" s="8"/>
      <c r="C2158" s="8"/>
      <c r="D2158" s="8"/>
      <c r="E2158" s="8"/>
      <c r="F2158" s="80" t="s">
        <v>1141</v>
      </c>
      <c r="G2158" s="80"/>
      <c r="H2158" s="4">
        <f>ROUND(SUM(H2151,H2157),2)</f>
        <v>160.93</v>
      </c>
    </row>
    <row r="2159" spans="1:8" ht="9.9499999999999993" customHeight="1">
      <c r="A2159" s="8"/>
      <c r="B2159" s="8"/>
      <c r="C2159" s="8"/>
      <c r="D2159" s="8"/>
      <c r="E2159" s="8"/>
      <c r="F2159" s="83"/>
      <c r="G2159" s="83"/>
      <c r="H2159" s="83"/>
    </row>
    <row r="2160" spans="1:8" ht="27" customHeight="1">
      <c r="A2160" s="81" t="s">
        <v>2890</v>
      </c>
      <c r="B2160" s="81"/>
      <c r="C2160" s="81"/>
      <c r="D2160" s="81"/>
      <c r="E2160" s="81"/>
      <c r="F2160" s="81"/>
      <c r="G2160" s="81"/>
      <c r="H2160" s="81"/>
    </row>
    <row r="2161" spans="1:8" ht="15" customHeight="1">
      <c r="A2161" s="76" t="s">
        <v>1180</v>
      </c>
      <c r="B2161" s="76"/>
      <c r="C2161" s="77" t="s">
        <v>3</v>
      </c>
      <c r="D2161" s="77"/>
      <c r="E2161" s="12" t="s">
        <v>4</v>
      </c>
      <c r="F2161" s="12" t="s">
        <v>1121</v>
      </c>
      <c r="G2161" s="12" t="s">
        <v>1122</v>
      </c>
      <c r="H2161" s="12" t="s">
        <v>1123</v>
      </c>
    </row>
    <row r="2162" spans="1:8" ht="54.95" customHeight="1">
      <c r="A2162" s="13" t="s">
        <v>2891</v>
      </c>
      <c r="B2162" s="14" t="s">
        <v>2892</v>
      </c>
      <c r="C2162" s="78" t="s">
        <v>15</v>
      </c>
      <c r="D2162" s="78"/>
      <c r="E2162" s="13" t="s">
        <v>39</v>
      </c>
      <c r="F2162" s="15">
        <v>5.5999999999999999E-5</v>
      </c>
      <c r="G2162" s="16">
        <v>497560.94</v>
      </c>
      <c r="H2162" s="16">
        <f>TRUNC(TRUNC(F2162,8)*G2162,2)</f>
        <v>27.86</v>
      </c>
    </row>
    <row r="2163" spans="1:8" ht="15" customHeight="1">
      <c r="A2163" s="8"/>
      <c r="B2163" s="8"/>
      <c r="C2163" s="8"/>
      <c r="D2163" s="8"/>
      <c r="E2163" s="8"/>
      <c r="F2163" s="79" t="s">
        <v>1185</v>
      </c>
      <c r="G2163" s="79"/>
      <c r="H2163" s="17">
        <f>SUM(H2162:H2162)</f>
        <v>27.86</v>
      </c>
    </row>
    <row r="2164" spans="1:8" ht="15" customHeight="1">
      <c r="A2164" s="8"/>
      <c r="B2164" s="8"/>
      <c r="C2164" s="8"/>
      <c r="D2164" s="8"/>
      <c r="E2164" s="8"/>
      <c r="F2164" s="80" t="s">
        <v>1141</v>
      </c>
      <c r="G2164" s="80"/>
      <c r="H2164" s="4">
        <f>ROUND(SUM(H2163),2)</f>
        <v>27.86</v>
      </c>
    </row>
    <row r="2165" spans="1:8" ht="9.9499999999999993" customHeight="1">
      <c r="A2165" s="8"/>
      <c r="B2165" s="8"/>
      <c r="C2165" s="8"/>
      <c r="D2165" s="8"/>
      <c r="E2165" s="8"/>
      <c r="F2165" s="83"/>
      <c r="G2165" s="83"/>
      <c r="H2165" s="83"/>
    </row>
    <row r="2166" spans="1:8" ht="20.100000000000001" customHeight="1">
      <c r="A2166" s="81" t="s">
        <v>2893</v>
      </c>
      <c r="B2166" s="81"/>
      <c r="C2166" s="81"/>
      <c r="D2166" s="81"/>
      <c r="E2166" s="81"/>
      <c r="F2166" s="81"/>
      <c r="G2166" s="81"/>
      <c r="H2166" s="81"/>
    </row>
    <row r="2167" spans="1:8" ht="15" customHeight="1">
      <c r="A2167" s="76" t="s">
        <v>1180</v>
      </c>
      <c r="B2167" s="76"/>
      <c r="C2167" s="77" t="s">
        <v>3</v>
      </c>
      <c r="D2167" s="77"/>
      <c r="E2167" s="12" t="s">
        <v>4</v>
      </c>
      <c r="F2167" s="12" t="s">
        <v>1121</v>
      </c>
      <c r="G2167" s="12" t="s">
        <v>1122</v>
      </c>
      <c r="H2167" s="12" t="s">
        <v>1123</v>
      </c>
    </row>
    <row r="2168" spans="1:8" ht="54.95" customHeight="1">
      <c r="A2168" s="13" t="s">
        <v>2891</v>
      </c>
      <c r="B2168" s="14" t="s">
        <v>2892</v>
      </c>
      <c r="C2168" s="78" t="s">
        <v>15</v>
      </c>
      <c r="D2168" s="78"/>
      <c r="E2168" s="13" t="s">
        <v>39</v>
      </c>
      <c r="F2168" s="15">
        <v>1.4800000000000001E-5</v>
      </c>
      <c r="G2168" s="16">
        <v>497560.94</v>
      </c>
      <c r="H2168" s="16">
        <f>TRUNC(TRUNC(F2168,8)*G2168,2)</f>
        <v>7.36</v>
      </c>
    </row>
    <row r="2169" spans="1:8" ht="15" customHeight="1">
      <c r="A2169" s="8"/>
      <c r="B2169" s="8"/>
      <c r="C2169" s="8"/>
      <c r="D2169" s="8"/>
      <c r="E2169" s="8"/>
      <c r="F2169" s="79" t="s">
        <v>1185</v>
      </c>
      <c r="G2169" s="79"/>
      <c r="H2169" s="17">
        <f>SUM(H2168:H2168)</f>
        <v>7.36</v>
      </c>
    </row>
    <row r="2170" spans="1:8" ht="15" customHeight="1">
      <c r="A2170" s="8"/>
      <c r="B2170" s="8"/>
      <c r="C2170" s="8"/>
      <c r="D2170" s="8"/>
      <c r="E2170" s="8"/>
      <c r="F2170" s="80" t="s">
        <v>1141</v>
      </c>
      <c r="G2170" s="80"/>
      <c r="H2170" s="4">
        <f>ROUND(SUM(H2169),2)</f>
        <v>7.36</v>
      </c>
    </row>
    <row r="2171" spans="1:8" ht="9.9499999999999993" customHeight="1">
      <c r="A2171" s="8"/>
      <c r="B2171" s="8"/>
      <c r="C2171" s="8"/>
      <c r="D2171" s="8"/>
      <c r="E2171" s="8"/>
      <c r="F2171" s="83"/>
      <c r="G2171" s="83"/>
      <c r="H2171" s="83"/>
    </row>
    <row r="2172" spans="1:8" ht="27" customHeight="1">
      <c r="A2172" s="81" t="s">
        <v>2894</v>
      </c>
      <c r="B2172" s="81"/>
      <c r="C2172" s="81"/>
      <c r="D2172" s="81"/>
      <c r="E2172" s="81"/>
      <c r="F2172" s="81"/>
      <c r="G2172" s="81"/>
      <c r="H2172" s="81"/>
    </row>
    <row r="2173" spans="1:8" ht="15" customHeight="1">
      <c r="A2173" s="76" t="s">
        <v>1180</v>
      </c>
      <c r="B2173" s="76"/>
      <c r="C2173" s="77" t="s">
        <v>3</v>
      </c>
      <c r="D2173" s="77"/>
      <c r="E2173" s="12" t="s">
        <v>4</v>
      </c>
      <c r="F2173" s="12" t="s">
        <v>1121</v>
      </c>
      <c r="G2173" s="12" t="s">
        <v>1122</v>
      </c>
      <c r="H2173" s="12" t="s">
        <v>1123</v>
      </c>
    </row>
    <row r="2174" spans="1:8" ht="54.95" customHeight="1">
      <c r="A2174" s="13" t="s">
        <v>2891</v>
      </c>
      <c r="B2174" s="14" t="s">
        <v>2892</v>
      </c>
      <c r="C2174" s="78" t="s">
        <v>15</v>
      </c>
      <c r="D2174" s="78"/>
      <c r="E2174" s="13" t="s">
        <v>39</v>
      </c>
      <c r="F2174" s="15">
        <v>6.9999999999999994E-5</v>
      </c>
      <c r="G2174" s="16">
        <v>497560.94</v>
      </c>
      <c r="H2174" s="16">
        <f>TRUNC(TRUNC(F2174,8)*G2174,2)</f>
        <v>34.82</v>
      </c>
    </row>
    <row r="2175" spans="1:8" ht="15" customHeight="1">
      <c r="A2175" s="8"/>
      <c r="B2175" s="8"/>
      <c r="C2175" s="8"/>
      <c r="D2175" s="8"/>
      <c r="E2175" s="8"/>
      <c r="F2175" s="79" t="s">
        <v>1185</v>
      </c>
      <c r="G2175" s="79"/>
      <c r="H2175" s="17">
        <f>SUM(H2174:H2174)</f>
        <v>34.82</v>
      </c>
    </row>
    <row r="2176" spans="1:8" ht="15" customHeight="1">
      <c r="A2176" s="8"/>
      <c r="B2176" s="8"/>
      <c r="C2176" s="8"/>
      <c r="D2176" s="8"/>
      <c r="E2176" s="8"/>
      <c r="F2176" s="80" t="s">
        <v>1141</v>
      </c>
      <c r="G2176" s="80"/>
      <c r="H2176" s="4">
        <f>ROUND(SUM(H2175),2)</f>
        <v>34.82</v>
      </c>
    </row>
    <row r="2177" spans="1:8" ht="9.9499999999999993" customHeight="1">
      <c r="A2177" s="8"/>
      <c r="B2177" s="8"/>
      <c r="C2177" s="8"/>
      <c r="D2177" s="8"/>
      <c r="E2177" s="8"/>
      <c r="F2177" s="83"/>
      <c r="G2177" s="83"/>
      <c r="H2177" s="83"/>
    </row>
    <row r="2178" spans="1:8" ht="27" customHeight="1">
      <c r="A2178" s="81" t="s">
        <v>2895</v>
      </c>
      <c r="B2178" s="81"/>
      <c r="C2178" s="81"/>
      <c r="D2178" s="81"/>
      <c r="E2178" s="81"/>
      <c r="F2178" s="81"/>
      <c r="G2178" s="81"/>
      <c r="H2178" s="81"/>
    </row>
    <row r="2179" spans="1:8" ht="15" customHeight="1">
      <c r="A2179" s="76" t="s">
        <v>1234</v>
      </c>
      <c r="B2179" s="76"/>
      <c r="C2179" s="77" t="s">
        <v>3</v>
      </c>
      <c r="D2179" s="77"/>
      <c r="E2179" s="12" t="s">
        <v>4</v>
      </c>
      <c r="F2179" s="12" t="s">
        <v>1121</v>
      </c>
      <c r="G2179" s="12" t="s">
        <v>1122</v>
      </c>
      <c r="H2179" s="12" t="s">
        <v>1123</v>
      </c>
    </row>
    <row r="2180" spans="1:8" ht="21" customHeight="1">
      <c r="A2180" s="13" t="s">
        <v>2421</v>
      </c>
      <c r="B2180" s="14" t="s">
        <v>2422</v>
      </c>
      <c r="C2180" s="78" t="s">
        <v>15</v>
      </c>
      <c r="D2180" s="78"/>
      <c r="E2180" s="13" t="s">
        <v>1301</v>
      </c>
      <c r="F2180" s="15">
        <v>8.5299999999999994</v>
      </c>
      <c r="G2180" s="16">
        <v>5.96</v>
      </c>
      <c r="H2180" s="16">
        <f>TRUNC(TRUNC(F2180,8)*G2180,2)</f>
        <v>50.83</v>
      </c>
    </row>
    <row r="2181" spans="1:8" ht="15" customHeight="1">
      <c r="A2181" s="8"/>
      <c r="B2181" s="8"/>
      <c r="C2181" s="8"/>
      <c r="D2181" s="8"/>
      <c r="E2181" s="8"/>
      <c r="F2181" s="79" t="s">
        <v>1249</v>
      </c>
      <c r="G2181" s="79"/>
      <c r="H2181" s="17">
        <f>SUM(H2180:H2180)</f>
        <v>50.83</v>
      </c>
    </row>
    <row r="2182" spans="1:8" ht="15" customHeight="1">
      <c r="A2182" s="8"/>
      <c r="B2182" s="8"/>
      <c r="C2182" s="8"/>
      <c r="D2182" s="8"/>
      <c r="E2182" s="8"/>
      <c r="F2182" s="80" t="s">
        <v>1141</v>
      </c>
      <c r="G2182" s="80"/>
      <c r="H2182" s="4">
        <f>ROUND(SUM(H2181),2)</f>
        <v>50.83</v>
      </c>
    </row>
    <row r="2183" spans="1:8" ht="9.9499999999999993" customHeight="1">
      <c r="A2183" s="8"/>
      <c r="B2183" s="8"/>
      <c r="C2183" s="8"/>
      <c r="D2183" s="8"/>
      <c r="E2183" s="8"/>
      <c r="F2183" s="83"/>
      <c r="G2183" s="83"/>
      <c r="H2183" s="83"/>
    </row>
    <row r="2184" spans="1:8" ht="20.100000000000001" customHeight="1">
      <c r="A2184" s="81" t="s">
        <v>2896</v>
      </c>
      <c r="B2184" s="81"/>
      <c r="C2184" s="81"/>
      <c r="D2184" s="81"/>
      <c r="E2184" s="81"/>
      <c r="F2184" s="81"/>
      <c r="G2184" s="81"/>
      <c r="H2184" s="81"/>
    </row>
    <row r="2185" spans="1:8" ht="15" customHeight="1">
      <c r="A2185" s="76" t="s">
        <v>1218</v>
      </c>
      <c r="B2185" s="76"/>
      <c r="C2185" s="77" t="s">
        <v>3</v>
      </c>
      <c r="D2185" s="77"/>
      <c r="E2185" s="12" t="s">
        <v>4</v>
      </c>
      <c r="F2185" s="12" t="s">
        <v>1121</v>
      </c>
      <c r="G2185" s="12" t="s">
        <v>1122</v>
      </c>
      <c r="H2185" s="12" t="s">
        <v>1123</v>
      </c>
    </row>
    <row r="2186" spans="1:8" ht="21" customHeight="1">
      <c r="A2186" s="13" t="s">
        <v>2476</v>
      </c>
      <c r="B2186" s="14" t="s">
        <v>2477</v>
      </c>
      <c r="C2186" s="78" t="s">
        <v>15</v>
      </c>
      <c r="D2186" s="78"/>
      <c r="E2186" s="13" t="s">
        <v>1221</v>
      </c>
      <c r="F2186" s="15">
        <v>1</v>
      </c>
      <c r="G2186" s="16">
        <v>37.25</v>
      </c>
      <c r="H2186" s="16">
        <f>TRUNC(TRUNC(F2186,8)*G2186,2)</f>
        <v>37.25</v>
      </c>
    </row>
    <row r="2187" spans="1:8" ht="18" customHeight="1">
      <c r="A2187" s="8"/>
      <c r="B2187" s="8"/>
      <c r="C2187" s="8"/>
      <c r="D2187" s="8"/>
      <c r="E2187" s="8"/>
      <c r="F2187" s="79" t="s">
        <v>1224</v>
      </c>
      <c r="G2187" s="79"/>
      <c r="H2187" s="17">
        <f>SUM(H2186:H2186)</f>
        <v>37.25</v>
      </c>
    </row>
    <row r="2188" spans="1:8" ht="15" customHeight="1">
      <c r="A2188" s="76" t="s">
        <v>1137</v>
      </c>
      <c r="B2188" s="76"/>
      <c r="C2188" s="77" t="s">
        <v>3</v>
      </c>
      <c r="D2188" s="77"/>
      <c r="E2188" s="12" t="s">
        <v>4</v>
      </c>
      <c r="F2188" s="12" t="s">
        <v>1121</v>
      </c>
      <c r="G2188" s="12" t="s">
        <v>1122</v>
      </c>
      <c r="H2188" s="12" t="s">
        <v>1123</v>
      </c>
    </row>
    <row r="2189" spans="1:8" ht="29.1" customHeight="1">
      <c r="A2189" s="13" t="s">
        <v>2897</v>
      </c>
      <c r="B2189" s="14" t="s">
        <v>2898</v>
      </c>
      <c r="C2189" s="78" t="s">
        <v>15</v>
      </c>
      <c r="D2189" s="78"/>
      <c r="E2189" s="13" t="s">
        <v>1221</v>
      </c>
      <c r="F2189" s="15">
        <v>1</v>
      </c>
      <c r="G2189" s="16">
        <v>0.1</v>
      </c>
      <c r="H2189" s="16">
        <f>TRUNC(TRUNC(F2189,8)*G2189,2)</f>
        <v>0.1</v>
      </c>
    </row>
    <row r="2190" spans="1:8" ht="29.1" customHeight="1">
      <c r="A2190" s="13" t="s">
        <v>2899</v>
      </c>
      <c r="B2190" s="14" t="s">
        <v>2900</v>
      </c>
      <c r="C2190" s="78" t="s">
        <v>15</v>
      </c>
      <c r="D2190" s="78"/>
      <c r="E2190" s="13" t="s">
        <v>1221</v>
      </c>
      <c r="F2190" s="15">
        <v>1</v>
      </c>
      <c r="G2190" s="16">
        <v>0.02</v>
      </c>
      <c r="H2190" s="16">
        <f>TRUNC(TRUNC(F2190,8)*G2190,2)</f>
        <v>0.02</v>
      </c>
    </row>
    <row r="2191" spans="1:8" ht="15" customHeight="1">
      <c r="A2191" s="8"/>
      <c r="B2191" s="8"/>
      <c r="C2191" s="8"/>
      <c r="D2191" s="8"/>
      <c r="E2191" s="8"/>
      <c r="F2191" s="79" t="s">
        <v>1140</v>
      </c>
      <c r="G2191" s="79"/>
      <c r="H2191" s="17">
        <f>SUM(H2189:H2190)</f>
        <v>0.12000000000000001</v>
      </c>
    </row>
    <row r="2192" spans="1:8" ht="15" customHeight="1">
      <c r="A2192" s="8"/>
      <c r="B2192" s="8"/>
      <c r="C2192" s="8"/>
      <c r="D2192" s="8"/>
      <c r="E2192" s="8"/>
      <c r="F2192" s="80" t="s">
        <v>1141</v>
      </c>
      <c r="G2192" s="80"/>
      <c r="H2192" s="4">
        <f>ROUND(SUM(H2187,H2191),2)</f>
        <v>37.369999999999997</v>
      </c>
    </row>
    <row r="2193" spans="1:8" ht="9.9499999999999993" customHeight="1">
      <c r="A2193" s="8"/>
      <c r="B2193" s="8"/>
      <c r="C2193" s="8"/>
      <c r="D2193" s="8"/>
      <c r="E2193" s="8"/>
      <c r="F2193" s="83"/>
      <c r="G2193" s="83"/>
      <c r="H2193" s="83"/>
    </row>
    <row r="2194" spans="1:8" ht="20.100000000000001" customHeight="1">
      <c r="A2194" s="81" t="s">
        <v>2901</v>
      </c>
      <c r="B2194" s="81"/>
      <c r="C2194" s="81"/>
      <c r="D2194" s="81"/>
      <c r="E2194" s="81"/>
      <c r="F2194" s="81"/>
      <c r="G2194" s="81"/>
      <c r="H2194" s="81"/>
    </row>
    <row r="2195" spans="1:8" ht="15" customHeight="1">
      <c r="A2195" s="76" t="s">
        <v>1218</v>
      </c>
      <c r="B2195" s="76"/>
      <c r="C2195" s="77" t="s">
        <v>3</v>
      </c>
      <c r="D2195" s="77"/>
      <c r="E2195" s="12" t="s">
        <v>4</v>
      </c>
      <c r="F2195" s="12" t="s">
        <v>1121</v>
      </c>
      <c r="G2195" s="12" t="s">
        <v>1122</v>
      </c>
      <c r="H2195" s="12" t="s">
        <v>1123</v>
      </c>
    </row>
    <row r="2196" spans="1:8" ht="21" customHeight="1">
      <c r="A2196" s="13" t="s">
        <v>2476</v>
      </c>
      <c r="B2196" s="14" t="s">
        <v>2477</v>
      </c>
      <c r="C2196" s="78" t="s">
        <v>15</v>
      </c>
      <c r="D2196" s="78"/>
      <c r="E2196" s="13" t="s">
        <v>1221</v>
      </c>
      <c r="F2196" s="15">
        <v>1</v>
      </c>
      <c r="G2196" s="16">
        <v>37.25</v>
      </c>
      <c r="H2196" s="16">
        <f>TRUNC(TRUNC(F2196,8)*G2196,2)</f>
        <v>37.25</v>
      </c>
    </row>
    <row r="2197" spans="1:8" ht="18" customHeight="1">
      <c r="A2197" s="8"/>
      <c r="B2197" s="8"/>
      <c r="C2197" s="8"/>
      <c r="D2197" s="8"/>
      <c r="E2197" s="8"/>
      <c r="F2197" s="79" t="s">
        <v>1224</v>
      </c>
      <c r="G2197" s="79"/>
      <c r="H2197" s="17">
        <f>SUM(H2196:H2196)</f>
        <v>37.25</v>
      </c>
    </row>
    <row r="2198" spans="1:8" ht="15" customHeight="1">
      <c r="A2198" s="76" t="s">
        <v>1137</v>
      </c>
      <c r="B2198" s="76"/>
      <c r="C2198" s="77" t="s">
        <v>3</v>
      </c>
      <c r="D2198" s="77"/>
      <c r="E2198" s="12" t="s">
        <v>4</v>
      </c>
      <c r="F2198" s="12" t="s">
        <v>1121</v>
      </c>
      <c r="G2198" s="12" t="s">
        <v>1122</v>
      </c>
      <c r="H2198" s="12" t="s">
        <v>1123</v>
      </c>
    </row>
    <row r="2199" spans="1:8" ht="29.1" customHeight="1">
      <c r="A2199" s="13" t="s">
        <v>2897</v>
      </c>
      <c r="B2199" s="14" t="s">
        <v>2898</v>
      </c>
      <c r="C2199" s="78" t="s">
        <v>15</v>
      </c>
      <c r="D2199" s="78"/>
      <c r="E2199" s="13" t="s">
        <v>1221</v>
      </c>
      <c r="F2199" s="15">
        <v>1</v>
      </c>
      <c r="G2199" s="16">
        <v>0.1</v>
      </c>
      <c r="H2199" s="16">
        <f>TRUNC(TRUNC(F2199,8)*G2199,2)</f>
        <v>0.1</v>
      </c>
    </row>
    <row r="2200" spans="1:8" ht="29.1" customHeight="1">
      <c r="A2200" s="13" t="s">
        <v>2899</v>
      </c>
      <c r="B2200" s="14" t="s">
        <v>2900</v>
      </c>
      <c r="C2200" s="78" t="s">
        <v>15</v>
      </c>
      <c r="D2200" s="78"/>
      <c r="E2200" s="13" t="s">
        <v>1221</v>
      </c>
      <c r="F2200" s="15">
        <v>1</v>
      </c>
      <c r="G2200" s="16">
        <v>0.02</v>
      </c>
      <c r="H2200" s="16">
        <f>TRUNC(TRUNC(F2200,8)*G2200,2)</f>
        <v>0.02</v>
      </c>
    </row>
    <row r="2201" spans="1:8" ht="29.1" customHeight="1">
      <c r="A2201" s="13" t="s">
        <v>2902</v>
      </c>
      <c r="B2201" s="14" t="s">
        <v>2903</v>
      </c>
      <c r="C2201" s="78" t="s">
        <v>15</v>
      </c>
      <c r="D2201" s="78"/>
      <c r="E2201" s="13" t="s">
        <v>1221</v>
      </c>
      <c r="F2201" s="15">
        <v>1</v>
      </c>
      <c r="G2201" s="16">
        <v>7.0000000000000007E-2</v>
      </c>
      <c r="H2201" s="16">
        <f>TRUNC(TRUNC(F2201,8)*G2201,2)</f>
        <v>7.0000000000000007E-2</v>
      </c>
    </row>
    <row r="2202" spans="1:8" ht="29.1" customHeight="1">
      <c r="A2202" s="13" t="s">
        <v>2904</v>
      </c>
      <c r="B2202" s="14" t="s">
        <v>2905</v>
      </c>
      <c r="C2202" s="78" t="s">
        <v>15</v>
      </c>
      <c r="D2202" s="78"/>
      <c r="E2202" s="13" t="s">
        <v>1221</v>
      </c>
      <c r="F2202" s="15">
        <v>1</v>
      </c>
      <c r="G2202" s="16">
        <v>1.48</v>
      </c>
      <c r="H2202" s="16">
        <f>TRUNC(TRUNC(F2202,8)*G2202,2)</f>
        <v>1.48</v>
      </c>
    </row>
    <row r="2203" spans="1:8" ht="15" customHeight="1">
      <c r="A2203" s="8"/>
      <c r="B2203" s="8"/>
      <c r="C2203" s="8"/>
      <c r="D2203" s="8"/>
      <c r="E2203" s="8"/>
      <c r="F2203" s="79" t="s">
        <v>1140</v>
      </c>
      <c r="G2203" s="79"/>
      <c r="H2203" s="17">
        <f>SUM(H2199:H2202)</f>
        <v>1.67</v>
      </c>
    </row>
    <row r="2204" spans="1:8" ht="15" customHeight="1">
      <c r="A2204" s="8"/>
      <c r="B2204" s="8"/>
      <c r="C2204" s="8"/>
      <c r="D2204" s="8"/>
      <c r="E2204" s="8"/>
      <c r="F2204" s="80" t="s">
        <v>1141</v>
      </c>
      <c r="G2204" s="80"/>
      <c r="H2204" s="4">
        <f>ROUND(SUM(H2197,H2203),2)</f>
        <v>38.92</v>
      </c>
    </row>
    <row r="2205" spans="1:8" ht="9.9499999999999993" customHeight="1">
      <c r="A2205" s="8"/>
      <c r="B2205" s="8"/>
      <c r="C2205" s="8"/>
      <c r="D2205" s="8"/>
      <c r="E2205" s="8"/>
      <c r="F2205" s="83"/>
      <c r="G2205" s="83"/>
      <c r="H2205" s="83"/>
    </row>
    <row r="2206" spans="1:8" ht="20.100000000000001" customHeight="1">
      <c r="A2206" s="81" t="s">
        <v>2906</v>
      </c>
      <c r="B2206" s="81"/>
      <c r="C2206" s="81"/>
      <c r="D2206" s="81"/>
      <c r="E2206" s="81"/>
      <c r="F2206" s="81"/>
      <c r="G2206" s="81"/>
      <c r="H2206" s="81"/>
    </row>
    <row r="2207" spans="1:8" ht="15" customHeight="1">
      <c r="A2207" s="76" t="s">
        <v>1180</v>
      </c>
      <c r="B2207" s="76"/>
      <c r="C2207" s="77" t="s">
        <v>3</v>
      </c>
      <c r="D2207" s="77"/>
      <c r="E2207" s="12" t="s">
        <v>4</v>
      </c>
      <c r="F2207" s="12" t="s">
        <v>1121</v>
      </c>
      <c r="G2207" s="12" t="s">
        <v>1122</v>
      </c>
      <c r="H2207" s="12" t="s">
        <v>1123</v>
      </c>
    </row>
    <row r="2208" spans="1:8" ht="29.1" customHeight="1">
      <c r="A2208" s="13" t="s">
        <v>2907</v>
      </c>
      <c r="B2208" s="14" t="s">
        <v>2908</v>
      </c>
      <c r="C2208" s="78" t="s">
        <v>15</v>
      </c>
      <c r="D2208" s="78"/>
      <c r="E2208" s="13" t="s">
        <v>39</v>
      </c>
      <c r="F2208" s="15">
        <v>7.2000000000000002E-5</v>
      </c>
      <c r="G2208" s="16">
        <v>1403.14</v>
      </c>
      <c r="H2208" s="16">
        <f>TRUNC(TRUNC(F2208,8)*G2208,2)</f>
        <v>0.1</v>
      </c>
    </row>
    <row r="2209" spans="1:8" ht="15" customHeight="1">
      <c r="A2209" s="8"/>
      <c r="B2209" s="8"/>
      <c r="C2209" s="8"/>
      <c r="D2209" s="8"/>
      <c r="E2209" s="8"/>
      <c r="F2209" s="79" t="s">
        <v>1185</v>
      </c>
      <c r="G2209" s="79"/>
      <c r="H2209" s="17">
        <f>SUM(H2208:H2208)</f>
        <v>0.1</v>
      </c>
    </row>
    <row r="2210" spans="1:8" ht="15" customHeight="1">
      <c r="A2210" s="8"/>
      <c r="B2210" s="8"/>
      <c r="C2210" s="8"/>
      <c r="D2210" s="8"/>
      <c r="E2210" s="8"/>
      <c r="F2210" s="80" t="s">
        <v>1141</v>
      </c>
      <c r="G2210" s="80"/>
      <c r="H2210" s="4">
        <f>ROUND(SUM(H2209),2)</f>
        <v>0.1</v>
      </c>
    </row>
    <row r="2211" spans="1:8" ht="9.9499999999999993" customHeight="1">
      <c r="A2211" s="8"/>
      <c r="B2211" s="8"/>
      <c r="C2211" s="8"/>
      <c r="D2211" s="8"/>
      <c r="E2211" s="8"/>
      <c r="F2211" s="83"/>
      <c r="G2211" s="83"/>
      <c r="H2211" s="83"/>
    </row>
    <row r="2212" spans="1:8" ht="20.100000000000001" customHeight="1">
      <c r="A2212" s="81" t="s">
        <v>2909</v>
      </c>
      <c r="B2212" s="81"/>
      <c r="C2212" s="81"/>
      <c r="D2212" s="81"/>
      <c r="E2212" s="81"/>
      <c r="F2212" s="81"/>
      <c r="G2212" s="81"/>
      <c r="H2212" s="81"/>
    </row>
    <row r="2213" spans="1:8" ht="15" customHeight="1">
      <c r="A2213" s="76" t="s">
        <v>1180</v>
      </c>
      <c r="B2213" s="76"/>
      <c r="C2213" s="77" t="s">
        <v>3</v>
      </c>
      <c r="D2213" s="77"/>
      <c r="E2213" s="12" t="s">
        <v>4</v>
      </c>
      <c r="F2213" s="12" t="s">
        <v>1121</v>
      </c>
      <c r="G2213" s="12" t="s">
        <v>1122</v>
      </c>
      <c r="H2213" s="12" t="s">
        <v>1123</v>
      </c>
    </row>
    <row r="2214" spans="1:8" ht="29.1" customHeight="1">
      <c r="A2214" s="13" t="s">
        <v>2907</v>
      </c>
      <c r="B2214" s="14" t="s">
        <v>2908</v>
      </c>
      <c r="C2214" s="78" t="s">
        <v>15</v>
      </c>
      <c r="D2214" s="78"/>
      <c r="E2214" s="13" t="s">
        <v>39</v>
      </c>
      <c r="F2214" s="15">
        <v>1.4800000000000001E-5</v>
      </c>
      <c r="G2214" s="16">
        <v>1403.14</v>
      </c>
      <c r="H2214" s="16">
        <f>TRUNC(TRUNC(F2214,8)*G2214,2)</f>
        <v>0.02</v>
      </c>
    </row>
    <row r="2215" spans="1:8" ht="15" customHeight="1">
      <c r="A2215" s="8"/>
      <c r="B2215" s="8"/>
      <c r="C2215" s="8"/>
      <c r="D2215" s="8"/>
      <c r="E2215" s="8"/>
      <c r="F2215" s="79" t="s">
        <v>1185</v>
      </c>
      <c r="G2215" s="79"/>
      <c r="H2215" s="17">
        <f>SUM(H2214:H2214)</f>
        <v>0.02</v>
      </c>
    </row>
    <row r="2216" spans="1:8" ht="15" customHeight="1">
      <c r="A2216" s="8"/>
      <c r="B2216" s="8"/>
      <c r="C2216" s="8"/>
      <c r="D2216" s="8"/>
      <c r="E2216" s="8"/>
      <c r="F2216" s="80" t="s">
        <v>1141</v>
      </c>
      <c r="G2216" s="80"/>
      <c r="H2216" s="4">
        <f>ROUND(SUM(H2215),2)</f>
        <v>0.02</v>
      </c>
    </row>
    <row r="2217" spans="1:8" ht="9.9499999999999993" customHeight="1">
      <c r="A2217" s="8"/>
      <c r="B2217" s="8"/>
      <c r="C2217" s="8"/>
      <c r="D2217" s="8"/>
      <c r="E2217" s="8"/>
      <c r="F2217" s="83"/>
      <c r="G2217" s="83"/>
      <c r="H2217" s="83"/>
    </row>
    <row r="2218" spans="1:8" ht="20.100000000000001" customHeight="1">
      <c r="A2218" s="81" t="s">
        <v>2910</v>
      </c>
      <c r="B2218" s="81"/>
      <c r="C2218" s="81"/>
      <c r="D2218" s="81"/>
      <c r="E2218" s="81"/>
      <c r="F2218" s="81"/>
      <c r="G2218" s="81"/>
      <c r="H2218" s="81"/>
    </row>
    <row r="2219" spans="1:8" ht="15" customHeight="1">
      <c r="A2219" s="76" t="s">
        <v>1180</v>
      </c>
      <c r="B2219" s="76"/>
      <c r="C2219" s="77" t="s">
        <v>3</v>
      </c>
      <c r="D2219" s="77"/>
      <c r="E2219" s="12" t="s">
        <v>4</v>
      </c>
      <c r="F2219" s="12" t="s">
        <v>1121</v>
      </c>
      <c r="G2219" s="12" t="s">
        <v>1122</v>
      </c>
      <c r="H2219" s="12" t="s">
        <v>1123</v>
      </c>
    </row>
    <row r="2220" spans="1:8" ht="29.1" customHeight="1">
      <c r="A2220" s="13" t="s">
        <v>2907</v>
      </c>
      <c r="B2220" s="14" t="s">
        <v>2908</v>
      </c>
      <c r="C2220" s="78" t="s">
        <v>15</v>
      </c>
      <c r="D2220" s="78"/>
      <c r="E2220" s="13" t="s">
        <v>39</v>
      </c>
      <c r="F2220" s="15">
        <v>5.0000000000000002E-5</v>
      </c>
      <c r="G2220" s="16">
        <v>1403.14</v>
      </c>
      <c r="H2220" s="16">
        <f>TRUNC(TRUNC(F2220,8)*G2220,2)</f>
        <v>7.0000000000000007E-2</v>
      </c>
    </row>
    <row r="2221" spans="1:8" ht="15" customHeight="1">
      <c r="A2221" s="8"/>
      <c r="B2221" s="8"/>
      <c r="C2221" s="8"/>
      <c r="D2221" s="8"/>
      <c r="E2221" s="8"/>
      <c r="F2221" s="79" t="s">
        <v>1185</v>
      </c>
      <c r="G2221" s="79"/>
      <c r="H2221" s="17">
        <f>SUM(H2220:H2220)</f>
        <v>7.0000000000000007E-2</v>
      </c>
    </row>
    <row r="2222" spans="1:8" ht="15" customHeight="1">
      <c r="A2222" s="8"/>
      <c r="B2222" s="8"/>
      <c r="C2222" s="8"/>
      <c r="D2222" s="8"/>
      <c r="E2222" s="8"/>
      <c r="F2222" s="80" t="s">
        <v>1141</v>
      </c>
      <c r="G2222" s="80"/>
      <c r="H2222" s="4">
        <f>ROUND(SUM(H2221),2)</f>
        <v>7.0000000000000007E-2</v>
      </c>
    </row>
    <row r="2223" spans="1:8" ht="9.9499999999999993" customHeight="1">
      <c r="A2223" s="8"/>
      <c r="B2223" s="8"/>
      <c r="C2223" s="8"/>
      <c r="D2223" s="8"/>
      <c r="E2223" s="8"/>
      <c r="F2223" s="83"/>
      <c r="G2223" s="83"/>
      <c r="H2223" s="83"/>
    </row>
    <row r="2224" spans="1:8" ht="20.100000000000001" customHeight="1">
      <c r="A2224" s="81" t="s">
        <v>2911</v>
      </c>
      <c r="B2224" s="81"/>
      <c r="C2224" s="81"/>
      <c r="D2224" s="81"/>
      <c r="E2224" s="81"/>
      <c r="F2224" s="81"/>
      <c r="G2224" s="81"/>
      <c r="H2224" s="81"/>
    </row>
    <row r="2225" spans="1:8" ht="15" customHeight="1">
      <c r="A2225" s="76" t="s">
        <v>2361</v>
      </c>
      <c r="B2225" s="76"/>
      <c r="C2225" s="77" t="s">
        <v>3</v>
      </c>
      <c r="D2225" s="77"/>
      <c r="E2225" s="12" t="s">
        <v>4</v>
      </c>
      <c r="F2225" s="12" t="s">
        <v>1121</v>
      </c>
      <c r="G2225" s="12" t="s">
        <v>1122</v>
      </c>
      <c r="H2225" s="12" t="s">
        <v>1123</v>
      </c>
    </row>
    <row r="2226" spans="1:8" ht="21" customHeight="1">
      <c r="A2226" s="13" t="s">
        <v>2362</v>
      </c>
      <c r="B2226" s="14" t="s">
        <v>2363</v>
      </c>
      <c r="C2226" s="78" t="s">
        <v>15</v>
      </c>
      <c r="D2226" s="78"/>
      <c r="E2226" s="13" t="s">
        <v>2364</v>
      </c>
      <c r="F2226" s="15">
        <v>1.36</v>
      </c>
      <c r="G2226" s="16">
        <v>1.0900000000000001</v>
      </c>
      <c r="H2226" s="16">
        <f>TRUNC(TRUNC(F2226,8)*G2226,2)</f>
        <v>1.48</v>
      </c>
    </row>
    <row r="2227" spans="1:8" ht="15" customHeight="1">
      <c r="A2227" s="8"/>
      <c r="B2227" s="8"/>
      <c r="C2227" s="8"/>
      <c r="D2227" s="8"/>
      <c r="E2227" s="8"/>
      <c r="F2227" s="79" t="s">
        <v>2365</v>
      </c>
      <c r="G2227" s="79"/>
      <c r="H2227" s="17">
        <f>SUM(H2226:H2226)</f>
        <v>1.48</v>
      </c>
    </row>
    <row r="2228" spans="1:8" ht="15" customHeight="1">
      <c r="A2228" s="8"/>
      <c r="B2228" s="8"/>
      <c r="C2228" s="8"/>
      <c r="D2228" s="8"/>
      <c r="E2228" s="8"/>
      <c r="F2228" s="80" t="s">
        <v>1141</v>
      </c>
      <c r="G2228" s="80"/>
      <c r="H2228" s="4">
        <f>ROUND(SUM(H2227),2)</f>
        <v>1.48</v>
      </c>
    </row>
    <row r="2229" spans="1:8" ht="9.9499999999999993" customHeight="1">
      <c r="A2229" s="8"/>
      <c r="B2229" s="8"/>
      <c r="C2229" s="8"/>
      <c r="D2229" s="8"/>
      <c r="E2229" s="8"/>
      <c r="F2229" s="83"/>
      <c r="G2229" s="83"/>
      <c r="H2229" s="83"/>
    </row>
    <row r="2230" spans="1:8" ht="20.100000000000001" customHeight="1">
      <c r="A2230" s="81" t="s">
        <v>2912</v>
      </c>
      <c r="B2230" s="81"/>
      <c r="C2230" s="81"/>
      <c r="D2230" s="81"/>
      <c r="E2230" s="81"/>
      <c r="F2230" s="81"/>
      <c r="G2230" s="81"/>
      <c r="H2230" s="81"/>
    </row>
    <row r="2231" spans="1:8" ht="15" customHeight="1">
      <c r="A2231" s="76" t="s">
        <v>1120</v>
      </c>
      <c r="B2231" s="76"/>
      <c r="C2231" s="77" t="s">
        <v>3</v>
      </c>
      <c r="D2231" s="77"/>
      <c r="E2231" s="12" t="s">
        <v>4</v>
      </c>
      <c r="F2231" s="12" t="s">
        <v>1121</v>
      </c>
      <c r="G2231" s="12" t="s">
        <v>1122</v>
      </c>
      <c r="H2231" s="12" t="s">
        <v>1123</v>
      </c>
    </row>
    <row r="2232" spans="1:8" ht="21" customHeight="1">
      <c r="A2232" s="13" t="s">
        <v>2238</v>
      </c>
      <c r="B2232" s="14" t="s">
        <v>2239</v>
      </c>
      <c r="C2232" s="78" t="s">
        <v>15</v>
      </c>
      <c r="D2232" s="78"/>
      <c r="E2232" s="13" t="s">
        <v>1221</v>
      </c>
      <c r="F2232" s="15">
        <v>1</v>
      </c>
      <c r="G2232" s="16">
        <v>4.5199999999999996</v>
      </c>
      <c r="H2232" s="16">
        <f t="shared" ref="H2232:H2237" si="28">TRUNC(TRUNC(F2232,8)*G2232,2)</f>
        <v>4.5199999999999996</v>
      </c>
    </row>
    <row r="2233" spans="1:8" ht="21" customHeight="1">
      <c r="A2233" s="13" t="s">
        <v>2240</v>
      </c>
      <c r="B2233" s="14" t="s">
        <v>2241</v>
      </c>
      <c r="C2233" s="78" t="s">
        <v>15</v>
      </c>
      <c r="D2233" s="78"/>
      <c r="E2233" s="13" t="s">
        <v>1221</v>
      </c>
      <c r="F2233" s="15">
        <v>1</v>
      </c>
      <c r="G2233" s="16">
        <v>1.31</v>
      </c>
      <c r="H2233" s="16">
        <f t="shared" si="28"/>
        <v>1.31</v>
      </c>
    </row>
    <row r="2234" spans="1:8" ht="21" customHeight="1">
      <c r="A2234" s="13" t="s">
        <v>2242</v>
      </c>
      <c r="B2234" s="14" t="s">
        <v>2243</v>
      </c>
      <c r="C2234" s="78" t="s">
        <v>15</v>
      </c>
      <c r="D2234" s="78"/>
      <c r="E2234" s="13" t="s">
        <v>1221</v>
      </c>
      <c r="F2234" s="15">
        <v>1</v>
      </c>
      <c r="G2234" s="16">
        <v>1.43</v>
      </c>
      <c r="H2234" s="16">
        <f t="shared" si="28"/>
        <v>1.43</v>
      </c>
    </row>
    <row r="2235" spans="1:8" ht="21" customHeight="1">
      <c r="A2235" s="13" t="s">
        <v>2244</v>
      </c>
      <c r="B2235" s="14" t="s">
        <v>2245</v>
      </c>
      <c r="C2235" s="78" t="s">
        <v>15</v>
      </c>
      <c r="D2235" s="78"/>
      <c r="E2235" s="13" t="s">
        <v>1221</v>
      </c>
      <c r="F2235" s="15">
        <v>1</v>
      </c>
      <c r="G2235" s="16">
        <v>0.78</v>
      </c>
      <c r="H2235" s="16">
        <f t="shared" si="28"/>
        <v>0.78</v>
      </c>
    </row>
    <row r="2236" spans="1:8" ht="21" customHeight="1">
      <c r="A2236" s="13" t="s">
        <v>2246</v>
      </c>
      <c r="B2236" s="14" t="s">
        <v>2247</v>
      </c>
      <c r="C2236" s="78" t="s">
        <v>15</v>
      </c>
      <c r="D2236" s="78"/>
      <c r="E2236" s="13" t="s">
        <v>1221</v>
      </c>
      <c r="F2236" s="15">
        <v>1</v>
      </c>
      <c r="G2236" s="16">
        <v>0.08</v>
      </c>
      <c r="H2236" s="16">
        <f t="shared" si="28"/>
        <v>0.08</v>
      </c>
    </row>
    <row r="2237" spans="1:8" ht="21" customHeight="1">
      <c r="A2237" s="13" t="s">
        <v>2248</v>
      </c>
      <c r="B2237" s="14" t="s">
        <v>2249</v>
      </c>
      <c r="C2237" s="78" t="s">
        <v>15</v>
      </c>
      <c r="D2237" s="78"/>
      <c r="E2237" s="13" t="s">
        <v>1221</v>
      </c>
      <c r="F2237" s="15">
        <v>1</v>
      </c>
      <c r="G2237" s="16">
        <v>0.85</v>
      </c>
      <c r="H2237" s="16">
        <f t="shared" si="28"/>
        <v>0.85</v>
      </c>
    </row>
    <row r="2238" spans="1:8" ht="15" customHeight="1">
      <c r="A2238" s="8"/>
      <c r="B2238" s="8"/>
      <c r="C2238" s="8"/>
      <c r="D2238" s="8"/>
      <c r="E2238" s="8"/>
      <c r="F2238" s="79" t="s">
        <v>1132</v>
      </c>
      <c r="G2238" s="79"/>
      <c r="H2238" s="17">
        <f>SUM(H2232:H2237)</f>
        <v>8.9699999999999989</v>
      </c>
    </row>
    <row r="2239" spans="1:8" ht="15" customHeight="1">
      <c r="A2239" s="76" t="s">
        <v>1133</v>
      </c>
      <c r="B2239" s="76"/>
      <c r="C2239" s="77" t="s">
        <v>3</v>
      </c>
      <c r="D2239" s="77"/>
      <c r="E2239" s="12" t="s">
        <v>4</v>
      </c>
      <c r="F2239" s="12" t="s">
        <v>1121</v>
      </c>
      <c r="G2239" s="12" t="s">
        <v>1122</v>
      </c>
      <c r="H2239" s="12" t="s">
        <v>1123</v>
      </c>
    </row>
    <row r="2240" spans="1:8" ht="15" customHeight="1">
      <c r="A2240" s="13" t="s">
        <v>2600</v>
      </c>
      <c r="B2240" s="14" t="s">
        <v>2601</v>
      </c>
      <c r="C2240" s="78" t="s">
        <v>15</v>
      </c>
      <c r="D2240" s="78"/>
      <c r="E2240" s="13" t="s">
        <v>1221</v>
      </c>
      <c r="F2240" s="15">
        <v>1</v>
      </c>
      <c r="G2240" s="16">
        <v>21.5</v>
      </c>
      <c r="H2240" s="16">
        <f>TRUNC(TRUNC(F2240,8)*G2240,2)</f>
        <v>21.5</v>
      </c>
    </row>
    <row r="2241" spans="1:8" ht="15" customHeight="1">
      <c r="A2241" s="8"/>
      <c r="B2241" s="8"/>
      <c r="C2241" s="8"/>
      <c r="D2241" s="8"/>
      <c r="E2241" s="8"/>
      <c r="F2241" s="79" t="s">
        <v>1136</v>
      </c>
      <c r="G2241" s="79"/>
      <c r="H2241" s="17">
        <f>SUM(H2240:H2240)</f>
        <v>21.5</v>
      </c>
    </row>
    <row r="2242" spans="1:8" ht="15" customHeight="1">
      <c r="A2242" s="76" t="s">
        <v>1137</v>
      </c>
      <c r="B2242" s="76"/>
      <c r="C2242" s="77" t="s">
        <v>3</v>
      </c>
      <c r="D2242" s="77"/>
      <c r="E2242" s="12" t="s">
        <v>4</v>
      </c>
      <c r="F2242" s="12" t="s">
        <v>1121</v>
      </c>
      <c r="G2242" s="12" t="s">
        <v>1122</v>
      </c>
      <c r="H2242" s="12" t="s">
        <v>1123</v>
      </c>
    </row>
    <row r="2243" spans="1:8" ht="21" customHeight="1">
      <c r="A2243" s="13" t="s">
        <v>2913</v>
      </c>
      <c r="B2243" s="14" t="s">
        <v>2914</v>
      </c>
      <c r="C2243" s="78" t="s">
        <v>15</v>
      </c>
      <c r="D2243" s="78"/>
      <c r="E2243" s="13" t="s">
        <v>1221</v>
      </c>
      <c r="F2243" s="15">
        <v>1</v>
      </c>
      <c r="G2243" s="16">
        <v>0.24</v>
      </c>
      <c r="H2243" s="16">
        <f>TRUNC(TRUNC(F2243,8)*G2243,2)</f>
        <v>0.24</v>
      </c>
    </row>
    <row r="2244" spans="1:8" ht="15" customHeight="1">
      <c r="A2244" s="8"/>
      <c r="B2244" s="8"/>
      <c r="C2244" s="8"/>
      <c r="D2244" s="8"/>
      <c r="E2244" s="8"/>
      <c r="F2244" s="79" t="s">
        <v>1140</v>
      </c>
      <c r="G2244" s="79"/>
      <c r="H2244" s="17">
        <f>SUM(H2243:H2243)</f>
        <v>0.24</v>
      </c>
    </row>
    <row r="2245" spans="1:8" ht="15" customHeight="1">
      <c r="A2245" s="8"/>
      <c r="B2245" s="8"/>
      <c r="C2245" s="8"/>
      <c r="D2245" s="8"/>
      <c r="E2245" s="8"/>
      <c r="F2245" s="80" t="s">
        <v>1141</v>
      </c>
      <c r="G2245" s="80"/>
      <c r="H2245" s="4">
        <f>ROUND(SUM(H2238,H2241,H2244),2)</f>
        <v>30.71</v>
      </c>
    </row>
    <row r="2246" spans="1:8" ht="9.9499999999999993" customHeight="1">
      <c r="A2246" s="8"/>
      <c r="B2246" s="8"/>
      <c r="C2246" s="8"/>
      <c r="D2246" s="8"/>
      <c r="E2246" s="8"/>
      <c r="F2246" s="83"/>
      <c r="G2246" s="83"/>
      <c r="H2246" s="83"/>
    </row>
    <row r="2247" spans="1:8" ht="20.100000000000001" customHeight="1">
      <c r="A2247" s="81" t="s">
        <v>2915</v>
      </c>
      <c r="B2247" s="81"/>
      <c r="C2247" s="81"/>
      <c r="D2247" s="81"/>
      <c r="E2247" s="81"/>
      <c r="F2247" s="81"/>
      <c r="G2247" s="81"/>
      <c r="H2247" s="81"/>
    </row>
    <row r="2248" spans="1:8" ht="15" customHeight="1">
      <c r="A2248" s="76" t="s">
        <v>1120</v>
      </c>
      <c r="B2248" s="76"/>
      <c r="C2248" s="77" t="s">
        <v>3</v>
      </c>
      <c r="D2248" s="77"/>
      <c r="E2248" s="12" t="s">
        <v>4</v>
      </c>
      <c r="F2248" s="12" t="s">
        <v>1121</v>
      </c>
      <c r="G2248" s="12" t="s">
        <v>1122</v>
      </c>
      <c r="H2248" s="12" t="s">
        <v>1123</v>
      </c>
    </row>
    <row r="2249" spans="1:8" ht="21" customHeight="1">
      <c r="A2249" s="13" t="s">
        <v>2238</v>
      </c>
      <c r="B2249" s="14" t="s">
        <v>2239</v>
      </c>
      <c r="C2249" s="78" t="s">
        <v>15</v>
      </c>
      <c r="D2249" s="78"/>
      <c r="E2249" s="13" t="s">
        <v>1221</v>
      </c>
      <c r="F2249" s="15">
        <v>1</v>
      </c>
      <c r="G2249" s="16">
        <v>4.5199999999999996</v>
      </c>
      <c r="H2249" s="16">
        <f t="shared" ref="H2249:H2254" si="29">TRUNC(TRUNC(F2249,8)*G2249,2)</f>
        <v>4.5199999999999996</v>
      </c>
    </row>
    <row r="2250" spans="1:8" ht="21" customHeight="1">
      <c r="A2250" s="13" t="s">
        <v>2264</v>
      </c>
      <c r="B2250" s="14" t="s">
        <v>2265</v>
      </c>
      <c r="C2250" s="78" t="s">
        <v>15</v>
      </c>
      <c r="D2250" s="78"/>
      <c r="E2250" s="13" t="s">
        <v>1221</v>
      </c>
      <c r="F2250" s="15">
        <v>1</v>
      </c>
      <c r="G2250" s="16">
        <v>1.39</v>
      </c>
      <c r="H2250" s="16">
        <f t="shared" si="29"/>
        <v>1.39</v>
      </c>
    </row>
    <row r="2251" spans="1:8" ht="21" customHeight="1">
      <c r="A2251" s="13" t="s">
        <v>2242</v>
      </c>
      <c r="B2251" s="14" t="s">
        <v>2243</v>
      </c>
      <c r="C2251" s="78" t="s">
        <v>15</v>
      </c>
      <c r="D2251" s="78"/>
      <c r="E2251" s="13" t="s">
        <v>1221</v>
      </c>
      <c r="F2251" s="15">
        <v>1</v>
      </c>
      <c r="G2251" s="16">
        <v>1.43</v>
      </c>
      <c r="H2251" s="16">
        <f t="shared" si="29"/>
        <v>1.43</v>
      </c>
    </row>
    <row r="2252" spans="1:8" ht="21" customHeight="1">
      <c r="A2252" s="13" t="s">
        <v>2266</v>
      </c>
      <c r="B2252" s="14" t="s">
        <v>2267</v>
      </c>
      <c r="C2252" s="78" t="s">
        <v>15</v>
      </c>
      <c r="D2252" s="78"/>
      <c r="E2252" s="13" t="s">
        <v>1221</v>
      </c>
      <c r="F2252" s="15">
        <v>1</v>
      </c>
      <c r="G2252" s="16">
        <v>0.61</v>
      </c>
      <c r="H2252" s="16">
        <f t="shared" si="29"/>
        <v>0.61</v>
      </c>
    </row>
    <row r="2253" spans="1:8" ht="21" customHeight="1">
      <c r="A2253" s="13" t="s">
        <v>2246</v>
      </c>
      <c r="B2253" s="14" t="s">
        <v>2247</v>
      </c>
      <c r="C2253" s="78" t="s">
        <v>15</v>
      </c>
      <c r="D2253" s="78"/>
      <c r="E2253" s="13" t="s">
        <v>1221</v>
      </c>
      <c r="F2253" s="15">
        <v>1</v>
      </c>
      <c r="G2253" s="16">
        <v>0.08</v>
      </c>
      <c r="H2253" s="16">
        <f t="shared" si="29"/>
        <v>0.08</v>
      </c>
    </row>
    <row r="2254" spans="1:8" ht="21" customHeight="1">
      <c r="A2254" s="13" t="s">
        <v>2248</v>
      </c>
      <c r="B2254" s="14" t="s">
        <v>2249</v>
      </c>
      <c r="C2254" s="78" t="s">
        <v>15</v>
      </c>
      <c r="D2254" s="78"/>
      <c r="E2254" s="13" t="s">
        <v>1221</v>
      </c>
      <c r="F2254" s="15">
        <v>1</v>
      </c>
      <c r="G2254" s="16">
        <v>0.85</v>
      </c>
      <c r="H2254" s="16">
        <f t="shared" si="29"/>
        <v>0.85</v>
      </c>
    </row>
    <row r="2255" spans="1:8" ht="15" customHeight="1">
      <c r="A2255" s="8"/>
      <c r="B2255" s="8"/>
      <c r="C2255" s="8"/>
      <c r="D2255" s="8"/>
      <c r="E2255" s="8"/>
      <c r="F2255" s="79" t="s">
        <v>1132</v>
      </c>
      <c r="G2255" s="79"/>
      <c r="H2255" s="17">
        <f>SUM(H2249:H2254)</f>
        <v>8.879999999999999</v>
      </c>
    </row>
    <row r="2256" spans="1:8" ht="15" customHeight="1">
      <c r="A2256" s="76" t="s">
        <v>1133</v>
      </c>
      <c r="B2256" s="76"/>
      <c r="C2256" s="77" t="s">
        <v>3</v>
      </c>
      <c r="D2256" s="77"/>
      <c r="E2256" s="12" t="s">
        <v>4</v>
      </c>
      <c r="F2256" s="12" t="s">
        <v>1121</v>
      </c>
      <c r="G2256" s="12" t="s">
        <v>1122</v>
      </c>
      <c r="H2256" s="12" t="s">
        <v>1123</v>
      </c>
    </row>
    <row r="2257" spans="1:8" ht="15" customHeight="1">
      <c r="A2257" s="13" t="s">
        <v>2603</v>
      </c>
      <c r="B2257" s="14" t="s">
        <v>2604</v>
      </c>
      <c r="C2257" s="78" t="s">
        <v>15</v>
      </c>
      <c r="D2257" s="78"/>
      <c r="E2257" s="13" t="s">
        <v>1221</v>
      </c>
      <c r="F2257" s="15">
        <v>1</v>
      </c>
      <c r="G2257" s="16">
        <v>13.56</v>
      </c>
      <c r="H2257" s="16">
        <f>TRUNC(TRUNC(F2257,8)*G2257,2)</f>
        <v>13.56</v>
      </c>
    </row>
    <row r="2258" spans="1:8" ht="15" customHeight="1">
      <c r="A2258" s="8"/>
      <c r="B2258" s="8"/>
      <c r="C2258" s="8"/>
      <c r="D2258" s="8"/>
      <c r="E2258" s="8"/>
      <c r="F2258" s="79" t="s">
        <v>1136</v>
      </c>
      <c r="G2258" s="79"/>
      <c r="H2258" s="17">
        <f>SUM(H2257:H2257)</f>
        <v>13.56</v>
      </c>
    </row>
    <row r="2259" spans="1:8" ht="15" customHeight="1">
      <c r="A2259" s="76" t="s">
        <v>1137</v>
      </c>
      <c r="B2259" s="76"/>
      <c r="C2259" s="77" t="s">
        <v>3</v>
      </c>
      <c r="D2259" s="77"/>
      <c r="E2259" s="12" t="s">
        <v>4</v>
      </c>
      <c r="F2259" s="12" t="s">
        <v>1121</v>
      </c>
      <c r="G2259" s="12" t="s">
        <v>1122</v>
      </c>
      <c r="H2259" s="12" t="s">
        <v>1123</v>
      </c>
    </row>
    <row r="2260" spans="1:8" ht="21" customHeight="1">
      <c r="A2260" s="13" t="s">
        <v>2916</v>
      </c>
      <c r="B2260" s="14" t="s">
        <v>2917</v>
      </c>
      <c r="C2260" s="78" t="s">
        <v>15</v>
      </c>
      <c r="D2260" s="78"/>
      <c r="E2260" s="13" t="s">
        <v>1221</v>
      </c>
      <c r="F2260" s="15">
        <v>1</v>
      </c>
      <c r="G2260" s="16">
        <v>0.28000000000000003</v>
      </c>
      <c r="H2260" s="16">
        <f>TRUNC(TRUNC(F2260,8)*G2260,2)</f>
        <v>0.28000000000000003</v>
      </c>
    </row>
    <row r="2261" spans="1:8" ht="15" customHeight="1">
      <c r="A2261" s="8"/>
      <c r="B2261" s="8"/>
      <c r="C2261" s="8"/>
      <c r="D2261" s="8"/>
      <c r="E2261" s="8"/>
      <c r="F2261" s="79" t="s">
        <v>1140</v>
      </c>
      <c r="G2261" s="79"/>
      <c r="H2261" s="17">
        <f>SUM(H2260:H2260)</f>
        <v>0.28000000000000003</v>
      </c>
    </row>
    <row r="2262" spans="1:8" ht="15" customHeight="1">
      <c r="A2262" s="8"/>
      <c r="B2262" s="8"/>
      <c r="C2262" s="8"/>
      <c r="D2262" s="8"/>
      <c r="E2262" s="8"/>
      <c r="F2262" s="80" t="s">
        <v>1141</v>
      </c>
      <c r="G2262" s="80"/>
      <c r="H2262" s="4">
        <f>ROUND(SUM(H2255,H2258,H2261),2)</f>
        <v>22.72</v>
      </c>
    </row>
    <row r="2263" spans="1:8" ht="9.9499999999999993" customHeight="1">
      <c r="A2263" s="8"/>
      <c r="B2263" s="8"/>
      <c r="C2263" s="8"/>
      <c r="D2263" s="8"/>
      <c r="E2263" s="8"/>
      <c r="F2263" s="83"/>
      <c r="G2263" s="83"/>
      <c r="H2263" s="83"/>
    </row>
    <row r="2264" spans="1:8" ht="20.100000000000001" customHeight="1">
      <c r="A2264" s="81" t="s">
        <v>2918</v>
      </c>
      <c r="B2264" s="81"/>
      <c r="C2264" s="81"/>
      <c r="D2264" s="81"/>
      <c r="E2264" s="81"/>
      <c r="F2264" s="81"/>
      <c r="G2264" s="81"/>
      <c r="H2264" s="81"/>
    </row>
    <row r="2265" spans="1:8" ht="15" customHeight="1">
      <c r="A2265" s="76" t="s">
        <v>1120</v>
      </c>
      <c r="B2265" s="76"/>
      <c r="C2265" s="77" t="s">
        <v>3</v>
      </c>
      <c r="D2265" s="77"/>
      <c r="E2265" s="12" t="s">
        <v>4</v>
      </c>
      <c r="F2265" s="12" t="s">
        <v>1121</v>
      </c>
      <c r="G2265" s="12" t="s">
        <v>1122</v>
      </c>
      <c r="H2265" s="12" t="s">
        <v>1123</v>
      </c>
    </row>
    <row r="2266" spans="1:8" ht="21" customHeight="1">
      <c r="A2266" s="13" t="s">
        <v>2238</v>
      </c>
      <c r="B2266" s="14" t="s">
        <v>2239</v>
      </c>
      <c r="C2266" s="78" t="s">
        <v>15</v>
      </c>
      <c r="D2266" s="78"/>
      <c r="E2266" s="13" t="s">
        <v>1221</v>
      </c>
      <c r="F2266" s="15">
        <v>1</v>
      </c>
      <c r="G2266" s="16">
        <v>4.5199999999999996</v>
      </c>
      <c r="H2266" s="16">
        <f t="shared" ref="H2266:H2271" si="30">TRUNC(TRUNC(F2266,8)*G2266,2)</f>
        <v>4.5199999999999996</v>
      </c>
    </row>
    <row r="2267" spans="1:8" ht="21" customHeight="1">
      <c r="A2267" s="13" t="s">
        <v>2919</v>
      </c>
      <c r="B2267" s="14" t="s">
        <v>2920</v>
      </c>
      <c r="C2267" s="78" t="s">
        <v>15</v>
      </c>
      <c r="D2267" s="78"/>
      <c r="E2267" s="13" t="s">
        <v>1221</v>
      </c>
      <c r="F2267" s="15">
        <v>1</v>
      </c>
      <c r="G2267" s="16">
        <v>1.82</v>
      </c>
      <c r="H2267" s="16">
        <f t="shared" si="30"/>
        <v>1.82</v>
      </c>
    </row>
    <row r="2268" spans="1:8" ht="21" customHeight="1">
      <c r="A2268" s="13" t="s">
        <v>2242</v>
      </c>
      <c r="B2268" s="14" t="s">
        <v>2243</v>
      </c>
      <c r="C2268" s="78" t="s">
        <v>15</v>
      </c>
      <c r="D2268" s="78"/>
      <c r="E2268" s="13" t="s">
        <v>1221</v>
      </c>
      <c r="F2268" s="15">
        <v>1</v>
      </c>
      <c r="G2268" s="16">
        <v>1.43</v>
      </c>
      <c r="H2268" s="16">
        <f t="shared" si="30"/>
        <v>1.43</v>
      </c>
    </row>
    <row r="2269" spans="1:8" ht="21" customHeight="1">
      <c r="A2269" s="13" t="s">
        <v>2921</v>
      </c>
      <c r="B2269" s="14" t="s">
        <v>2922</v>
      </c>
      <c r="C2269" s="78" t="s">
        <v>15</v>
      </c>
      <c r="D2269" s="78"/>
      <c r="E2269" s="13" t="s">
        <v>1221</v>
      </c>
      <c r="F2269" s="15">
        <v>1</v>
      </c>
      <c r="G2269" s="16">
        <v>1.21</v>
      </c>
      <c r="H2269" s="16">
        <f t="shared" si="30"/>
        <v>1.21</v>
      </c>
    </row>
    <row r="2270" spans="1:8" ht="21" customHeight="1">
      <c r="A2270" s="13" t="s">
        <v>2246</v>
      </c>
      <c r="B2270" s="14" t="s">
        <v>2247</v>
      </c>
      <c r="C2270" s="78" t="s">
        <v>15</v>
      </c>
      <c r="D2270" s="78"/>
      <c r="E2270" s="13" t="s">
        <v>1221</v>
      </c>
      <c r="F2270" s="15">
        <v>1</v>
      </c>
      <c r="G2270" s="16">
        <v>0.08</v>
      </c>
      <c r="H2270" s="16">
        <f t="shared" si="30"/>
        <v>0.08</v>
      </c>
    </row>
    <row r="2271" spans="1:8" ht="21" customHeight="1">
      <c r="A2271" s="13" t="s">
        <v>2248</v>
      </c>
      <c r="B2271" s="14" t="s">
        <v>2249</v>
      </c>
      <c r="C2271" s="78" t="s">
        <v>15</v>
      </c>
      <c r="D2271" s="78"/>
      <c r="E2271" s="13" t="s">
        <v>1221</v>
      </c>
      <c r="F2271" s="15">
        <v>1</v>
      </c>
      <c r="G2271" s="16">
        <v>0.85</v>
      </c>
      <c r="H2271" s="16">
        <f t="shared" si="30"/>
        <v>0.85</v>
      </c>
    </row>
    <row r="2272" spans="1:8" ht="15" customHeight="1">
      <c r="A2272" s="8"/>
      <c r="B2272" s="8"/>
      <c r="C2272" s="8"/>
      <c r="D2272" s="8"/>
      <c r="E2272" s="8"/>
      <c r="F2272" s="79" t="s">
        <v>1132</v>
      </c>
      <c r="G2272" s="79"/>
      <c r="H2272" s="17">
        <f>SUM(H2266:H2271)</f>
        <v>9.91</v>
      </c>
    </row>
    <row r="2273" spans="1:8" ht="15" customHeight="1">
      <c r="A2273" s="76" t="s">
        <v>1133</v>
      </c>
      <c r="B2273" s="76"/>
      <c r="C2273" s="77" t="s">
        <v>3</v>
      </c>
      <c r="D2273" s="77"/>
      <c r="E2273" s="12" t="s">
        <v>4</v>
      </c>
      <c r="F2273" s="12" t="s">
        <v>1121</v>
      </c>
      <c r="G2273" s="12" t="s">
        <v>1122</v>
      </c>
      <c r="H2273" s="12" t="s">
        <v>1123</v>
      </c>
    </row>
    <row r="2274" spans="1:8" ht="15" customHeight="1">
      <c r="A2274" s="13" t="s">
        <v>2606</v>
      </c>
      <c r="B2274" s="14" t="s">
        <v>2607</v>
      </c>
      <c r="C2274" s="78" t="s">
        <v>15</v>
      </c>
      <c r="D2274" s="78"/>
      <c r="E2274" s="13" t="s">
        <v>1221</v>
      </c>
      <c r="F2274" s="15">
        <v>1</v>
      </c>
      <c r="G2274" s="16">
        <v>26.33</v>
      </c>
      <c r="H2274" s="16">
        <f>TRUNC(TRUNC(F2274,8)*G2274,2)</f>
        <v>26.33</v>
      </c>
    </row>
    <row r="2275" spans="1:8" ht="15" customHeight="1">
      <c r="A2275" s="8"/>
      <c r="B2275" s="8"/>
      <c r="C2275" s="8"/>
      <c r="D2275" s="8"/>
      <c r="E2275" s="8"/>
      <c r="F2275" s="79" t="s">
        <v>1136</v>
      </c>
      <c r="G2275" s="79"/>
      <c r="H2275" s="17">
        <f>SUM(H2274:H2274)</f>
        <v>26.33</v>
      </c>
    </row>
    <row r="2276" spans="1:8" ht="15" customHeight="1">
      <c r="A2276" s="76" t="s">
        <v>1137</v>
      </c>
      <c r="B2276" s="76"/>
      <c r="C2276" s="77" t="s">
        <v>3</v>
      </c>
      <c r="D2276" s="77"/>
      <c r="E2276" s="12" t="s">
        <v>4</v>
      </c>
      <c r="F2276" s="12" t="s">
        <v>1121</v>
      </c>
      <c r="G2276" s="12" t="s">
        <v>1122</v>
      </c>
      <c r="H2276" s="12" t="s">
        <v>1123</v>
      </c>
    </row>
    <row r="2277" spans="1:8" ht="21" customHeight="1">
      <c r="A2277" s="13" t="s">
        <v>2923</v>
      </c>
      <c r="B2277" s="14" t="s">
        <v>2924</v>
      </c>
      <c r="C2277" s="78" t="s">
        <v>15</v>
      </c>
      <c r="D2277" s="78"/>
      <c r="E2277" s="13" t="s">
        <v>1221</v>
      </c>
      <c r="F2277" s="15">
        <v>1</v>
      </c>
      <c r="G2277" s="16">
        <v>0.3</v>
      </c>
      <c r="H2277" s="16">
        <f>TRUNC(TRUNC(F2277,8)*G2277,2)</f>
        <v>0.3</v>
      </c>
    </row>
    <row r="2278" spans="1:8" ht="15" customHeight="1">
      <c r="A2278" s="8"/>
      <c r="B2278" s="8"/>
      <c r="C2278" s="8"/>
      <c r="D2278" s="8"/>
      <c r="E2278" s="8"/>
      <c r="F2278" s="79" t="s">
        <v>1140</v>
      </c>
      <c r="G2278" s="79"/>
      <c r="H2278" s="17">
        <f>SUM(H2277:H2277)</f>
        <v>0.3</v>
      </c>
    </row>
    <row r="2279" spans="1:8" ht="15" customHeight="1">
      <c r="A2279" s="8"/>
      <c r="B2279" s="8"/>
      <c r="C2279" s="8"/>
      <c r="D2279" s="8"/>
      <c r="E2279" s="8"/>
      <c r="F2279" s="80" t="s">
        <v>1141</v>
      </c>
      <c r="G2279" s="80"/>
      <c r="H2279" s="4">
        <f>ROUND(SUM(H2272,H2275,H2278),2)</f>
        <v>36.54</v>
      </c>
    </row>
    <row r="2280" spans="1:8" ht="9.9499999999999993" customHeight="1">
      <c r="A2280" s="8"/>
      <c r="B2280" s="8"/>
      <c r="C2280" s="8"/>
      <c r="D2280" s="8"/>
      <c r="E2280" s="8"/>
      <c r="F2280" s="83"/>
      <c r="G2280" s="83"/>
      <c r="H2280" s="83"/>
    </row>
    <row r="2281" spans="1:8" ht="20.100000000000001" customHeight="1">
      <c r="A2281" s="81" t="s">
        <v>2925</v>
      </c>
      <c r="B2281" s="81"/>
      <c r="C2281" s="81"/>
      <c r="D2281" s="81"/>
      <c r="E2281" s="81"/>
      <c r="F2281" s="81"/>
      <c r="G2281" s="81"/>
      <c r="H2281" s="81"/>
    </row>
    <row r="2282" spans="1:8" ht="15" customHeight="1">
      <c r="A2282" s="76" t="s">
        <v>1234</v>
      </c>
      <c r="B2282" s="76"/>
      <c r="C2282" s="77" t="s">
        <v>3</v>
      </c>
      <c r="D2282" s="77"/>
      <c r="E2282" s="12" t="s">
        <v>4</v>
      </c>
      <c r="F2282" s="12" t="s">
        <v>1121</v>
      </c>
      <c r="G2282" s="12" t="s">
        <v>1122</v>
      </c>
      <c r="H2282" s="12" t="s">
        <v>1123</v>
      </c>
    </row>
    <row r="2283" spans="1:8" ht="21" customHeight="1">
      <c r="A2283" s="13" t="s">
        <v>2926</v>
      </c>
      <c r="B2283" s="14" t="s">
        <v>2927</v>
      </c>
      <c r="C2283" s="78" t="s">
        <v>15</v>
      </c>
      <c r="D2283" s="78"/>
      <c r="E2283" s="13" t="s">
        <v>39</v>
      </c>
      <c r="F2283" s="15">
        <v>1</v>
      </c>
      <c r="G2283" s="16">
        <v>2.0699999999999998</v>
      </c>
      <c r="H2283" s="16">
        <f>TRUNC(TRUNC(F2283,8)*G2283,2)</f>
        <v>2.0699999999999998</v>
      </c>
    </row>
    <row r="2284" spans="1:8" ht="29.1" customHeight="1">
      <c r="A2284" s="13" t="s">
        <v>2928</v>
      </c>
      <c r="B2284" s="14" t="s">
        <v>2929</v>
      </c>
      <c r="C2284" s="78" t="s">
        <v>15</v>
      </c>
      <c r="D2284" s="78"/>
      <c r="E2284" s="13" t="s">
        <v>39</v>
      </c>
      <c r="F2284" s="15">
        <v>1</v>
      </c>
      <c r="G2284" s="16">
        <v>1.07</v>
      </c>
      <c r="H2284" s="16">
        <f>TRUNC(TRUNC(F2284,8)*G2284,2)</f>
        <v>1.07</v>
      </c>
    </row>
    <row r="2285" spans="1:8" ht="15" customHeight="1">
      <c r="A2285" s="8"/>
      <c r="B2285" s="8"/>
      <c r="C2285" s="8"/>
      <c r="D2285" s="8"/>
      <c r="E2285" s="8"/>
      <c r="F2285" s="79" t="s">
        <v>1249</v>
      </c>
      <c r="G2285" s="79"/>
      <c r="H2285" s="17">
        <f>SUM(H2283:H2284)</f>
        <v>3.1399999999999997</v>
      </c>
    </row>
    <row r="2286" spans="1:8" ht="15" customHeight="1">
      <c r="A2286" s="76" t="s">
        <v>1218</v>
      </c>
      <c r="B2286" s="76"/>
      <c r="C2286" s="77" t="s">
        <v>3</v>
      </c>
      <c r="D2286" s="77"/>
      <c r="E2286" s="12" t="s">
        <v>4</v>
      </c>
      <c r="F2286" s="12" t="s">
        <v>1121</v>
      </c>
      <c r="G2286" s="12" t="s">
        <v>1122</v>
      </c>
      <c r="H2286" s="12" t="s">
        <v>1123</v>
      </c>
    </row>
    <row r="2287" spans="1:8" ht="21" customHeight="1">
      <c r="A2287" s="13" t="s">
        <v>1326</v>
      </c>
      <c r="B2287" s="14" t="s">
        <v>1327</v>
      </c>
      <c r="C2287" s="78" t="s">
        <v>15</v>
      </c>
      <c r="D2287" s="78"/>
      <c r="E2287" s="13" t="s">
        <v>1221</v>
      </c>
      <c r="F2287" s="15">
        <v>0.128</v>
      </c>
      <c r="G2287" s="16">
        <v>23.8</v>
      </c>
      <c r="H2287" s="16">
        <f>TRUNC(TRUNC(F2287,8)*G2287,2)</f>
        <v>3.04</v>
      </c>
    </row>
    <row r="2288" spans="1:8" ht="15" customHeight="1">
      <c r="A2288" s="13" t="s">
        <v>1328</v>
      </c>
      <c r="B2288" s="14" t="s">
        <v>1329</v>
      </c>
      <c r="C2288" s="78" t="s">
        <v>15</v>
      </c>
      <c r="D2288" s="78"/>
      <c r="E2288" s="13" t="s">
        <v>1221</v>
      </c>
      <c r="F2288" s="15">
        <v>0.128</v>
      </c>
      <c r="G2288" s="16">
        <v>31.3</v>
      </c>
      <c r="H2288" s="16">
        <f>TRUNC(TRUNC(F2288,8)*G2288,2)</f>
        <v>4</v>
      </c>
    </row>
    <row r="2289" spans="1:8" ht="18" customHeight="1">
      <c r="A2289" s="8"/>
      <c r="B2289" s="8"/>
      <c r="C2289" s="8"/>
      <c r="D2289" s="8"/>
      <c r="E2289" s="8"/>
      <c r="F2289" s="79" t="s">
        <v>1224</v>
      </c>
      <c r="G2289" s="79"/>
      <c r="H2289" s="17">
        <f>SUM(H2287:H2288)</f>
        <v>7.04</v>
      </c>
    </row>
    <row r="2290" spans="1:8" ht="15" customHeight="1">
      <c r="A2290" s="8"/>
      <c r="B2290" s="8"/>
      <c r="C2290" s="8"/>
      <c r="D2290" s="8"/>
      <c r="E2290" s="8"/>
      <c r="F2290" s="80" t="s">
        <v>1141</v>
      </c>
      <c r="G2290" s="80"/>
      <c r="H2290" s="4">
        <f>ROUND(SUM(H2285,H2289),2)</f>
        <v>10.18</v>
      </c>
    </row>
    <row r="2291" spans="1:8" ht="9.9499999999999993" customHeight="1">
      <c r="A2291" s="8"/>
      <c r="B2291" s="8"/>
      <c r="C2291" s="8"/>
      <c r="D2291" s="8"/>
      <c r="E2291" s="8"/>
      <c r="F2291" s="83"/>
      <c r="G2291" s="83"/>
      <c r="H2291" s="83"/>
    </row>
    <row r="2292" spans="1:8" ht="20.100000000000001" customHeight="1">
      <c r="A2292" s="81" t="s">
        <v>2930</v>
      </c>
      <c r="B2292" s="81"/>
      <c r="C2292" s="81"/>
      <c r="D2292" s="81"/>
      <c r="E2292" s="81"/>
      <c r="F2292" s="81"/>
      <c r="G2292" s="81"/>
      <c r="H2292" s="81"/>
    </row>
    <row r="2293" spans="1:8" ht="15" customHeight="1">
      <c r="A2293" s="76" t="s">
        <v>1120</v>
      </c>
      <c r="B2293" s="76"/>
      <c r="C2293" s="77" t="s">
        <v>3</v>
      </c>
      <c r="D2293" s="77"/>
      <c r="E2293" s="12" t="s">
        <v>4</v>
      </c>
      <c r="F2293" s="12" t="s">
        <v>1121</v>
      </c>
      <c r="G2293" s="12" t="s">
        <v>1122</v>
      </c>
      <c r="H2293" s="12" t="s">
        <v>1123</v>
      </c>
    </row>
    <row r="2294" spans="1:8" ht="21" customHeight="1">
      <c r="A2294" s="13" t="s">
        <v>2238</v>
      </c>
      <c r="B2294" s="14" t="s">
        <v>2239</v>
      </c>
      <c r="C2294" s="78" t="s">
        <v>15</v>
      </c>
      <c r="D2294" s="78"/>
      <c r="E2294" s="13" t="s">
        <v>1221</v>
      </c>
      <c r="F2294" s="15">
        <v>1</v>
      </c>
      <c r="G2294" s="16">
        <v>4.5199999999999996</v>
      </c>
      <c r="H2294" s="16">
        <f t="shared" ref="H2294:H2299" si="31">TRUNC(TRUNC(F2294,8)*G2294,2)</f>
        <v>4.5199999999999996</v>
      </c>
    </row>
    <row r="2295" spans="1:8" ht="21" customHeight="1">
      <c r="A2295" s="13" t="s">
        <v>2255</v>
      </c>
      <c r="B2295" s="14" t="s">
        <v>2256</v>
      </c>
      <c r="C2295" s="78" t="s">
        <v>15</v>
      </c>
      <c r="D2295" s="78"/>
      <c r="E2295" s="13" t="s">
        <v>1221</v>
      </c>
      <c r="F2295" s="15">
        <v>1</v>
      </c>
      <c r="G2295" s="16">
        <v>1.43</v>
      </c>
      <c r="H2295" s="16">
        <f t="shared" si="31"/>
        <v>1.43</v>
      </c>
    </row>
    <row r="2296" spans="1:8" ht="21" customHeight="1">
      <c r="A2296" s="13" t="s">
        <v>2242</v>
      </c>
      <c r="B2296" s="14" t="s">
        <v>2243</v>
      </c>
      <c r="C2296" s="78" t="s">
        <v>15</v>
      </c>
      <c r="D2296" s="78"/>
      <c r="E2296" s="13" t="s">
        <v>1221</v>
      </c>
      <c r="F2296" s="15">
        <v>1</v>
      </c>
      <c r="G2296" s="16">
        <v>1.43</v>
      </c>
      <c r="H2296" s="16">
        <f t="shared" si="31"/>
        <v>1.43</v>
      </c>
    </row>
    <row r="2297" spans="1:8" ht="29.1" customHeight="1">
      <c r="A2297" s="13" t="s">
        <v>2257</v>
      </c>
      <c r="B2297" s="14" t="s">
        <v>2258</v>
      </c>
      <c r="C2297" s="78" t="s">
        <v>15</v>
      </c>
      <c r="D2297" s="78"/>
      <c r="E2297" s="13" t="s">
        <v>1221</v>
      </c>
      <c r="F2297" s="15">
        <v>1</v>
      </c>
      <c r="G2297" s="16">
        <v>0.44</v>
      </c>
      <c r="H2297" s="16">
        <f t="shared" si="31"/>
        <v>0.44</v>
      </c>
    </row>
    <row r="2298" spans="1:8" ht="21" customHeight="1">
      <c r="A2298" s="13" t="s">
        <v>2246</v>
      </c>
      <c r="B2298" s="14" t="s">
        <v>2247</v>
      </c>
      <c r="C2298" s="78" t="s">
        <v>15</v>
      </c>
      <c r="D2298" s="78"/>
      <c r="E2298" s="13" t="s">
        <v>1221</v>
      </c>
      <c r="F2298" s="15">
        <v>1</v>
      </c>
      <c r="G2298" s="16">
        <v>0.08</v>
      </c>
      <c r="H2298" s="16">
        <f t="shared" si="31"/>
        <v>0.08</v>
      </c>
    </row>
    <row r="2299" spans="1:8" ht="21" customHeight="1">
      <c r="A2299" s="13" t="s">
        <v>2248</v>
      </c>
      <c r="B2299" s="14" t="s">
        <v>2249</v>
      </c>
      <c r="C2299" s="78" t="s">
        <v>15</v>
      </c>
      <c r="D2299" s="78"/>
      <c r="E2299" s="13" t="s">
        <v>1221</v>
      </c>
      <c r="F2299" s="15">
        <v>1</v>
      </c>
      <c r="G2299" s="16">
        <v>0.85</v>
      </c>
      <c r="H2299" s="16">
        <f t="shared" si="31"/>
        <v>0.85</v>
      </c>
    </row>
    <row r="2300" spans="1:8" ht="15" customHeight="1">
      <c r="A2300" s="8"/>
      <c r="B2300" s="8"/>
      <c r="C2300" s="8"/>
      <c r="D2300" s="8"/>
      <c r="E2300" s="8"/>
      <c r="F2300" s="79" t="s">
        <v>1132</v>
      </c>
      <c r="G2300" s="79"/>
      <c r="H2300" s="17">
        <f>SUM(H2294:H2299)</f>
        <v>8.75</v>
      </c>
    </row>
    <row r="2301" spans="1:8" ht="15" customHeight="1">
      <c r="A2301" s="76" t="s">
        <v>1133</v>
      </c>
      <c r="B2301" s="76"/>
      <c r="C2301" s="77" t="s">
        <v>3</v>
      </c>
      <c r="D2301" s="77"/>
      <c r="E2301" s="12" t="s">
        <v>4</v>
      </c>
      <c r="F2301" s="12" t="s">
        <v>1121</v>
      </c>
      <c r="G2301" s="12" t="s">
        <v>1122</v>
      </c>
      <c r="H2301" s="12" t="s">
        <v>1123</v>
      </c>
    </row>
    <row r="2302" spans="1:8" ht="15" customHeight="1">
      <c r="A2302" s="13" t="s">
        <v>2609</v>
      </c>
      <c r="B2302" s="14" t="s">
        <v>2610</v>
      </c>
      <c r="C2302" s="78" t="s">
        <v>15</v>
      </c>
      <c r="D2302" s="78"/>
      <c r="E2302" s="13" t="s">
        <v>1221</v>
      </c>
      <c r="F2302" s="15">
        <v>1</v>
      </c>
      <c r="G2302" s="16">
        <v>21.23</v>
      </c>
      <c r="H2302" s="16">
        <f>TRUNC(TRUNC(F2302,8)*G2302,2)</f>
        <v>21.23</v>
      </c>
    </row>
    <row r="2303" spans="1:8" ht="15" customHeight="1">
      <c r="A2303" s="8"/>
      <c r="B2303" s="8"/>
      <c r="C2303" s="8"/>
      <c r="D2303" s="8"/>
      <c r="E2303" s="8"/>
      <c r="F2303" s="79" t="s">
        <v>1136</v>
      </c>
      <c r="G2303" s="79"/>
      <c r="H2303" s="17">
        <f>SUM(H2302:H2302)</f>
        <v>21.23</v>
      </c>
    </row>
    <row r="2304" spans="1:8" ht="15" customHeight="1">
      <c r="A2304" s="76" t="s">
        <v>1137</v>
      </c>
      <c r="B2304" s="76"/>
      <c r="C2304" s="77" t="s">
        <v>3</v>
      </c>
      <c r="D2304" s="77"/>
      <c r="E2304" s="12" t="s">
        <v>4</v>
      </c>
      <c r="F2304" s="12" t="s">
        <v>1121</v>
      </c>
      <c r="G2304" s="12" t="s">
        <v>1122</v>
      </c>
      <c r="H2304" s="12" t="s">
        <v>1123</v>
      </c>
    </row>
    <row r="2305" spans="1:8" ht="21" customHeight="1">
      <c r="A2305" s="13" t="s">
        <v>2931</v>
      </c>
      <c r="B2305" s="14" t="s">
        <v>2932</v>
      </c>
      <c r="C2305" s="78" t="s">
        <v>15</v>
      </c>
      <c r="D2305" s="78"/>
      <c r="E2305" s="13" t="s">
        <v>1221</v>
      </c>
      <c r="F2305" s="15">
        <v>1</v>
      </c>
      <c r="G2305" s="16">
        <v>0.24</v>
      </c>
      <c r="H2305" s="16">
        <f>TRUNC(TRUNC(F2305,8)*G2305,2)</f>
        <v>0.24</v>
      </c>
    </row>
    <row r="2306" spans="1:8" ht="15" customHeight="1">
      <c r="A2306" s="8"/>
      <c r="B2306" s="8"/>
      <c r="C2306" s="8"/>
      <c r="D2306" s="8"/>
      <c r="E2306" s="8"/>
      <c r="F2306" s="79" t="s">
        <v>1140</v>
      </c>
      <c r="G2306" s="79"/>
      <c r="H2306" s="17">
        <f>SUM(H2305:H2305)</f>
        <v>0.24</v>
      </c>
    </row>
    <row r="2307" spans="1:8" ht="15" customHeight="1">
      <c r="A2307" s="8"/>
      <c r="B2307" s="8"/>
      <c r="C2307" s="8"/>
      <c r="D2307" s="8"/>
      <c r="E2307" s="8"/>
      <c r="F2307" s="80" t="s">
        <v>1141</v>
      </c>
      <c r="G2307" s="80"/>
      <c r="H2307" s="4">
        <f>ROUND(SUM(H2300,H2303,H2306),2)</f>
        <v>30.22</v>
      </c>
    </row>
    <row r="2308" spans="1:8" ht="9.9499999999999993" customHeight="1">
      <c r="A2308" s="8"/>
      <c r="B2308" s="8"/>
      <c r="C2308" s="8"/>
      <c r="D2308" s="8"/>
      <c r="E2308" s="8"/>
      <c r="F2308" s="83"/>
      <c r="G2308" s="83"/>
      <c r="H2308" s="83"/>
    </row>
    <row r="2309" spans="1:8" ht="20.100000000000001" customHeight="1">
      <c r="A2309" s="81" t="s">
        <v>2933</v>
      </c>
      <c r="B2309" s="81"/>
      <c r="C2309" s="81"/>
      <c r="D2309" s="81"/>
      <c r="E2309" s="81"/>
      <c r="F2309" s="81"/>
      <c r="G2309" s="81"/>
      <c r="H2309" s="81"/>
    </row>
    <row r="2310" spans="1:8" ht="15" customHeight="1">
      <c r="A2310" s="76" t="s">
        <v>1211</v>
      </c>
      <c r="B2310" s="76"/>
      <c r="C2310" s="77" t="s">
        <v>3</v>
      </c>
      <c r="D2310" s="77"/>
      <c r="E2310" s="12" t="s">
        <v>4</v>
      </c>
      <c r="F2310" s="12" t="s">
        <v>1121</v>
      </c>
      <c r="G2310" s="12" t="s">
        <v>1122</v>
      </c>
      <c r="H2310" s="12" t="s">
        <v>1123</v>
      </c>
    </row>
    <row r="2311" spans="1:8" ht="45.95" customHeight="1">
      <c r="A2311" s="13" t="s">
        <v>2934</v>
      </c>
      <c r="B2311" s="14" t="s">
        <v>2935</v>
      </c>
      <c r="C2311" s="78" t="s">
        <v>15</v>
      </c>
      <c r="D2311" s="78"/>
      <c r="E2311" s="13" t="s">
        <v>1214</v>
      </c>
      <c r="F2311" s="15">
        <v>1.6000000000000001E-3</v>
      </c>
      <c r="G2311" s="16">
        <v>64.28</v>
      </c>
      <c r="H2311" s="16">
        <f>TRUNC(TRUNC(F2311,8)*G2311,2)</f>
        <v>0.1</v>
      </c>
    </row>
    <row r="2312" spans="1:8" ht="45.95" customHeight="1">
      <c r="A2312" s="13" t="s">
        <v>2936</v>
      </c>
      <c r="B2312" s="14" t="s">
        <v>2937</v>
      </c>
      <c r="C2312" s="78" t="s">
        <v>15</v>
      </c>
      <c r="D2312" s="78"/>
      <c r="E2312" s="13" t="s">
        <v>1184</v>
      </c>
      <c r="F2312" s="15">
        <v>3.7000000000000002E-3</v>
      </c>
      <c r="G2312" s="16">
        <v>218.06</v>
      </c>
      <c r="H2312" s="16">
        <f>TRUNC(TRUNC(F2312,8)*G2312,2)</f>
        <v>0.8</v>
      </c>
    </row>
    <row r="2313" spans="1:8" ht="18" customHeight="1">
      <c r="A2313" s="8"/>
      <c r="B2313" s="8"/>
      <c r="C2313" s="8"/>
      <c r="D2313" s="8"/>
      <c r="E2313" s="8"/>
      <c r="F2313" s="79" t="s">
        <v>1217</v>
      </c>
      <c r="G2313" s="79"/>
      <c r="H2313" s="17">
        <f>SUM(H2311:H2312)</f>
        <v>0.9</v>
      </c>
    </row>
    <row r="2314" spans="1:8" ht="15" customHeight="1">
      <c r="A2314" s="8"/>
      <c r="B2314" s="8"/>
      <c r="C2314" s="8"/>
      <c r="D2314" s="8"/>
      <c r="E2314" s="8"/>
      <c r="F2314" s="80" t="s">
        <v>1141</v>
      </c>
      <c r="G2314" s="80"/>
      <c r="H2314" s="4">
        <f>ROUND(SUM(H2313),2)</f>
        <v>0.9</v>
      </c>
    </row>
    <row r="2315" spans="1:8" ht="9.9499999999999993" customHeight="1">
      <c r="A2315" s="8"/>
      <c r="B2315" s="8"/>
      <c r="C2315" s="8"/>
      <c r="D2315" s="8"/>
      <c r="E2315" s="8"/>
      <c r="F2315" s="83"/>
      <c r="G2315" s="83"/>
      <c r="H2315" s="83"/>
    </row>
    <row r="2316" spans="1:8" ht="20.100000000000001" customHeight="1">
      <c r="A2316" s="81" t="s">
        <v>2938</v>
      </c>
      <c r="B2316" s="81"/>
      <c r="C2316" s="81"/>
      <c r="D2316" s="81"/>
      <c r="E2316" s="81"/>
      <c r="F2316" s="81"/>
      <c r="G2316" s="81"/>
      <c r="H2316" s="81"/>
    </row>
    <row r="2317" spans="1:8" ht="15" customHeight="1">
      <c r="A2317" s="76" t="s">
        <v>1211</v>
      </c>
      <c r="B2317" s="76"/>
      <c r="C2317" s="77" t="s">
        <v>3</v>
      </c>
      <c r="D2317" s="77"/>
      <c r="E2317" s="12" t="s">
        <v>4</v>
      </c>
      <c r="F2317" s="12" t="s">
        <v>1121</v>
      </c>
      <c r="G2317" s="12" t="s">
        <v>1122</v>
      </c>
      <c r="H2317" s="12" t="s">
        <v>1123</v>
      </c>
    </row>
    <row r="2318" spans="1:8" ht="45.95" customHeight="1">
      <c r="A2318" s="13" t="s">
        <v>2934</v>
      </c>
      <c r="B2318" s="14" t="s">
        <v>2935</v>
      </c>
      <c r="C2318" s="78" t="s">
        <v>15</v>
      </c>
      <c r="D2318" s="78"/>
      <c r="E2318" s="13" t="s">
        <v>1214</v>
      </c>
      <c r="F2318" s="15">
        <v>4.0000000000000001E-3</v>
      </c>
      <c r="G2318" s="16">
        <v>64.28</v>
      </c>
      <c r="H2318" s="16">
        <f>TRUNC(TRUNC(F2318,8)*G2318,2)</f>
        <v>0.25</v>
      </c>
    </row>
    <row r="2319" spans="1:8" ht="45.95" customHeight="1">
      <c r="A2319" s="13" t="s">
        <v>2936</v>
      </c>
      <c r="B2319" s="14" t="s">
        <v>2937</v>
      </c>
      <c r="C2319" s="78" t="s">
        <v>15</v>
      </c>
      <c r="D2319" s="78"/>
      <c r="E2319" s="13" t="s">
        <v>1184</v>
      </c>
      <c r="F2319" s="15">
        <v>9.2999999999999992E-3</v>
      </c>
      <c r="G2319" s="16">
        <v>218.06</v>
      </c>
      <c r="H2319" s="16">
        <f>TRUNC(TRUNC(F2319,8)*G2319,2)</f>
        <v>2.02</v>
      </c>
    </row>
    <row r="2320" spans="1:8" ht="18" customHeight="1">
      <c r="A2320" s="8"/>
      <c r="B2320" s="8"/>
      <c r="C2320" s="8"/>
      <c r="D2320" s="8"/>
      <c r="E2320" s="8"/>
      <c r="F2320" s="79" t="s">
        <v>1217</v>
      </c>
      <c r="G2320" s="79"/>
      <c r="H2320" s="17">
        <f>SUM(H2318:H2319)</f>
        <v>2.27</v>
      </c>
    </row>
    <row r="2321" spans="1:8" ht="15" customHeight="1">
      <c r="A2321" s="8"/>
      <c r="B2321" s="8"/>
      <c r="C2321" s="8"/>
      <c r="D2321" s="8"/>
      <c r="E2321" s="8"/>
      <c r="F2321" s="80" t="s">
        <v>1141</v>
      </c>
      <c r="G2321" s="80"/>
      <c r="H2321" s="4">
        <f>ROUND(SUM(H2320),2)</f>
        <v>2.27</v>
      </c>
    </row>
    <row r="2322" spans="1:8" ht="9.9499999999999993" customHeight="1">
      <c r="A2322" s="8"/>
      <c r="B2322" s="8"/>
      <c r="C2322" s="8"/>
      <c r="D2322" s="8"/>
      <c r="E2322" s="8"/>
      <c r="F2322" s="83"/>
      <c r="G2322" s="83"/>
      <c r="H2322" s="83"/>
    </row>
    <row r="2323" spans="1:8" ht="20.100000000000001" customHeight="1">
      <c r="A2323" s="81" t="s">
        <v>2939</v>
      </c>
      <c r="B2323" s="81"/>
      <c r="C2323" s="81"/>
      <c r="D2323" s="81"/>
      <c r="E2323" s="81"/>
      <c r="F2323" s="81"/>
      <c r="G2323" s="81"/>
      <c r="H2323" s="81"/>
    </row>
    <row r="2324" spans="1:8" ht="15" customHeight="1">
      <c r="A2324" s="76" t="s">
        <v>1211</v>
      </c>
      <c r="B2324" s="76"/>
      <c r="C2324" s="77" t="s">
        <v>3</v>
      </c>
      <c r="D2324" s="77"/>
      <c r="E2324" s="12" t="s">
        <v>4</v>
      </c>
      <c r="F2324" s="12" t="s">
        <v>1121</v>
      </c>
      <c r="G2324" s="12" t="s">
        <v>1122</v>
      </c>
      <c r="H2324" s="12" t="s">
        <v>1123</v>
      </c>
    </row>
    <row r="2325" spans="1:8" ht="45.95" customHeight="1">
      <c r="A2325" s="13" t="s">
        <v>1212</v>
      </c>
      <c r="B2325" s="14" t="s">
        <v>1213</v>
      </c>
      <c r="C2325" s="78" t="s">
        <v>15</v>
      </c>
      <c r="D2325" s="78"/>
      <c r="E2325" s="13" t="s">
        <v>1214</v>
      </c>
      <c r="F2325" s="15">
        <v>0.5</v>
      </c>
      <c r="G2325" s="16">
        <v>76.62</v>
      </c>
      <c r="H2325" s="16">
        <f>ROUND(ROUND(F2325,8)*G2325,2)</f>
        <v>38.31</v>
      </c>
    </row>
    <row r="2326" spans="1:8" ht="45.95" customHeight="1">
      <c r="A2326" s="13" t="s">
        <v>1215</v>
      </c>
      <c r="B2326" s="14" t="s">
        <v>1216</v>
      </c>
      <c r="C2326" s="78" t="s">
        <v>15</v>
      </c>
      <c r="D2326" s="78"/>
      <c r="E2326" s="13" t="s">
        <v>1184</v>
      </c>
      <c r="F2326" s="15">
        <v>1</v>
      </c>
      <c r="G2326" s="16">
        <v>280.19</v>
      </c>
      <c r="H2326" s="16">
        <f>ROUND(ROUND(F2326,8)*G2326,2)</f>
        <v>280.19</v>
      </c>
    </row>
    <row r="2327" spans="1:8" ht="18" customHeight="1">
      <c r="A2327" s="8"/>
      <c r="B2327" s="8"/>
      <c r="C2327" s="8"/>
      <c r="D2327" s="8"/>
      <c r="E2327" s="8"/>
      <c r="F2327" s="79" t="s">
        <v>1217</v>
      </c>
      <c r="G2327" s="79"/>
      <c r="H2327" s="17">
        <f>SUM(H2325:H2326)</f>
        <v>318.5</v>
      </c>
    </row>
    <row r="2328" spans="1:8" ht="15" customHeight="1">
      <c r="A2328" s="76" t="s">
        <v>1137</v>
      </c>
      <c r="B2328" s="76"/>
      <c r="C2328" s="77" t="s">
        <v>3</v>
      </c>
      <c r="D2328" s="77"/>
      <c r="E2328" s="12" t="s">
        <v>4</v>
      </c>
      <c r="F2328" s="12" t="s">
        <v>1121</v>
      </c>
      <c r="G2328" s="12" t="s">
        <v>1122</v>
      </c>
      <c r="H2328" s="12" t="s">
        <v>1123</v>
      </c>
    </row>
    <row r="2329" spans="1:8" ht="29.1" customHeight="1">
      <c r="A2329" s="13" t="s">
        <v>2940</v>
      </c>
      <c r="B2329" s="14" t="s">
        <v>2941</v>
      </c>
      <c r="C2329" s="78" t="s">
        <v>15</v>
      </c>
      <c r="D2329" s="78"/>
      <c r="E2329" s="13" t="s">
        <v>2942</v>
      </c>
      <c r="F2329" s="23">
        <v>8019</v>
      </c>
      <c r="G2329" s="16">
        <v>0.9</v>
      </c>
      <c r="H2329" s="16">
        <f>ROUND(ROUND(F2329,8)*G2329,2)</f>
        <v>7217.1</v>
      </c>
    </row>
    <row r="2330" spans="1:8" ht="29.1" customHeight="1">
      <c r="A2330" s="13" t="s">
        <v>2943</v>
      </c>
      <c r="B2330" s="14" t="s">
        <v>2944</v>
      </c>
      <c r="C2330" s="78" t="s">
        <v>15</v>
      </c>
      <c r="D2330" s="78"/>
      <c r="E2330" s="13" t="s">
        <v>2942</v>
      </c>
      <c r="F2330" s="15">
        <v>162</v>
      </c>
      <c r="G2330" s="16">
        <v>2.27</v>
      </c>
      <c r="H2330" s="16">
        <f>ROUND(ROUND(F2330,8)*G2330,2)</f>
        <v>367.74</v>
      </c>
    </row>
    <row r="2331" spans="1:8" ht="15" customHeight="1">
      <c r="A2331" s="8"/>
      <c r="B2331" s="8"/>
      <c r="C2331" s="8"/>
      <c r="D2331" s="8"/>
      <c r="E2331" s="8"/>
      <c r="F2331" s="79" t="s">
        <v>1140</v>
      </c>
      <c r="G2331" s="79"/>
      <c r="H2331" s="17">
        <f>SUM(H2329:H2330)</f>
        <v>7584.84</v>
      </c>
    </row>
    <row r="2332" spans="1:8" ht="15" customHeight="1">
      <c r="A2332" s="82" t="s">
        <v>2945</v>
      </c>
      <c r="B2332" s="82"/>
      <c r="C2332" s="82"/>
      <c r="D2332" s="8"/>
      <c r="E2332" s="8"/>
      <c r="F2332" s="80" t="s">
        <v>1141</v>
      </c>
      <c r="G2332" s="80"/>
      <c r="H2332" s="4">
        <v>7903.34</v>
      </c>
    </row>
    <row r="2333" spans="1:8" ht="15.95" customHeight="1">
      <c r="A2333" s="82"/>
      <c r="B2333" s="82"/>
      <c r="C2333" s="82"/>
      <c r="D2333" s="8"/>
      <c r="E2333" s="8"/>
      <c r="F2333" s="8"/>
      <c r="G2333" s="8"/>
      <c r="H2333" s="8"/>
    </row>
    <row r="2334" spans="1:8" ht="9.9499999999999993" customHeight="1">
      <c r="A2334" s="8"/>
      <c r="B2334" s="8"/>
      <c r="C2334" s="8"/>
      <c r="D2334" s="8"/>
      <c r="E2334" s="8"/>
      <c r="F2334" s="83"/>
      <c r="G2334" s="83"/>
      <c r="H2334" s="83"/>
    </row>
    <row r="2335" spans="1:8" ht="20.100000000000001" customHeight="1">
      <c r="A2335" s="81" t="s">
        <v>2946</v>
      </c>
      <c r="B2335" s="81"/>
      <c r="C2335" s="81"/>
      <c r="D2335" s="81"/>
      <c r="E2335" s="81"/>
      <c r="F2335" s="81"/>
      <c r="G2335" s="81"/>
      <c r="H2335" s="81"/>
    </row>
    <row r="2336" spans="1:8" ht="15" customHeight="1">
      <c r="A2336" s="76" t="s">
        <v>1211</v>
      </c>
      <c r="B2336" s="76"/>
      <c r="C2336" s="77" t="s">
        <v>3</v>
      </c>
      <c r="D2336" s="77"/>
      <c r="E2336" s="12" t="s">
        <v>4</v>
      </c>
      <c r="F2336" s="12" t="s">
        <v>1121</v>
      </c>
      <c r="G2336" s="12" t="s">
        <v>1122</v>
      </c>
      <c r="H2336" s="12" t="s">
        <v>1123</v>
      </c>
    </row>
    <row r="2337" spans="1:8" ht="45.95" customHeight="1">
      <c r="A2337" s="13" t="s">
        <v>1212</v>
      </c>
      <c r="B2337" s="14" t="s">
        <v>1213</v>
      </c>
      <c r="C2337" s="78" t="s">
        <v>15</v>
      </c>
      <c r="D2337" s="78"/>
      <c r="E2337" s="13" t="s">
        <v>1214</v>
      </c>
      <c r="F2337" s="15">
        <v>0.5</v>
      </c>
      <c r="G2337" s="16">
        <v>76.62</v>
      </c>
      <c r="H2337" s="16">
        <f>ROUND(ROUND(F2337,8)*G2337,2)</f>
        <v>38.31</v>
      </c>
    </row>
    <row r="2338" spans="1:8" ht="45.95" customHeight="1">
      <c r="A2338" s="13" t="s">
        <v>1215</v>
      </c>
      <c r="B2338" s="14" t="s">
        <v>1216</v>
      </c>
      <c r="C2338" s="78" t="s">
        <v>15</v>
      </c>
      <c r="D2338" s="78"/>
      <c r="E2338" s="13" t="s">
        <v>1184</v>
      </c>
      <c r="F2338" s="15">
        <v>1</v>
      </c>
      <c r="G2338" s="16">
        <v>280.19</v>
      </c>
      <c r="H2338" s="16">
        <f>ROUND(ROUND(F2338,8)*G2338,2)</f>
        <v>280.19</v>
      </c>
    </row>
    <row r="2339" spans="1:8" ht="18" customHeight="1">
      <c r="A2339" s="8"/>
      <c r="B2339" s="8"/>
      <c r="C2339" s="8"/>
      <c r="D2339" s="8"/>
      <c r="E2339" s="8"/>
      <c r="F2339" s="79" t="s">
        <v>1217</v>
      </c>
      <c r="G2339" s="79"/>
      <c r="H2339" s="17">
        <f>SUM(H2337:H2338)</f>
        <v>318.5</v>
      </c>
    </row>
    <row r="2340" spans="1:8" ht="15" customHeight="1">
      <c r="A2340" s="76" t="s">
        <v>1137</v>
      </c>
      <c r="B2340" s="76"/>
      <c r="C2340" s="77" t="s">
        <v>3</v>
      </c>
      <c r="D2340" s="77"/>
      <c r="E2340" s="12" t="s">
        <v>4</v>
      </c>
      <c r="F2340" s="12" t="s">
        <v>1121</v>
      </c>
      <c r="G2340" s="12" t="s">
        <v>1122</v>
      </c>
      <c r="H2340" s="12" t="s">
        <v>1123</v>
      </c>
    </row>
    <row r="2341" spans="1:8" ht="29.1" customHeight="1">
      <c r="A2341" s="13" t="s">
        <v>2940</v>
      </c>
      <c r="B2341" s="14" t="s">
        <v>2941</v>
      </c>
      <c r="C2341" s="78" t="s">
        <v>15</v>
      </c>
      <c r="D2341" s="78"/>
      <c r="E2341" s="13" t="s">
        <v>2942</v>
      </c>
      <c r="F2341" s="23">
        <v>2970</v>
      </c>
      <c r="G2341" s="16">
        <v>0.9</v>
      </c>
      <c r="H2341" s="16">
        <f>ROUND(ROUND(F2341,8)*G2341,2)</f>
        <v>2673</v>
      </c>
    </row>
    <row r="2342" spans="1:8" ht="29.1" customHeight="1">
      <c r="A2342" s="13" t="s">
        <v>2943</v>
      </c>
      <c r="B2342" s="14" t="s">
        <v>2944</v>
      </c>
      <c r="C2342" s="78" t="s">
        <v>15</v>
      </c>
      <c r="D2342" s="78"/>
      <c r="E2342" s="13" t="s">
        <v>2942</v>
      </c>
      <c r="F2342" s="15">
        <v>60</v>
      </c>
      <c r="G2342" s="16">
        <v>2.27</v>
      </c>
      <c r="H2342" s="16">
        <f>ROUND(ROUND(F2342,8)*G2342,2)</f>
        <v>136.19999999999999</v>
      </c>
    </row>
    <row r="2343" spans="1:8" ht="15" customHeight="1">
      <c r="A2343" s="8"/>
      <c r="B2343" s="8"/>
      <c r="C2343" s="8"/>
      <c r="D2343" s="8"/>
      <c r="E2343" s="8"/>
      <c r="F2343" s="79" t="s">
        <v>1140</v>
      </c>
      <c r="G2343" s="79"/>
      <c r="H2343" s="17">
        <f>SUM(H2341:H2342)</f>
        <v>2809.2</v>
      </c>
    </row>
    <row r="2344" spans="1:8" ht="15" customHeight="1">
      <c r="A2344" s="82" t="s">
        <v>2947</v>
      </c>
      <c r="B2344" s="82"/>
      <c r="C2344" s="82"/>
      <c r="D2344" s="8"/>
      <c r="E2344" s="8"/>
      <c r="F2344" s="80" t="s">
        <v>1141</v>
      </c>
      <c r="G2344" s="80"/>
      <c r="H2344" s="4">
        <v>3127.7</v>
      </c>
    </row>
    <row r="2345" spans="1:8" ht="9" customHeight="1">
      <c r="A2345" s="82"/>
      <c r="B2345" s="82"/>
      <c r="C2345" s="82"/>
      <c r="D2345" s="8"/>
      <c r="E2345" s="8"/>
      <c r="F2345" s="8"/>
      <c r="G2345" s="8"/>
      <c r="H2345" s="8"/>
    </row>
    <row r="2346" spans="1:8" ht="9.9499999999999993" customHeight="1">
      <c r="A2346" s="8"/>
      <c r="B2346" s="8"/>
      <c r="C2346" s="8"/>
      <c r="D2346" s="8"/>
      <c r="E2346" s="8"/>
      <c r="F2346" s="83"/>
      <c r="G2346" s="83"/>
      <c r="H2346" s="83"/>
    </row>
    <row r="2347" spans="1:8" ht="20.100000000000001" customHeight="1">
      <c r="A2347" s="81" t="s">
        <v>2948</v>
      </c>
      <c r="B2347" s="81"/>
      <c r="C2347" s="81"/>
      <c r="D2347" s="81"/>
      <c r="E2347" s="81"/>
      <c r="F2347" s="81"/>
      <c r="G2347" s="81"/>
      <c r="H2347" s="81"/>
    </row>
    <row r="2348" spans="1:8" ht="15" customHeight="1">
      <c r="A2348" s="76" t="s">
        <v>1137</v>
      </c>
      <c r="B2348" s="76"/>
      <c r="C2348" s="77" t="s">
        <v>3</v>
      </c>
      <c r="D2348" s="77"/>
      <c r="E2348" s="12" t="s">
        <v>4</v>
      </c>
      <c r="F2348" s="12" t="s">
        <v>1121</v>
      </c>
      <c r="G2348" s="12" t="s">
        <v>1122</v>
      </c>
      <c r="H2348" s="12" t="s">
        <v>1123</v>
      </c>
    </row>
    <row r="2349" spans="1:8" ht="29.1" customHeight="1">
      <c r="A2349" s="13" t="s">
        <v>2940</v>
      </c>
      <c r="B2349" s="14" t="s">
        <v>2941</v>
      </c>
      <c r="C2349" s="78" t="s">
        <v>15</v>
      </c>
      <c r="D2349" s="78"/>
      <c r="E2349" s="13" t="s">
        <v>2942</v>
      </c>
      <c r="F2349" s="23">
        <v>1782</v>
      </c>
      <c r="G2349" s="16">
        <v>0.9</v>
      </c>
      <c r="H2349" s="16">
        <f>ROUND(ROUND(F2349,8)*G2349,2)</f>
        <v>1603.8</v>
      </c>
    </row>
    <row r="2350" spans="1:8" ht="29.1" customHeight="1">
      <c r="A2350" s="13" t="s">
        <v>2943</v>
      </c>
      <c r="B2350" s="14" t="s">
        <v>2944</v>
      </c>
      <c r="C2350" s="78" t="s">
        <v>15</v>
      </c>
      <c r="D2350" s="78"/>
      <c r="E2350" s="13" t="s">
        <v>2942</v>
      </c>
      <c r="F2350" s="15">
        <v>36</v>
      </c>
      <c r="G2350" s="16">
        <v>2.27</v>
      </c>
      <c r="H2350" s="16">
        <f>ROUND(ROUND(F2350,8)*G2350,2)</f>
        <v>81.72</v>
      </c>
    </row>
    <row r="2351" spans="1:8" ht="15" customHeight="1">
      <c r="A2351" s="8"/>
      <c r="B2351" s="8"/>
      <c r="C2351" s="8"/>
      <c r="D2351" s="8"/>
      <c r="E2351" s="8"/>
      <c r="F2351" s="79" t="s">
        <v>1140</v>
      </c>
      <c r="G2351" s="79"/>
      <c r="H2351" s="17">
        <f>SUM(H2349:H2350)</f>
        <v>1685.52</v>
      </c>
    </row>
    <row r="2352" spans="1:8" ht="15" customHeight="1">
      <c r="A2352" s="82" t="s">
        <v>2949</v>
      </c>
      <c r="B2352" s="82"/>
      <c r="C2352" s="82"/>
      <c r="D2352" s="8"/>
      <c r="E2352" s="8"/>
      <c r="F2352" s="80" t="s">
        <v>1141</v>
      </c>
      <c r="G2352" s="80"/>
      <c r="H2352" s="4">
        <v>1685.52</v>
      </c>
    </row>
    <row r="2353" spans="1:8" ht="9" customHeight="1">
      <c r="A2353" s="82"/>
      <c r="B2353" s="82"/>
      <c r="C2353" s="82"/>
      <c r="D2353" s="8"/>
      <c r="E2353" s="8"/>
      <c r="F2353" s="8"/>
      <c r="G2353" s="8"/>
      <c r="H2353" s="8"/>
    </row>
    <row r="2354" spans="1:8" ht="9.9499999999999993" customHeight="1">
      <c r="A2354" s="8"/>
      <c r="B2354" s="8"/>
      <c r="C2354" s="8"/>
      <c r="D2354" s="8"/>
      <c r="E2354" s="8"/>
      <c r="F2354" s="83"/>
      <c r="G2354" s="83"/>
      <c r="H2354" s="83"/>
    </row>
    <row r="2355" spans="1:8" ht="20.100000000000001" customHeight="1">
      <c r="A2355" s="81" t="s">
        <v>2950</v>
      </c>
      <c r="B2355" s="81"/>
      <c r="C2355" s="81"/>
      <c r="D2355" s="81"/>
      <c r="E2355" s="81"/>
      <c r="F2355" s="81"/>
      <c r="G2355" s="81"/>
      <c r="H2355" s="81"/>
    </row>
    <row r="2356" spans="1:8" ht="15" customHeight="1">
      <c r="A2356" s="76" t="s">
        <v>1234</v>
      </c>
      <c r="B2356" s="76"/>
      <c r="C2356" s="77" t="s">
        <v>3</v>
      </c>
      <c r="D2356" s="77"/>
      <c r="E2356" s="12" t="s">
        <v>4</v>
      </c>
      <c r="F2356" s="12" t="s">
        <v>1121</v>
      </c>
      <c r="G2356" s="12" t="s">
        <v>1122</v>
      </c>
      <c r="H2356" s="12" t="s">
        <v>1123</v>
      </c>
    </row>
    <row r="2357" spans="1:8" ht="21" customHeight="1">
      <c r="A2357" s="13" t="s">
        <v>2951</v>
      </c>
      <c r="B2357" s="14" t="s">
        <v>2952</v>
      </c>
      <c r="C2357" s="78" t="s">
        <v>15</v>
      </c>
      <c r="D2357" s="78"/>
      <c r="E2357" s="13" t="s">
        <v>39</v>
      </c>
      <c r="F2357" s="15">
        <v>1</v>
      </c>
      <c r="G2357" s="16">
        <v>10.039999999999999</v>
      </c>
      <c r="H2357" s="16">
        <f>TRUNC(TRUNC(F2357,8)*G2357,2)</f>
        <v>10.039999999999999</v>
      </c>
    </row>
    <row r="2358" spans="1:8" ht="21" customHeight="1">
      <c r="A2358" s="13" t="s">
        <v>2953</v>
      </c>
      <c r="B2358" s="14" t="s">
        <v>2954</v>
      </c>
      <c r="C2358" s="78" t="s">
        <v>15</v>
      </c>
      <c r="D2358" s="78"/>
      <c r="E2358" s="13" t="s">
        <v>39</v>
      </c>
      <c r="F2358" s="15">
        <v>1</v>
      </c>
      <c r="G2358" s="16">
        <v>426.96</v>
      </c>
      <c r="H2358" s="16">
        <f>TRUNC(TRUNC(F2358,8)*G2358,2)</f>
        <v>426.96</v>
      </c>
    </row>
    <row r="2359" spans="1:8" ht="29.1" customHeight="1">
      <c r="A2359" s="13" t="s">
        <v>2955</v>
      </c>
      <c r="B2359" s="14" t="s">
        <v>2956</v>
      </c>
      <c r="C2359" s="78" t="s">
        <v>15</v>
      </c>
      <c r="D2359" s="78"/>
      <c r="E2359" s="13" t="s">
        <v>39</v>
      </c>
      <c r="F2359" s="15">
        <v>2</v>
      </c>
      <c r="G2359" s="16">
        <v>25.97</v>
      </c>
      <c r="H2359" s="16">
        <f>TRUNC(TRUNC(F2359,8)*G2359,2)</f>
        <v>51.94</v>
      </c>
    </row>
    <row r="2360" spans="1:8" ht="15" customHeight="1">
      <c r="A2360" s="13" t="s">
        <v>1881</v>
      </c>
      <c r="B2360" s="14" t="s">
        <v>1882</v>
      </c>
      <c r="C2360" s="78" t="s">
        <v>15</v>
      </c>
      <c r="D2360" s="78"/>
      <c r="E2360" s="13" t="s">
        <v>176</v>
      </c>
      <c r="F2360" s="15">
        <v>8.8099999999999998E-2</v>
      </c>
      <c r="G2360" s="16">
        <v>110.06</v>
      </c>
      <c r="H2360" s="16">
        <f>TRUNC(TRUNC(F2360,8)*G2360,2)</f>
        <v>9.69</v>
      </c>
    </row>
    <row r="2361" spans="1:8" ht="15" customHeight="1">
      <c r="A2361" s="8"/>
      <c r="B2361" s="8"/>
      <c r="C2361" s="8"/>
      <c r="D2361" s="8"/>
      <c r="E2361" s="8"/>
      <c r="F2361" s="79" t="s">
        <v>1249</v>
      </c>
      <c r="G2361" s="79"/>
      <c r="H2361" s="17">
        <f>SUM(H2357:H2360)</f>
        <v>498.63</v>
      </c>
    </row>
    <row r="2362" spans="1:8" ht="15" customHeight="1">
      <c r="A2362" s="76" t="s">
        <v>1218</v>
      </c>
      <c r="B2362" s="76"/>
      <c r="C2362" s="77" t="s">
        <v>3</v>
      </c>
      <c r="D2362" s="77"/>
      <c r="E2362" s="12" t="s">
        <v>4</v>
      </c>
      <c r="F2362" s="12" t="s">
        <v>1121</v>
      </c>
      <c r="G2362" s="12" t="s">
        <v>1122</v>
      </c>
      <c r="H2362" s="12" t="s">
        <v>1123</v>
      </c>
    </row>
    <row r="2363" spans="1:8" ht="21" customHeight="1">
      <c r="A2363" s="13" t="s">
        <v>1255</v>
      </c>
      <c r="B2363" s="14" t="s">
        <v>1256</v>
      </c>
      <c r="C2363" s="78" t="s">
        <v>15</v>
      </c>
      <c r="D2363" s="78"/>
      <c r="E2363" s="13" t="s">
        <v>1221</v>
      </c>
      <c r="F2363" s="15">
        <v>0.77910000000000001</v>
      </c>
      <c r="G2363" s="16">
        <v>30.2</v>
      </c>
      <c r="H2363" s="16">
        <f>TRUNC(TRUNC(F2363,8)*G2363,2)</f>
        <v>23.52</v>
      </c>
    </row>
    <row r="2364" spans="1:8" ht="15" customHeight="1">
      <c r="A2364" s="13" t="s">
        <v>1267</v>
      </c>
      <c r="B2364" s="14" t="s">
        <v>1268</v>
      </c>
      <c r="C2364" s="78" t="s">
        <v>15</v>
      </c>
      <c r="D2364" s="78"/>
      <c r="E2364" s="13" t="s">
        <v>1221</v>
      </c>
      <c r="F2364" s="15">
        <v>0.43840000000000001</v>
      </c>
      <c r="G2364" s="16">
        <v>22.72</v>
      </c>
      <c r="H2364" s="16">
        <f>TRUNC(TRUNC(F2364,8)*G2364,2)</f>
        <v>9.9600000000000009</v>
      </c>
    </row>
    <row r="2365" spans="1:8" ht="18" customHeight="1">
      <c r="A2365" s="8"/>
      <c r="B2365" s="8"/>
      <c r="C2365" s="8"/>
      <c r="D2365" s="8"/>
      <c r="E2365" s="8"/>
      <c r="F2365" s="79" t="s">
        <v>1224</v>
      </c>
      <c r="G2365" s="79"/>
      <c r="H2365" s="17">
        <f>SUM(H2363:H2364)</f>
        <v>33.480000000000004</v>
      </c>
    </row>
    <row r="2366" spans="1:8" ht="15" customHeight="1">
      <c r="A2366" s="8"/>
      <c r="B2366" s="8"/>
      <c r="C2366" s="8"/>
      <c r="D2366" s="8"/>
      <c r="E2366" s="8"/>
      <c r="F2366" s="80" t="s">
        <v>1141</v>
      </c>
      <c r="G2366" s="80"/>
      <c r="H2366" s="4">
        <f>ROUND(SUM(H2361,H2365),2)</f>
        <v>532.11</v>
      </c>
    </row>
    <row r="2367" spans="1:8" ht="9.9499999999999993" customHeight="1">
      <c r="A2367" s="8"/>
      <c r="B2367" s="8"/>
      <c r="C2367" s="8"/>
      <c r="D2367" s="8"/>
      <c r="E2367" s="8"/>
      <c r="F2367" s="83"/>
      <c r="G2367" s="83"/>
      <c r="H2367" s="83"/>
    </row>
    <row r="2368" spans="1:8" ht="20.100000000000001" customHeight="1">
      <c r="A2368" s="81" t="s">
        <v>2957</v>
      </c>
      <c r="B2368" s="81"/>
      <c r="C2368" s="81"/>
      <c r="D2368" s="81"/>
      <c r="E2368" s="81"/>
      <c r="F2368" s="81"/>
      <c r="G2368" s="81"/>
      <c r="H2368" s="81"/>
    </row>
    <row r="2369" spans="1:8" ht="15" customHeight="1">
      <c r="A2369" s="76" t="s">
        <v>1137</v>
      </c>
      <c r="B2369" s="76"/>
      <c r="C2369" s="77" t="s">
        <v>3</v>
      </c>
      <c r="D2369" s="77"/>
      <c r="E2369" s="12" t="s">
        <v>4</v>
      </c>
      <c r="F2369" s="12" t="s">
        <v>1121</v>
      </c>
      <c r="G2369" s="12" t="s">
        <v>1122</v>
      </c>
      <c r="H2369" s="12" t="s">
        <v>1123</v>
      </c>
    </row>
    <row r="2370" spans="1:8" ht="29.1" customHeight="1">
      <c r="A2370" s="13" t="s">
        <v>2958</v>
      </c>
      <c r="B2370" s="14" t="s">
        <v>2959</v>
      </c>
      <c r="C2370" s="78" t="s">
        <v>15</v>
      </c>
      <c r="D2370" s="78"/>
      <c r="E2370" s="13" t="s">
        <v>1221</v>
      </c>
      <c r="F2370" s="15">
        <v>1</v>
      </c>
      <c r="G2370" s="16">
        <v>0.43</v>
      </c>
      <c r="H2370" s="16">
        <f>TRUNC(TRUNC(F2370,8)*G2370,2)</f>
        <v>0.43</v>
      </c>
    </row>
    <row r="2371" spans="1:8" ht="29.1" customHeight="1">
      <c r="A2371" s="13" t="s">
        <v>2960</v>
      </c>
      <c r="B2371" s="14" t="s">
        <v>2961</v>
      </c>
      <c r="C2371" s="78" t="s">
        <v>15</v>
      </c>
      <c r="D2371" s="78"/>
      <c r="E2371" s="13" t="s">
        <v>1221</v>
      </c>
      <c r="F2371" s="15">
        <v>1</v>
      </c>
      <c r="G2371" s="16">
        <v>0.09</v>
      </c>
      <c r="H2371" s="16">
        <f>TRUNC(TRUNC(F2371,8)*G2371,2)</f>
        <v>0.09</v>
      </c>
    </row>
    <row r="2372" spans="1:8" ht="15" customHeight="1">
      <c r="A2372" s="8"/>
      <c r="B2372" s="8"/>
      <c r="C2372" s="8"/>
      <c r="D2372" s="8"/>
      <c r="E2372" s="8"/>
      <c r="F2372" s="79" t="s">
        <v>1140</v>
      </c>
      <c r="G2372" s="79"/>
      <c r="H2372" s="17">
        <f>SUM(H2370:H2371)</f>
        <v>0.52</v>
      </c>
    </row>
    <row r="2373" spans="1:8" ht="15" customHeight="1">
      <c r="A2373" s="8"/>
      <c r="B2373" s="8"/>
      <c r="C2373" s="8"/>
      <c r="D2373" s="8"/>
      <c r="E2373" s="8"/>
      <c r="F2373" s="80" t="s">
        <v>1141</v>
      </c>
      <c r="G2373" s="80"/>
      <c r="H2373" s="4">
        <f>ROUND(SUM(H2372),2)</f>
        <v>0.52</v>
      </c>
    </row>
    <row r="2374" spans="1:8" ht="9.9499999999999993" customHeight="1">
      <c r="A2374" s="8"/>
      <c r="B2374" s="8"/>
      <c r="C2374" s="8"/>
      <c r="D2374" s="8"/>
      <c r="E2374" s="8"/>
      <c r="F2374" s="83"/>
      <c r="G2374" s="83"/>
      <c r="H2374" s="83"/>
    </row>
    <row r="2375" spans="1:8" ht="20.100000000000001" customHeight="1">
      <c r="A2375" s="81" t="s">
        <v>2962</v>
      </c>
      <c r="B2375" s="81"/>
      <c r="C2375" s="81"/>
      <c r="D2375" s="81"/>
      <c r="E2375" s="81"/>
      <c r="F2375" s="81"/>
      <c r="G2375" s="81"/>
      <c r="H2375" s="81"/>
    </row>
    <row r="2376" spans="1:8" ht="15" customHeight="1">
      <c r="A2376" s="76" t="s">
        <v>1137</v>
      </c>
      <c r="B2376" s="76"/>
      <c r="C2376" s="77" t="s">
        <v>3</v>
      </c>
      <c r="D2376" s="77"/>
      <c r="E2376" s="12" t="s">
        <v>4</v>
      </c>
      <c r="F2376" s="12" t="s">
        <v>1121</v>
      </c>
      <c r="G2376" s="12" t="s">
        <v>1122</v>
      </c>
      <c r="H2376" s="12" t="s">
        <v>1123</v>
      </c>
    </row>
    <row r="2377" spans="1:8" ht="29.1" customHeight="1">
      <c r="A2377" s="13" t="s">
        <v>2958</v>
      </c>
      <c r="B2377" s="14" t="s">
        <v>2959</v>
      </c>
      <c r="C2377" s="78" t="s">
        <v>15</v>
      </c>
      <c r="D2377" s="78"/>
      <c r="E2377" s="13" t="s">
        <v>1221</v>
      </c>
      <c r="F2377" s="15">
        <v>1</v>
      </c>
      <c r="G2377" s="16">
        <v>0.43</v>
      </c>
      <c r="H2377" s="16">
        <f>TRUNC(TRUNC(F2377,8)*G2377,2)</f>
        <v>0.43</v>
      </c>
    </row>
    <row r="2378" spans="1:8" ht="29.1" customHeight="1">
      <c r="A2378" s="13" t="s">
        <v>2960</v>
      </c>
      <c r="B2378" s="14" t="s">
        <v>2961</v>
      </c>
      <c r="C2378" s="78" t="s">
        <v>15</v>
      </c>
      <c r="D2378" s="78"/>
      <c r="E2378" s="13" t="s">
        <v>1221</v>
      </c>
      <c r="F2378" s="15">
        <v>1</v>
      </c>
      <c r="G2378" s="16">
        <v>0.09</v>
      </c>
      <c r="H2378" s="16">
        <f>TRUNC(TRUNC(F2378,8)*G2378,2)</f>
        <v>0.09</v>
      </c>
    </row>
    <row r="2379" spans="1:8" ht="29.1" customHeight="1">
      <c r="A2379" s="13" t="s">
        <v>2963</v>
      </c>
      <c r="B2379" s="14" t="s">
        <v>2964</v>
      </c>
      <c r="C2379" s="78" t="s">
        <v>15</v>
      </c>
      <c r="D2379" s="78"/>
      <c r="E2379" s="13" t="s">
        <v>1221</v>
      </c>
      <c r="F2379" s="15">
        <v>1</v>
      </c>
      <c r="G2379" s="16">
        <v>0.33</v>
      </c>
      <c r="H2379" s="16">
        <f>TRUNC(TRUNC(F2379,8)*G2379,2)</f>
        <v>0.33</v>
      </c>
    </row>
    <row r="2380" spans="1:8" ht="29.1" customHeight="1">
      <c r="A2380" s="13" t="s">
        <v>2965</v>
      </c>
      <c r="B2380" s="14" t="s">
        <v>2966</v>
      </c>
      <c r="C2380" s="78" t="s">
        <v>15</v>
      </c>
      <c r="D2380" s="78"/>
      <c r="E2380" s="13" t="s">
        <v>1221</v>
      </c>
      <c r="F2380" s="15">
        <v>1</v>
      </c>
      <c r="G2380" s="16">
        <v>0.56000000000000005</v>
      </c>
      <c r="H2380" s="16">
        <f>TRUNC(TRUNC(F2380,8)*G2380,2)</f>
        <v>0.56000000000000005</v>
      </c>
    </row>
    <row r="2381" spans="1:8" ht="15" customHeight="1">
      <c r="A2381" s="8"/>
      <c r="B2381" s="8"/>
      <c r="C2381" s="8"/>
      <c r="D2381" s="8"/>
      <c r="E2381" s="8"/>
      <c r="F2381" s="79" t="s">
        <v>1140</v>
      </c>
      <c r="G2381" s="79"/>
      <c r="H2381" s="17">
        <f>SUM(H2377:H2380)</f>
        <v>1.4100000000000001</v>
      </c>
    </row>
    <row r="2382" spans="1:8" ht="15" customHeight="1">
      <c r="A2382" s="8"/>
      <c r="B2382" s="8"/>
      <c r="C2382" s="8"/>
      <c r="D2382" s="8"/>
      <c r="E2382" s="8"/>
      <c r="F2382" s="80" t="s">
        <v>1141</v>
      </c>
      <c r="G2382" s="80"/>
      <c r="H2382" s="4">
        <f>ROUND(SUM(H2381),2)</f>
        <v>1.41</v>
      </c>
    </row>
    <row r="2383" spans="1:8" ht="9.9499999999999993" customHeight="1">
      <c r="A2383" s="8"/>
      <c r="B2383" s="8"/>
      <c r="C2383" s="8"/>
      <c r="D2383" s="8"/>
      <c r="E2383" s="8"/>
      <c r="F2383" s="83"/>
      <c r="G2383" s="83"/>
      <c r="H2383" s="83"/>
    </row>
    <row r="2384" spans="1:8" ht="20.100000000000001" customHeight="1">
      <c r="A2384" s="81" t="s">
        <v>2967</v>
      </c>
      <c r="B2384" s="81"/>
      <c r="C2384" s="81"/>
      <c r="D2384" s="81"/>
      <c r="E2384" s="81"/>
      <c r="F2384" s="81"/>
      <c r="G2384" s="81"/>
      <c r="H2384" s="81"/>
    </row>
    <row r="2385" spans="1:8" ht="15" customHeight="1">
      <c r="A2385" s="76" t="s">
        <v>1180</v>
      </c>
      <c r="B2385" s="76"/>
      <c r="C2385" s="77" t="s">
        <v>3</v>
      </c>
      <c r="D2385" s="77"/>
      <c r="E2385" s="12" t="s">
        <v>4</v>
      </c>
      <c r="F2385" s="12" t="s">
        <v>1121</v>
      </c>
      <c r="G2385" s="12" t="s">
        <v>1122</v>
      </c>
      <c r="H2385" s="12" t="s">
        <v>1123</v>
      </c>
    </row>
    <row r="2386" spans="1:8" ht="21" customHeight="1">
      <c r="A2386" s="13" t="s">
        <v>2968</v>
      </c>
      <c r="B2386" s="14" t="s">
        <v>2969</v>
      </c>
      <c r="C2386" s="78" t="s">
        <v>15</v>
      </c>
      <c r="D2386" s="78"/>
      <c r="E2386" s="13" t="s">
        <v>39</v>
      </c>
      <c r="F2386" s="15">
        <v>1.2799999999999999E-4</v>
      </c>
      <c r="G2386" s="16">
        <v>3366.77</v>
      </c>
      <c r="H2386" s="16">
        <f>TRUNC(TRUNC(F2386,8)*G2386,2)</f>
        <v>0.43</v>
      </c>
    </row>
    <row r="2387" spans="1:8" ht="15" customHeight="1">
      <c r="A2387" s="8"/>
      <c r="B2387" s="8"/>
      <c r="C2387" s="8"/>
      <c r="D2387" s="8"/>
      <c r="E2387" s="8"/>
      <c r="F2387" s="79" t="s">
        <v>1185</v>
      </c>
      <c r="G2387" s="79"/>
      <c r="H2387" s="17">
        <f>SUM(H2386:H2386)</f>
        <v>0.43</v>
      </c>
    </row>
    <row r="2388" spans="1:8" ht="15" customHeight="1">
      <c r="A2388" s="8"/>
      <c r="B2388" s="8"/>
      <c r="C2388" s="8"/>
      <c r="D2388" s="8"/>
      <c r="E2388" s="8"/>
      <c r="F2388" s="80" t="s">
        <v>1141</v>
      </c>
      <c r="G2388" s="80"/>
      <c r="H2388" s="4">
        <f>ROUND(SUM(H2387),2)</f>
        <v>0.43</v>
      </c>
    </row>
    <row r="2389" spans="1:8" ht="9.9499999999999993" customHeight="1">
      <c r="A2389" s="8"/>
      <c r="B2389" s="8"/>
      <c r="C2389" s="8"/>
      <c r="D2389" s="8"/>
      <c r="E2389" s="8"/>
      <c r="F2389" s="83"/>
      <c r="G2389" s="83"/>
      <c r="H2389" s="83"/>
    </row>
    <row r="2390" spans="1:8" ht="20.100000000000001" customHeight="1">
      <c r="A2390" s="81" t="s">
        <v>2970</v>
      </c>
      <c r="B2390" s="81"/>
      <c r="C2390" s="81"/>
      <c r="D2390" s="81"/>
      <c r="E2390" s="81"/>
      <c r="F2390" s="81"/>
      <c r="G2390" s="81"/>
      <c r="H2390" s="81"/>
    </row>
    <row r="2391" spans="1:8" ht="15" customHeight="1">
      <c r="A2391" s="76" t="s">
        <v>1180</v>
      </c>
      <c r="B2391" s="76"/>
      <c r="C2391" s="77" t="s">
        <v>3</v>
      </c>
      <c r="D2391" s="77"/>
      <c r="E2391" s="12" t="s">
        <v>4</v>
      </c>
      <c r="F2391" s="12" t="s">
        <v>1121</v>
      </c>
      <c r="G2391" s="12" t="s">
        <v>1122</v>
      </c>
      <c r="H2391" s="12" t="s">
        <v>1123</v>
      </c>
    </row>
    <row r="2392" spans="1:8" ht="21" customHeight="1">
      <c r="A2392" s="13" t="s">
        <v>2968</v>
      </c>
      <c r="B2392" s="14" t="s">
        <v>2969</v>
      </c>
      <c r="C2392" s="78" t="s">
        <v>15</v>
      </c>
      <c r="D2392" s="78"/>
      <c r="E2392" s="13" t="s">
        <v>39</v>
      </c>
      <c r="F2392" s="15">
        <v>2.9600000000000001E-5</v>
      </c>
      <c r="G2392" s="16">
        <v>3366.77</v>
      </c>
      <c r="H2392" s="16">
        <f>TRUNC(TRUNC(F2392,8)*G2392,2)</f>
        <v>0.09</v>
      </c>
    </row>
    <row r="2393" spans="1:8" ht="15" customHeight="1">
      <c r="A2393" s="8"/>
      <c r="B2393" s="8"/>
      <c r="C2393" s="8"/>
      <c r="D2393" s="8"/>
      <c r="E2393" s="8"/>
      <c r="F2393" s="79" t="s">
        <v>1185</v>
      </c>
      <c r="G2393" s="79"/>
      <c r="H2393" s="17">
        <f>SUM(H2392:H2392)</f>
        <v>0.09</v>
      </c>
    </row>
    <row r="2394" spans="1:8" ht="15" customHeight="1">
      <c r="A2394" s="8"/>
      <c r="B2394" s="8"/>
      <c r="C2394" s="8"/>
      <c r="D2394" s="8"/>
      <c r="E2394" s="8"/>
      <c r="F2394" s="80" t="s">
        <v>1141</v>
      </c>
      <c r="G2394" s="80"/>
      <c r="H2394" s="4">
        <f>ROUND(SUM(H2393),2)</f>
        <v>0.09</v>
      </c>
    </row>
    <row r="2395" spans="1:8" ht="9.9499999999999993" customHeight="1">
      <c r="A2395" s="8"/>
      <c r="B2395" s="8"/>
      <c r="C2395" s="8"/>
      <c r="D2395" s="8"/>
      <c r="E2395" s="8"/>
      <c r="F2395" s="83"/>
      <c r="G2395" s="83"/>
      <c r="H2395" s="83"/>
    </row>
    <row r="2396" spans="1:8" ht="20.100000000000001" customHeight="1">
      <c r="A2396" s="81" t="s">
        <v>2971</v>
      </c>
      <c r="B2396" s="81"/>
      <c r="C2396" s="81"/>
      <c r="D2396" s="81"/>
      <c r="E2396" s="81"/>
      <c r="F2396" s="81"/>
      <c r="G2396" s="81"/>
      <c r="H2396" s="81"/>
    </row>
    <row r="2397" spans="1:8" ht="15" customHeight="1">
      <c r="A2397" s="76" t="s">
        <v>1180</v>
      </c>
      <c r="B2397" s="76"/>
      <c r="C2397" s="77" t="s">
        <v>3</v>
      </c>
      <c r="D2397" s="77"/>
      <c r="E2397" s="12" t="s">
        <v>4</v>
      </c>
      <c r="F2397" s="12" t="s">
        <v>1121</v>
      </c>
      <c r="G2397" s="12" t="s">
        <v>1122</v>
      </c>
      <c r="H2397" s="12" t="s">
        <v>1123</v>
      </c>
    </row>
    <row r="2398" spans="1:8" ht="21" customHeight="1">
      <c r="A2398" s="13" t="s">
        <v>2968</v>
      </c>
      <c r="B2398" s="14" t="s">
        <v>2969</v>
      </c>
      <c r="C2398" s="78" t="s">
        <v>15</v>
      </c>
      <c r="D2398" s="78"/>
      <c r="E2398" s="13" t="s">
        <v>39</v>
      </c>
      <c r="F2398" s="15">
        <v>1E-4</v>
      </c>
      <c r="G2398" s="16">
        <v>3366.77</v>
      </c>
      <c r="H2398" s="16">
        <f>TRUNC(TRUNC(F2398,8)*G2398,2)</f>
        <v>0.33</v>
      </c>
    </row>
    <row r="2399" spans="1:8" ht="15" customHeight="1">
      <c r="A2399" s="8"/>
      <c r="B2399" s="8"/>
      <c r="C2399" s="8"/>
      <c r="D2399" s="8"/>
      <c r="E2399" s="8"/>
      <c r="F2399" s="79" t="s">
        <v>1185</v>
      </c>
      <c r="G2399" s="79"/>
      <c r="H2399" s="17">
        <f>SUM(H2398:H2398)</f>
        <v>0.33</v>
      </c>
    </row>
    <row r="2400" spans="1:8" ht="15" customHeight="1">
      <c r="A2400" s="8"/>
      <c r="B2400" s="8"/>
      <c r="C2400" s="8"/>
      <c r="D2400" s="8"/>
      <c r="E2400" s="8"/>
      <c r="F2400" s="80" t="s">
        <v>1141</v>
      </c>
      <c r="G2400" s="80"/>
      <c r="H2400" s="4">
        <f>ROUND(SUM(H2399),2)</f>
        <v>0.33</v>
      </c>
    </row>
    <row r="2401" spans="1:8" ht="9.9499999999999993" customHeight="1">
      <c r="A2401" s="8"/>
      <c r="B2401" s="8"/>
      <c r="C2401" s="8"/>
      <c r="D2401" s="8"/>
      <c r="E2401" s="8"/>
      <c r="F2401" s="83"/>
      <c r="G2401" s="83"/>
      <c r="H2401" s="83"/>
    </row>
    <row r="2402" spans="1:8" ht="20.100000000000001" customHeight="1">
      <c r="A2402" s="81" t="s">
        <v>2972</v>
      </c>
      <c r="B2402" s="81"/>
      <c r="C2402" s="81"/>
      <c r="D2402" s="81"/>
      <c r="E2402" s="81"/>
      <c r="F2402" s="81"/>
      <c r="G2402" s="81"/>
      <c r="H2402" s="81"/>
    </row>
    <row r="2403" spans="1:8" ht="15" customHeight="1">
      <c r="A2403" s="76" t="s">
        <v>2361</v>
      </c>
      <c r="B2403" s="76"/>
      <c r="C2403" s="77" t="s">
        <v>3</v>
      </c>
      <c r="D2403" s="77"/>
      <c r="E2403" s="12" t="s">
        <v>4</v>
      </c>
      <c r="F2403" s="12" t="s">
        <v>1121</v>
      </c>
      <c r="G2403" s="12" t="s">
        <v>1122</v>
      </c>
      <c r="H2403" s="12" t="s">
        <v>1123</v>
      </c>
    </row>
    <row r="2404" spans="1:8" ht="21" customHeight="1">
      <c r="A2404" s="13" t="s">
        <v>2362</v>
      </c>
      <c r="B2404" s="14" t="s">
        <v>2363</v>
      </c>
      <c r="C2404" s="78" t="s">
        <v>15</v>
      </c>
      <c r="D2404" s="78"/>
      <c r="E2404" s="13" t="s">
        <v>2364</v>
      </c>
      <c r="F2404" s="15">
        <v>0.52</v>
      </c>
      <c r="G2404" s="16">
        <v>1.0900000000000001</v>
      </c>
      <c r="H2404" s="16">
        <f>TRUNC(TRUNC(F2404,8)*G2404,2)</f>
        <v>0.56000000000000005</v>
      </c>
    </row>
    <row r="2405" spans="1:8" ht="15" customHeight="1">
      <c r="A2405" s="8"/>
      <c r="B2405" s="8"/>
      <c r="C2405" s="8"/>
      <c r="D2405" s="8"/>
      <c r="E2405" s="8"/>
      <c r="F2405" s="79" t="s">
        <v>2365</v>
      </c>
      <c r="G2405" s="79"/>
      <c r="H2405" s="17">
        <f>SUM(H2404:H2404)</f>
        <v>0.56000000000000005</v>
      </c>
    </row>
    <row r="2406" spans="1:8" ht="15" customHeight="1">
      <c r="A2406" s="8"/>
      <c r="B2406" s="8"/>
      <c r="C2406" s="8"/>
      <c r="D2406" s="8"/>
      <c r="E2406" s="8"/>
      <c r="F2406" s="80" t="s">
        <v>1141</v>
      </c>
      <c r="G2406" s="80"/>
      <c r="H2406" s="4">
        <f>ROUND(SUM(H2405),2)</f>
        <v>0.56000000000000005</v>
      </c>
    </row>
    <row r="2407" spans="1:8" ht="9.9499999999999993" customHeight="1">
      <c r="A2407" s="8"/>
      <c r="B2407" s="8"/>
      <c r="C2407" s="8"/>
      <c r="D2407" s="8"/>
      <c r="E2407" s="8"/>
      <c r="F2407" s="83"/>
      <c r="G2407" s="83"/>
      <c r="H2407" s="83"/>
    </row>
    <row r="2408" spans="1:8" ht="20.100000000000001" customHeight="1">
      <c r="A2408" s="81" t="s">
        <v>2973</v>
      </c>
      <c r="B2408" s="81"/>
      <c r="C2408" s="81"/>
      <c r="D2408" s="81"/>
      <c r="E2408" s="81"/>
      <c r="F2408" s="81"/>
      <c r="G2408" s="81"/>
      <c r="H2408" s="81"/>
    </row>
    <row r="2409" spans="1:8" ht="15" customHeight="1">
      <c r="A2409" s="76" t="s">
        <v>1120</v>
      </c>
      <c r="B2409" s="76"/>
      <c r="C2409" s="77" t="s">
        <v>3</v>
      </c>
      <c r="D2409" s="77"/>
      <c r="E2409" s="12" t="s">
        <v>4</v>
      </c>
      <c r="F2409" s="12" t="s">
        <v>1121</v>
      </c>
      <c r="G2409" s="12" t="s">
        <v>1122</v>
      </c>
      <c r="H2409" s="12" t="s">
        <v>1123</v>
      </c>
    </row>
    <row r="2410" spans="1:8" ht="21" customHeight="1">
      <c r="A2410" s="13" t="s">
        <v>2238</v>
      </c>
      <c r="B2410" s="14" t="s">
        <v>2239</v>
      </c>
      <c r="C2410" s="78" t="s">
        <v>15</v>
      </c>
      <c r="D2410" s="78"/>
      <c r="E2410" s="13" t="s">
        <v>1221</v>
      </c>
      <c r="F2410" s="15">
        <v>1</v>
      </c>
      <c r="G2410" s="16">
        <v>4.5199999999999996</v>
      </c>
      <c r="H2410" s="16">
        <f t="shared" ref="H2410:H2415" si="32">TRUNC(TRUNC(F2410,8)*G2410,2)</f>
        <v>4.5199999999999996</v>
      </c>
    </row>
    <row r="2411" spans="1:8" ht="21" customHeight="1">
      <c r="A2411" s="13" t="s">
        <v>2240</v>
      </c>
      <c r="B2411" s="14" t="s">
        <v>2241</v>
      </c>
      <c r="C2411" s="78" t="s">
        <v>15</v>
      </c>
      <c r="D2411" s="78"/>
      <c r="E2411" s="13" t="s">
        <v>1221</v>
      </c>
      <c r="F2411" s="15">
        <v>1</v>
      </c>
      <c r="G2411" s="16">
        <v>1.31</v>
      </c>
      <c r="H2411" s="16">
        <f t="shared" si="32"/>
        <v>1.31</v>
      </c>
    </row>
    <row r="2412" spans="1:8" ht="21" customHeight="1">
      <c r="A2412" s="13" t="s">
        <v>2242</v>
      </c>
      <c r="B2412" s="14" t="s">
        <v>2243</v>
      </c>
      <c r="C2412" s="78" t="s">
        <v>15</v>
      </c>
      <c r="D2412" s="78"/>
      <c r="E2412" s="13" t="s">
        <v>1221</v>
      </c>
      <c r="F2412" s="15">
        <v>1</v>
      </c>
      <c r="G2412" s="16">
        <v>1.43</v>
      </c>
      <c r="H2412" s="16">
        <f t="shared" si="32"/>
        <v>1.43</v>
      </c>
    </row>
    <row r="2413" spans="1:8" ht="21" customHeight="1">
      <c r="A2413" s="13" t="s">
        <v>2244</v>
      </c>
      <c r="B2413" s="14" t="s">
        <v>2245</v>
      </c>
      <c r="C2413" s="78" t="s">
        <v>15</v>
      </c>
      <c r="D2413" s="78"/>
      <c r="E2413" s="13" t="s">
        <v>1221</v>
      </c>
      <c r="F2413" s="15">
        <v>1</v>
      </c>
      <c r="G2413" s="16">
        <v>0.78</v>
      </c>
      <c r="H2413" s="16">
        <f t="shared" si="32"/>
        <v>0.78</v>
      </c>
    </row>
    <row r="2414" spans="1:8" ht="21" customHeight="1">
      <c r="A2414" s="13" t="s">
        <v>2246</v>
      </c>
      <c r="B2414" s="14" t="s">
        <v>2247</v>
      </c>
      <c r="C2414" s="78" t="s">
        <v>15</v>
      </c>
      <c r="D2414" s="78"/>
      <c r="E2414" s="13" t="s">
        <v>1221</v>
      </c>
      <c r="F2414" s="15">
        <v>1</v>
      </c>
      <c r="G2414" s="16">
        <v>0.08</v>
      </c>
      <c r="H2414" s="16">
        <f t="shared" si="32"/>
        <v>0.08</v>
      </c>
    </row>
    <row r="2415" spans="1:8" ht="21" customHeight="1">
      <c r="A2415" s="13" t="s">
        <v>2248</v>
      </c>
      <c r="B2415" s="14" t="s">
        <v>2249</v>
      </c>
      <c r="C2415" s="78" t="s">
        <v>15</v>
      </c>
      <c r="D2415" s="78"/>
      <c r="E2415" s="13" t="s">
        <v>1221</v>
      </c>
      <c r="F2415" s="15">
        <v>1</v>
      </c>
      <c r="G2415" s="16">
        <v>0.85</v>
      </c>
      <c r="H2415" s="16">
        <f t="shared" si="32"/>
        <v>0.85</v>
      </c>
    </row>
    <row r="2416" spans="1:8" ht="15" customHeight="1">
      <c r="A2416" s="8"/>
      <c r="B2416" s="8"/>
      <c r="C2416" s="8"/>
      <c r="D2416" s="8"/>
      <c r="E2416" s="8"/>
      <c r="F2416" s="79" t="s">
        <v>1132</v>
      </c>
      <c r="G2416" s="79"/>
      <c r="H2416" s="17">
        <f>SUM(H2410:H2415)</f>
        <v>8.9699999999999989</v>
      </c>
    </row>
    <row r="2417" spans="1:8" ht="15" customHeight="1">
      <c r="A2417" s="76" t="s">
        <v>1133</v>
      </c>
      <c r="B2417" s="76"/>
      <c r="C2417" s="77" t="s">
        <v>3</v>
      </c>
      <c r="D2417" s="77"/>
      <c r="E2417" s="12" t="s">
        <v>4</v>
      </c>
      <c r="F2417" s="12" t="s">
        <v>1121</v>
      </c>
      <c r="G2417" s="12" t="s">
        <v>1122</v>
      </c>
      <c r="H2417" s="12" t="s">
        <v>1123</v>
      </c>
    </row>
    <row r="2418" spans="1:8" ht="15" customHeight="1">
      <c r="A2418" s="13" t="s">
        <v>2612</v>
      </c>
      <c r="B2418" s="14" t="s">
        <v>2613</v>
      </c>
      <c r="C2418" s="78" t="s">
        <v>15</v>
      </c>
      <c r="D2418" s="78"/>
      <c r="E2418" s="13" t="s">
        <v>1221</v>
      </c>
      <c r="F2418" s="15">
        <v>1</v>
      </c>
      <c r="G2418" s="16">
        <v>14.27</v>
      </c>
      <c r="H2418" s="16">
        <f>TRUNC(TRUNC(F2418,8)*G2418,2)</f>
        <v>14.27</v>
      </c>
    </row>
    <row r="2419" spans="1:8" ht="15" customHeight="1">
      <c r="A2419" s="8"/>
      <c r="B2419" s="8"/>
      <c r="C2419" s="8"/>
      <c r="D2419" s="8"/>
      <c r="E2419" s="8"/>
      <c r="F2419" s="79" t="s">
        <v>1136</v>
      </c>
      <c r="G2419" s="79"/>
      <c r="H2419" s="17">
        <f>SUM(H2418:H2418)</f>
        <v>14.27</v>
      </c>
    </row>
    <row r="2420" spans="1:8" ht="15" customHeight="1">
      <c r="A2420" s="76" t="s">
        <v>1137</v>
      </c>
      <c r="B2420" s="76"/>
      <c r="C2420" s="77" t="s">
        <v>3</v>
      </c>
      <c r="D2420" s="77"/>
      <c r="E2420" s="12" t="s">
        <v>4</v>
      </c>
      <c r="F2420" s="12" t="s">
        <v>1121</v>
      </c>
      <c r="G2420" s="12" t="s">
        <v>1122</v>
      </c>
      <c r="H2420" s="12" t="s">
        <v>1123</v>
      </c>
    </row>
    <row r="2421" spans="1:8" ht="21" customHeight="1">
      <c r="A2421" s="13" t="s">
        <v>2974</v>
      </c>
      <c r="B2421" s="14" t="s">
        <v>2975</v>
      </c>
      <c r="C2421" s="78" t="s">
        <v>15</v>
      </c>
      <c r="D2421" s="78"/>
      <c r="E2421" s="13" t="s">
        <v>1221</v>
      </c>
      <c r="F2421" s="15">
        <v>1</v>
      </c>
      <c r="G2421" s="16">
        <v>0.21</v>
      </c>
      <c r="H2421" s="16">
        <f>TRUNC(TRUNC(F2421,8)*G2421,2)</f>
        <v>0.21</v>
      </c>
    </row>
    <row r="2422" spans="1:8" ht="15" customHeight="1">
      <c r="A2422" s="8"/>
      <c r="B2422" s="8"/>
      <c r="C2422" s="8"/>
      <c r="D2422" s="8"/>
      <c r="E2422" s="8"/>
      <c r="F2422" s="79" t="s">
        <v>1140</v>
      </c>
      <c r="G2422" s="79"/>
      <c r="H2422" s="17">
        <f>SUM(H2421:H2421)</f>
        <v>0.21</v>
      </c>
    </row>
    <row r="2423" spans="1:8" ht="15" customHeight="1">
      <c r="A2423" s="8"/>
      <c r="B2423" s="8"/>
      <c r="C2423" s="8"/>
      <c r="D2423" s="8"/>
      <c r="E2423" s="8"/>
      <c r="F2423" s="80" t="s">
        <v>1141</v>
      </c>
      <c r="G2423" s="80"/>
      <c r="H2423" s="4">
        <f>ROUND(SUM(H2416,H2419,H2422),2)</f>
        <v>23.45</v>
      </c>
    </row>
  </sheetData>
  <mergeCells count="2847">
    <mergeCell ref="C10:D10"/>
    <mergeCell ref="F11:G11"/>
    <mergeCell ref="A12:B12"/>
    <mergeCell ref="C12:D12"/>
    <mergeCell ref="C13:D13"/>
    <mergeCell ref="C5:D5"/>
    <mergeCell ref="C6:D6"/>
    <mergeCell ref="C7:D7"/>
    <mergeCell ref="C8:D8"/>
    <mergeCell ref="C9:D9"/>
    <mergeCell ref="A1:H1"/>
    <mergeCell ref="F2:H2"/>
    <mergeCell ref="A3:H3"/>
    <mergeCell ref="A4:B4"/>
    <mergeCell ref="C4:D4"/>
    <mergeCell ref="C27:D27"/>
    <mergeCell ref="F28:G28"/>
    <mergeCell ref="A29:B29"/>
    <mergeCell ref="C29:D29"/>
    <mergeCell ref="C30:D30"/>
    <mergeCell ref="C22:D22"/>
    <mergeCell ref="C23:D23"/>
    <mergeCell ref="C24:D24"/>
    <mergeCell ref="C25:D25"/>
    <mergeCell ref="C26:D26"/>
    <mergeCell ref="F18:G18"/>
    <mergeCell ref="F19:H19"/>
    <mergeCell ref="A20:H20"/>
    <mergeCell ref="A21:B21"/>
    <mergeCell ref="C21:D21"/>
    <mergeCell ref="F14:G14"/>
    <mergeCell ref="A15:B15"/>
    <mergeCell ref="C15:D15"/>
    <mergeCell ref="C16:D16"/>
    <mergeCell ref="F17:G17"/>
    <mergeCell ref="C44:D44"/>
    <mergeCell ref="F45:G45"/>
    <mergeCell ref="A46:B46"/>
    <mergeCell ref="C46:D46"/>
    <mergeCell ref="C47:D47"/>
    <mergeCell ref="C39:D39"/>
    <mergeCell ref="C40:D40"/>
    <mergeCell ref="C41:D41"/>
    <mergeCell ref="C42:D42"/>
    <mergeCell ref="C43:D43"/>
    <mergeCell ref="F35:G35"/>
    <mergeCell ref="F36:H36"/>
    <mergeCell ref="A37:H37"/>
    <mergeCell ref="A38:B38"/>
    <mergeCell ref="C38:D38"/>
    <mergeCell ref="F31:G31"/>
    <mergeCell ref="A32:B32"/>
    <mergeCell ref="C32:D32"/>
    <mergeCell ref="C33:D33"/>
    <mergeCell ref="F34:G34"/>
    <mergeCell ref="C60:D60"/>
    <mergeCell ref="F61:G61"/>
    <mergeCell ref="A62:B62"/>
    <mergeCell ref="C62:D62"/>
    <mergeCell ref="C63:D63"/>
    <mergeCell ref="C56:D56"/>
    <mergeCell ref="C57:D57"/>
    <mergeCell ref="F58:G58"/>
    <mergeCell ref="A59:B59"/>
    <mergeCell ref="C59:D59"/>
    <mergeCell ref="F52:G52"/>
    <mergeCell ref="F53:H53"/>
    <mergeCell ref="A54:H54"/>
    <mergeCell ref="A55:B55"/>
    <mergeCell ref="C55:D55"/>
    <mergeCell ref="F48:G48"/>
    <mergeCell ref="A49:B49"/>
    <mergeCell ref="C49:D49"/>
    <mergeCell ref="C50:D50"/>
    <mergeCell ref="F51:G51"/>
    <mergeCell ref="C74:D74"/>
    <mergeCell ref="F75:G75"/>
    <mergeCell ref="F76:G76"/>
    <mergeCell ref="F77:H77"/>
    <mergeCell ref="A78:H78"/>
    <mergeCell ref="C69:D69"/>
    <mergeCell ref="C70:D70"/>
    <mergeCell ref="C71:D71"/>
    <mergeCell ref="F72:G72"/>
    <mergeCell ref="A73:B73"/>
    <mergeCell ref="C73:D73"/>
    <mergeCell ref="F64:G64"/>
    <mergeCell ref="F65:G65"/>
    <mergeCell ref="F66:H66"/>
    <mergeCell ref="A67:H67"/>
    <mergeCell ref="A68:B68"/>
    <mergeCell ref="C68:D68"/>
    <mergeCell ref="C91:D91"/>
    <mergeCell ref="C92:D92"/>
    <mergeCell ref="C93:D93"/>
    <mergeCell ref="F94:G94"/>
    <mergeCell ref="A95:B95"/>
    <mergeCell ref="C95:D95"/>
    <mergeCell ref="F87:G87"/>
    <mergeCell ref="F88:H88"/>
    <mergeCell ref="A89:H89"/>
    <mergeCell ref="A90:B90"/>
    <mergeCell ref="C90:D90"/>
    <mergeCell ref="F83:G83"/>
    <mergeCell ref="A84:B84"/>
    <mergeCell ref="C84:D84"/>
    <mergeCell ref="C85:D85"/>
    <mergeCell ref="F86:G86"/>
    <mergeCell ref="A79:B79"/>
    <mergeCell ref="C79:D79"/>
    <mergeCell ref="C80:D80"/>
    <mergeCell ref="C81:D81"/>
    <mergeCell ref="C82:D82"/>
    <mergeCell ref="F109:G109"/>
    <mergeCell ref="A110:B110"/>
    <mergeCell ref="C110:D110"/>
    <mergeCell ref="C111:D111"/>
    <mergeCell ref="F112:G112"/>
    <mergeCell ref="A105:B105"/>
    <mergeCell ref="C105:D105"/>
    <mergeCell ref="C106:D106"/>
    <mergeCell ref="C107:D107"/>
    <mergeCell ref="C108:D108"/>
    <mergeCell ref="A101:B101"/>
    <mergeCell ref="C101:D101"/>
    <mergeCell ref="C102:D102"/>
    <mergeCell ref="C103:D103"/>
    <mergeCell ref="F104:G104"/>
    <mergeCell ref="C96:D96"/>
    <mergeCell ref="F97:G97"/>
    <mergeCell ref="F98:G98"/>
    <mergeCell ref="F99:H99"/>
    <mergeCell ref="A100:H100"/>
    <mergeCell ref="C126:D126"/>
    <mergeCell ref="C127:D127"/>
    <mergeCell ref="F128:G128"/>
    <mergeCell ref="F129:G129"/>
    <mergeCell ref="F130:H130"/>
    <mergeCell ref="C121:D121"/>
    <mergeCell ref="C122:D122"/>
    <mergeCell ref="C123:D123"/>
    <mergeCell ref="F124:G124"/>
    <mergeCell ref="A125:B125"/>
    <mergeCell ref="C125:D125"/>
    <mergeCell ref="C117:D117"/>
    <mergeCell ref="C118:D118"/>
    <mergeCell ref="F119:G119"/>
    <mergeCell ref="A120:B120"/>
    <mergeCell ref="C120:D120"/>
    <mergeCell ref="F113:G113"/>
    <mergeCell ref="F114:H114"/>
    <mergeCell ref="A115:H115"/>
    <mergeCell ref="A116:B116"/>
    <mergeCell ref="C116:D116"/>
    <mergeCell ref="F143:G143"/>
    <mergeCell ref="F144:G144"/>
    <mergeCell ref="F145:H145"/>
    <mergeCell ref="A146:H146"/>
    <mergeCell ref="A147:B147"/>
    <mergeCell ref="C147:D147"/>
    <mergeCell ref="C139:D139"/>
    <mergeCell ref="F140:G140"/>
    <mergeCell ref="A141:B141"/>
    <mergeCell ref="C141:D141"/>
    <mergeCell ref="C142:D142"/>
    <mergeCell ref="F135:G135"/>
    <mergeCell ref="A136:B136"/>
    <mergeCell ref="C136:D136"/>
    <mergeCell ref="C137:D137"/>
    <mergeCell ref="C138:D138"/>
    <mergeCell ref="A131:H131"/>
    <mergeCell ref="A132:B132"/>
    <mergeCell ref="C132:D132"/>
    <mergeCell ref="C133:D133"/>
    <mergeCell ref="C134:D134"/>
    <mergeCell ref="A161:B161"/>
    <mergeCell ref="C161:D161"/>
    <mergeCell ref="C162:D162"/>
    <mergeCell ref="C163:D163"/>
    <mergeCell ref="F164:G164"/>
    <mergeCell ref="A157:B157"/>
    <mergeCell ref="C157:D157"/>
    <mergeCell ref="C158:D158"/>
    <mergeCell ref="C159:D159"/>
    <mergeCell ref="F160:G160"/>
    <mergeCell ref="C152:D152"/>
    <mergeCell ref="F153:G153"/>
    <mergeCell ref="F154:G154"/>
    <mergeCell ref="F155:H155"/>
    <mergeCell ref="A156:H156"/>
    <mergeCell ref="C148:D148"/>
    <mergeCell ref="C149:D149"/>
    <mergeCell ref="F150:G150"/>
    <mergeCell ref="A151:B151"/>
    <mergeCell ref="C151:D151"/>
    <mergeCell ref="C177:D177"/>
    <mergeCell ref="C178:D178"/>
    <mergeCell ref="F179:G179"/>
    <mergeCell ref="A180:B180"/>
    <mergeCell ref="C180:D180"/>
    <mergeCell ref="C173:D173"/>
    <mergeCell ref="F174:G174"/>
    <mergeCell ref="A175:B175"/>
    <mergeCell ref="C175:D175"/>
    <mergeCell ref="C176:D176"/>
    <mergeCell ref="F169:H169"/>
    <mergeCell ref="A170:H170"/>
    <mergeCell ref="A171:B171"/>
    <mergeCell ref="C171:D171"/>
    <mergeCell ref="C172:D172"/>
    <mergeCell ref="A165:B165"/>
    <mergeCell ref="C165:D165"/>
    <mergeCell ref="C166:D166"/>
    <mergeCell ref="F167:G167"/>
    <mergeCell ref="F168:G168"/>
    <mergeCell ref="A194:B194"/>
    <mergeCell ref="C194:D194"/>
    <mergeCell ref="C195:D195"/>
    <mergeCell ref="F196:G196"/>
    <mergeCell ref="F197:G197"/>
    <mergeCell ref="A190:B190"/>
    <mergeCell ref="C190:D190"/>
    <mergeCell ref="C191:D191"/>
    <mergeCell ref="C192:D192"/>
    <mergeCell ref="F193:G193"/>
    <mergeCell ref="A186:B186"/>
    <mergeCell ref="C186:D186"/>
    <mergeCell ref="C187:D187"/>
    <mergeCell ref="C188:D188"/>
    <mergeCell ref="F189:G189"/>
    <mergeCell ref="C181:D181"/>
    <mergeCell ref="F182:G182"/>
    <mergeCell ref="F183:G183"/>
    <mergeCell ref="F184:H184"/>
    <mergeCell ref="A185:H185"/>
    <mergeCell ref="C211:D211"/>
    <mergeCell ref="C212:D212"/>
    <mergeCell ref="F213:G213"/>
    <mergeCell ref="A214:B214"/>
    <mergeCell ref="C214:D214"/>
    <mergeCell ref="F206:G206"/>
    <mergeCell ref="F207:G207"/>
    <mergeCell ref="F208:H208"/>
    <mergeCell ref="A209:H209"/>
    <mergeCell ref="A210:B210"/>
    <mergeCell ref="C210:D210"/>
    <mergeCell ref="C202:D202"/>
    <mergeCell ref="F203:G203"/>
    <mergeCell ref="A204:B204"/>
    <mergeCell ref="C204:D204"/>
    <mergeCell ref="C205:D205"/>
    <mergeCell ref="F198:H198"/>
    <mergeCell ref="A199:H199"/>
    <mergeCell ref="A200:B200"/>
    <mergeCell ref="C200:D200"/>
    <mergeCell ref="C201:D201"/>
    <mergeCell ref="F228:G228"/>
    <mergeCell ref="A229:B229"/>
    <mergeCell ref="C229:D229"/>
    <mergeCell ref="C230:D230"/>
    <mergeCell ref="C231:D231"/>
    <mergeCell ref="A224:H224"/>
    <mergeCell ref="A225:B225"/>
    <mergeCell ref="C225:D225"/>
    <mergeCell ref="C226:D226"/>
    <mergeCell ref="C227:D227"/>
    <mergeCell ref="C219:D219"/>
    <mergeCell ref="C220:D220"/>
    <mergeCell ref="F221:G221"/>
    <mergeCell ref="F222:G222"/>
    <mergeCell ref="F223:H223"/>
    <mergeCell ref="C215:D215"/>
    <mergeCell ref="C216:D216"/>
    <mergeCell ref="F217:G217"/>
    <mergeCell ref="A218:B218"/>
    <mergeCell ref="C218:D218"/>
    <mergeCell ref="C244:D244"/>
    <mergeCell ref="C245:D245"/>
    <mergeCell ref="C246:D246"/>
    <mergeCell ref="F247:G247"/>
    <mergeCell ref="A248:B248"/>
    <mergeCell ref="C248:D248"/>
    <mergeCell ref="C240:D240"/>
    <mergeCell ref="C241:D241"/>
    <mergeCell ref="F242:G242"/>
    <mergeCell ref="A243:B243"/>
    <mergeCell ref="C243:D243"/>
    <mergeCell ref="F236:G236"/>
    <mergeCell ref="F237:H237"/>
    <mergeCell ref="A238:H238"/>
    <mergeCell ref="A239:B239"/>
    <mergeCell ref="C239:D239"/>
    <mergeCell ref="F232:G232"/>
    <mergeCell ref="A233:B233"/>
    <mergeCell ref="C233:D233"/>
    <mergeCell ref="C234:D234"/>
    <mergeCell ref="F235:G235"/>
    <mergeCell ref="C263:D263"/>
    <mergeCell ref="F264:G264"/>
    <mergeCell ref="A265:B265"/>
    <mergeCell ref="C265:D265"/>
    <mergeCell ref="C266:D266"/>
    <mergeCell ref="C258:D258"/>
    <mergeCell ref="C259:D259"/>
    <mergeCell ref="C260:D260"/>
    <mergeCell ref="F261:G261"/>
    <mergeCell ref="A262:B262"/>
    <mergeCell ref="C262:D262"/>
    <mergeCell ref="A254:B254"/>
    <mergeCell ref="C254:D254"/>
    <mergeCell ref="C255:D255"/>
    <mergeCell ref="C256:D256"/>
    <mergeCell ref="C257:D257"/>
    <mergeCell ref="C249:D249"/>
    <mergeCell ref="F250:G250"/>
    <mergeCell ref="F251:G251"/>
    <mergeCell ref="F252:H252"/>
    <mergeCell ref="A253:H253"/>
    <mergeCell ref="A281:H281"/>
    <mergeCell ref="A282:B282"/>
    <mergeCell ref="C282:D282"/>
    <mergeCell ref="C283:D283"/>
    <mergeCell ref="C284:D284"/>
    <mergeCell ref="C276:D276"/>
    <mergeCell ref="C277:D277"/>
    <mergeCell ref="F278:G278"/>
    <mergeCell ref="F279:G279"/>
    <mergeCell ref="F280:H280"/>
    <mergeCell ref="C272:D272"/>
    <mergeCell ref="C273:D273"/>
    <mergeCell ref="F274:G274"/>
    <mergeCell ref="A275:B275"/>
    <mergeCell ref="C275:D275"/>
    <mergeCell ref="F267:G267"/>
    <mergeCell ref="F268:G268"/>
    <mergeCell ref="F269:H269"/>
    <mergeCell ref="A270:H270"/>
    <mergeCell ref="A271:B271"/>
    <mergeCell ref="C271:D271"/>
    <mergeCell ref="C298:D298"/>
    <mergeCell ref="C299:D299"/>
    <mergeCell ref="F300:G300"/>
    <mergeCell ref="A301:B301"/>
    <mergeCell ref="C301:D301"/>
    <mergeCell ref="C294:D294"/>
    <mergeCell ref="C295:D295"/>
    <mergeCell ref="F296:G296"/>
    <mergeCell ref="A297:B297"/>
    <mergeCell ref="C297:D297"/>
    <mergeCell ref="F289:G289"/>
    <mergeCell ref="F290:G290"/>
    <mergeCell ref="F291:H291"/>
    <mergeCell ref="A292:H292"/>
    <mergeCell ref="A293:B293"/>
    <mergeCell ref="C293:D293"/>
    <mergeCell ref="F285:G285"/>
    <mergeCell ref="A286:B286"/>
    <mergeCell ref="C286:D286"/>
    <mergeCell ref="C287:D287"/>
    <mergeCell ref="C288:D288"/>
    <mergeCell ref="A315:B315"/>
    <mergeCell ref="C315:D315"/>
    <mergeCell ref="C316:D316"/>
    <mergeCell ref="F317:G317"/>
    <mergeCell ref="F318:G318"/>
    <mergeCell ref="A311:B311"/>
    <mergeCell ref="C311:D311"/>
    <mergeCell ref="C312:D312"/>
    <mergeCell ref="C313:D313"/>
    <mergeCell ref="F314:G314"/>
    <mergeCell ref="A307:B307"/>
    <mergeCell ref="C307:D307"/>
    <mergeCell ref="C308:D308"/>
    <mergeCell ref="C309:D309"/>
    <mergeCell ref="F310:G310"/>
    <mergeCell ref="C302:D302"/>
    <mergeCell ref="F303:G303"/>
    <mergeCell ref="F304:G304"/>
    <mergeCell ref="F305:H305"/>
    <mergeCell ref="A306:H306"/>
    <mergeCell ref="A332:B332"/>
    <mergeCell ref="C332:D332"/>
    <mergeCell ref="C333:D333"/>
    <mergeCell ref="F334:G334"/>
    <mergeCell ref="F335:G335"/>
    <mergeCell ref="F328:G328"/>
    <mergeCell ref="A329:B329"/>
    <mergeCell ref="C329:D329"/>
    <mergeCell ref="C330:D330"/>
    <mergeCell ref="F331:G331"/>
    <mergeCell ref="C323:D323"/>
    <mergeCell ref="C324:D324"/>
    <mergeCell ref="C325:D325"/>
    <mergeCell ref="C326:D326"/>
    <mergeCell ref="C327:D327"/>
    <mergeCell ref="F319:H319"/>
    <mergeCell ref="A320:H320"/>
    <mergeCell ref="A321:B321"/>
    <mergeCell ref="C321:D321"/>
    <mergeCell ref="C322:D322"/>
    <mergeCell ref="A349:B349"/>
    <mergeCell ref="C349:D349"/>
    <mergeCell ref="C350:D350"/>
    <mergeCell ref="F351:G351"/>
    <mergeCell ref="F352:G352"/>
    <mergeCell ref="F345:G345"/>
    <mergeCell ref="A346:B346"/>
    <mergeCell ref="C346:D346"/>
    <mergeCell ref="C347:D347"/>
    <mergeCell ref="F348:G348"/>
    <mergeCell ref="C340:D340"/>
    <mergeCell ref="C341:D341"/>
    <mergeCell ref="C342:D342"/>
    <mergeCell ref="C343:D343"/>
    <mergeCell ref="C344:D344"/>
    <mergeCell ref="F336:H336"/>
    <mergeCell ref="A337:H337"/>
    <mergeCell ref="A338:B338"/>
    <mergeCell ref="C338:D338"/>
    <mergeCell ref="C339:D339"/>
    <mergeCell ref="A366:B366"/>
    <mergeCell ref="C366:D366"/>
    <mergeCell ref="C367:D367"/>
    <mergeCell ref="F368:G368"/>
    <mergeCell ref="F369:G369"/>
    <mergeCell ref="F362:G362"/>
    <mergeCell ref="A363:B363"/>
    <mergeCell ref="C363:D363"/>
    <mergeCell ref="C364:D364"/>
    <mergeCell ref="F365:G365"/>
    <mergeCell ref="C357:D357"/>
    <mergeCell ref="C358:D358"/>
    <mergeCell ref="C359:D359"/>
    <mergeCell ref="C360:D360"/>
    <mergeCell ref="C361:D361"/>
    <mergeCell ref="F353:H353"/>
    <mergeCell ref="A354:H354"/>
    <mergeCell ref="A355:B355"/>
    <mergeCell ref="C355:D355"/>
    <mergeCell ref="C356:D356"/>
    <mergeCell ref="C383:D383"/>
    <mergeCell ref="F384:G384"/>
    <mergeCell ref="F385:G385"/>
    <mergeCell ref="F386:H386"/>
    <mergeCell ref="A387:H387"/>
    <mergeCell ref="A379:B379"/>
    <mergeCell ref="C379:D379"/>
    <mergeCell ref="C380:D380"/>
    <mergeCell ref="C381:D381"/>
    <mergeCell ref="C382:D382"/>
    <mergeCell ref="C374:D374"/>
    <mergeCell ref="F375:G375"/>
    <mergeCell ref="F376:G376"/>
    <mergeCell ref="F377:H377"/>
    <mergeCell ref="A378:H378"/>
    <mergeCell ref="F370:H370"/>
    <mergeCell ref="A371:H371"/>
    <mergeCell ref="A372:B372"/>
    <mergeCell ref="C372:D372"/>
    <mergeCell ref="C373:D373"/>
    <mergeCell ref="C401:D401"/>
    <mergeCell ref="F402:G402"/>
    <mergeCell ref="F403:G403"/>
    <mergeCell ref="F404:H404"/>
    <mergeCell ref="A405:H405"/>
    <mergeCell ref="F396:G396"/>
    <mergeCell ref="F397:G397"/>
    <mergeCell ref="F398:H398"/>
    <mergeCell ref="A399:H399"/>
    <mergeCell ref="A400:B400"/>
    <mergeCell ref="C400:D400"/>
    <mergeCell ref="F392:H392"/>
    <mergeCell ref="A393:H393"/>
    <mergeCell ref="A394:B394"/>
    <mergeCell ref="C394:D394"/>
    <mergeCell ref="C395:D395"/>
    <mergeCell ref="A388:B388"/>
    <mergeCell ref="C388:D388"/>
    <mergeCell ref="C389:D389"/>
    <mergeCell ref="F390:G390"/>
    <mergeCell ref="F391:G391"/>
    <mergeCell ref="A419:B419"/>
    <mergeCell ref="C419:D419"/>
    <mergeCell ref="C420:D420"/>
    <mergeCell ref="C421:D421"/>
    <mergeCell ref="C422:D422"/>
    <mergeCell ref="C414:D414"/>
    <mergeCell ref="F415:G415"/>
    <mergeCell ref="F416:G416"/>
    <mergeCell ref="F417:H417"/>
    <mergeCell ref="A418:H418"/>
    <mergeCell ref="F410:H410"/>
    <mergeCell ref="A411:H411"/>
    <mergeCell ref="A412:B412"/>
    <mergeCell ref="C412:D412"/>
    <mergeCell ref="C413:D413"/>
    <mergeCell ref="A406:B406"/>
    <mergeCell ref="C406:D406"/>
    <mergeCell ref="C407:D407"/>
    <mergeCell ref="F408:G408"/>
    <mergeCell ref="F409:G409"/>
    <mergeCell ref="F436:G436"/>
    <mergeCell ref="F437:G437"/>
    <mergeCell ref="F438:H438"/>
    <mergeCell ref="A439:H439"/>
    <mergeCell ref="A440:B440"/>
    <mergeCell ref="C440:D440"/>
    <mergeCell ref="F432:H432"/>
    <mergeCell ref="A433:H433"/>
    <mergeCell ref="A434:B434"/>
    <mergeCell ref="C434:D434"/>
    <mergeCell ref="C435:D435"/>
    <mergeCell ref="A428:B428"/>
    <mergeCell ref="C428:D428"/>
    <mergeCell ref="C429:D429"/>
    <mergeCell ref="F430:G430"/>
    <mergeCell ref="F431:G431"/>
    <mergeCell ref="C423:D423"/>
    <mergeCell ref="F424:G424"/>
    <mergeCell ref="F425:G425"/>
    <mergeCell ref="F426:H426"/>
    <mergeCell ref="A427:H427"/>
    <mergeCell ref="C454:D454"/>
    <mergeCell ref="C455:D455"/>
    <mergeCell ref="C456:D456"/>
    <mergeCell ref="F457:G457"/>
    <mergeCell ref="F458:G458"/>
    <mergeCell ref="F450:H450"/>
    <mergeCell ref="A451:H451"/>
    <mergeCell ref="A452:B452"/>
    <mergeCell ref="C452:D452"/>
    <mergeCell ref="C453:D453"/>
    <mergeCell ref="A446:B446"/>
    <mergeCell ref="C446:D446"/>
    <mergeCell ref="C447:D447"/>
    <mergeCell ref="F448:G448"/>
    <mergeCell ref="F449:G449"/>
    <mergeCell ref="C441:D441"/>
    <mergeCell ref="F442:G442"/>
    <mergeCell ref="F443:G443"/>
    <mergeCell ref="F444:H444"/>
    <mergeCell ref="A445:H445"/>
    <mergeCell ref="A472:B472"/>
    <mergeCell ref="C472:D472"/>
    <mergeCell ref="C473:D473"/>
    <mergeCell ref="F474:G474"/>
    <mergeCell ref="F475:G475"/>
    <mergeCell ref="F468:G468"/>
    <mergeCell ref="A469:B469"/>
    <mergeCell ref="C469:D469"/>
    <mergeCell ref="C470:D470"/>
    <mergeCell ref="F471:G471"/>
    <mergeCell ref="C463:D463"/>
    <mergeCell ref="C464:D464"/>
    <mergeCell ref="C465:D465"/>
    <mergeCell ref="C466:D466"/>
    <mergeCell ref="C467:D467"/>
    <mergeCell ref="F459:H459"/>
    <mergeCell ref="A460:H460"/>
    <mergeCell ref="A461:B461"/>
    <mergeCell ref="C461:D461"/>
    <mergeCell ref="C462:D462"/>
    <mergeCell ref="A489:B489"/>
    <mergeCell ref="C489:D489"/>
    <mergeCell ref="C490:D490"/>
    <mergeCell ref="F491:G491"/>
    <mergeCell ref="A492:B492"/>
    <mergeCell ref="C492:D492"/>
    <mergeCell ref="C484:D484"/>
    <mergeCell ref="F485:G485"/>
    <mergeCell ref="F486:G486"/>
    <mergeCell ref="F487:H487"/>
    <mergeCell ref="A488:H488"/>
    <mergeCell ref="F480:G480"/>
    <mergeCell ref="A481:B481"/>
    <mergeCell ref="C481:D481"/>
    <mergeCell ref="C482:D482"/>
    <mergeCell ref="C483:D483"/>
    <mergeCell ref="F476:H476"/>
    <mergeCell ref="A477:H477"/>
    <mergeCell ref="A478:B478"/>
    <mergeCell ref="C478:D478"/>
    <mergeCell ref="C479:D479"/>
    <mergeCell ref="A508:H508"/>
    <mergeCell ref="A509:B509"/>
    <mergeCell ref="C509:D509"/>
    <mergeCell ref="C510:D510"/>
    <mergeCell ref="C511:D511"/>
    <mergeCell ref="C503:D503"/>
    <mergeCell ref="C504:D504"/>
    <mergeCell ref="F505:G505"/>
    <mergeCell ref="F506:G506"/>
    <mergeCell ref="F507:H507"/>
    <mergeCell ref="F498:G498"/>
    <mergeCell ref="F499:G499"/>
    <mergeCell ref="F500:H500"/>
    <mergeCell ref="A501:H501"/>
    <mergeCell ref="A502:B502"/>
    <mergeCell ref="C502:D502"/>
    <mergeCell ref="C493:D493"/>
    <mergeCell ref="C494:D494"/>
    <mergeCell ref="C495:D495"/>
    <mergeCell ref="C496:D496"/>
    <mergeCell ref="C497:D497"/>
    <mergeCell ref="F526:G526"/>
    <mergeCell ref="F527:G527"/>
    <mergeCell ref="F528:H528"/>
    <mergeCell ref="A529:H529"/>
    <mergeCell ref="A530:B530"/>
    <mergeCell ref="C530:D530"/>
    <mergeCell ref="A522:H522"/>
    <mergeCell ref="A523:B523"/>
    <mergeCell ref="C523:D523"/>
    <mergeCell ref="C524:D524"/>
    <mergeCell ref="C525:D525"/>
    <mergeCell ref="C517:D517"/>
    <mergeCell ref="C518:D518"/>
    <mergeCell ref="F519:G519"/>
    <mergeCell ref="F520:G520"/>
    <mergeCell ref="F521:H521"/>
    <mergeCell ref="F512:G512"/>
    <mergeCell ref="F513:G513"/>
    <mergeCell ref="F514:H514"/>
    <mergeCell ref="A515:H515"/>
    <mergeCell ref="A516:B516"/>
    <mergeCell ref="C516:D516"/>
    <mergeCell ref="F545:H545"/>
    <mergeCell ref="A546:H546"/>
    <mergeCell ref="A547:B547"/>
    <mergeCell ref="C547:D547"/>
    <mergeCell ref="C548:D548"/>
    <mergeCell ref="C540:D540"/>
    <mergeCell ref="C541:D541"/>
    <mergeCell ref="C542:D542"/>
    <mergeCell ref="F543:G543"/>
    <mergeCell ref="F544:G544"/>
    <mergeCell ref="A536:B536"/>
    <mergeCell ref="C536:D536"/>
    <mergeCell ref="C537:D537"/>
    <mergeCell ref="F538:G538"/>
    <mergeCell ref="A539:B539"/>
    <mergeCell ref="C539:D539"/>
    <mergeCell ref="C531:D531"/>
    <mergeCell ref="F532:G532"/>
    <mergeCell ref="F533:G533"/>
    <mergeCell ref="F534:H534"/>
    <mergeCell ref="A535:H535"/>
    <mergeCell ref="C562:D562"/>
    <mergeCell ref="F563:G563"/>
    <mergeCell ref="F564:G564"/>
    <mergeCell ref="F565:H565"/>
    <mergeCell ref="A566:H566"/>
    <mergeCell ref="F558:H558"/>
    <mergeCell ref="A559:H559"/>
    <mergeCell ref="A560:B560"/>
    <mergeCell ref="C560:D560"/>
    <mergeCell ref="C561:D561"/>
    <mergeCell ref="C553:D553"/>
    <mergeCell ref="C554:D554"/>
    <mergeCell ref="C555:D555"/>
    <mergeCell ref="F556:G556"/>
    <mergeCell ref="F557:G557"/>
    <mergeCell ref="F549:G549"/>
    <mergeCell ref="A550:B550"/>
    <mergeCell ref="C550:D550"/>
    <mergeCell ref="C551:D551"/>
    <mergeCell ref="C552:D552"/>
    <mergeCell ref="A580:H580"/>
    <mergeCell ref="A581:B581"/>
    <mergeCell ref="C581:D581"/>
    <mergeCell ref="C582:D582"/>
    <mergeCell ref="C583:D583"/>
    <mergeCell ref="C575:D575"/>
    <mergeCell ref="C576:D576"/>
    <mergeCell ref="F577:G577"/>
    <mergeCell ref="F578:G578"/>
    <mergeCell ref="F579:H579"/>
    <mergeCell ref="F571:G571"/>
    <mergeCell ref="F572:H572"/>
    <mergeCell ref="A573:H573"/>
    <mergeCell ref="A574:B574"/>
    <mergeCell ref="C574:D574"/>
    <mergeCell ref="A567:B567"/>
    <mergeCell ref="C567:D567"/>
    <mergeCell ref="C568:D568"/>
    <mergeCell ref="C569:D569"/>
    <mergeCell ref="F570:G570"/>
    <mergeCell ref="C598:D598"/>
    <mergeCell ref="C599:D599"/>
    <mergeCell ref="C600:D600"/>
    <mergeCell ref="F601:G601"/>
    <mergeCell ref="F602:G602"/>
    <mergeCell ref="A594:B594"/>
    <mergeCell ref="C594:D594"/>
    <mergeCell ref="C595:D595"/>
    <mergeCell ref="F596:G596"/>
    <mergeCell ref="A597:B597"/>
    <mergeCell ref="C597:D597"/>
    <mergeCell ref="C589:D589"/>
    <mergeCell ref="F590:G590"/>
    <mergeCell ref="F591:G591"/>
    <mergeCell ref="F592:H592"/>
    <mergeCell ref="A593:H593"/>
    <mergeCell ref="F584:G584"/>
    <mergeCell ref="F585:G585"/>
    <mergeCell ref="F586:H586"/>
    <mergeCell ref="A587:H587"/>
    <mergeCell ref="A588:B588"/>
    <mergeCell ref="C588:D588"/>
    <mergeCell ref="F616:H616"/>
    <mergeCell ref="A617:H617"/>
    <mergeCell ref="A618:B618"/>
    <mergeCell ref="C618:D618"/>
    <mergeCell ref="C619:D619"/>
    <mergeCell ref="C611:D611"/>
    <mergeCell ref="C612:D612"/>
    <mergeCell ref="C613:D613"/>
    <mergeCell ref="F614:G614"/>
    <mergeCell ref="F615:G615"/>
    <mergeCell ref="F607:G607"/>
    <mergeCell ref="A608:B608"/>
    <mergeCell ref="C608:D608"/>
    <mergeCell ref="C609:D609"/>
    <mergeCell ref="C610:D610"/>
    <mergeCell ref="F603:H603"/>
    <mergeCell ref="A604:H604"/>
    <mergeCell ref="A605:B605"/>
    <mergeCell ref="C605:D605"/>
    <mergeCell ref="C606:D606"/>
    <mergeCell ref="C633:D633"/>
    <mergeCell ref="C634:D634"/>
    <mergeCell ref="F635:G635"/>
    <mergeCell ref="F636:G636"/>
    <mergeCell ref="F637:H637"/>
    <mergeCell ref="F629:G629"/>
    <mergeCell ref="F630:H630"/>
    <mergeCell ref="A631:H631"/>
    <mergeCell ref="A632:B632"/>
    <mergeCell ref="C632:D632"/>
    <mergeCell ref="A625:B625"/>
    <mergeCell ref="C625:D625"/>
    <mergeCell ref="C626:D626"/>
    <mergeCell ref="C627:D627"/>
    <mergeCell ref="F628:G628"/>
    <mergeCell ref="C620:D620"/>
    <mergeCell ref="F621:G621"/>
    <mergeCell ref="F622:G622"/>
    <mergeCell ref="F623:H623"/>
    <mergeCell ref="A624:H624"/>
    <mergeCell ref="A652:B652"/>
    <mergeCell ref="C652:D652"/>
    <mergeCell ref="C653:D653"/>
    <mergeCell ref="C654:D654"/>
    <mergeCell ref="C655:D655"/>
    <mergeCell ref="C647:D647"/>
    <mergeCell ref="F648:G648"/>
    <mergeCell ref="F649:G649"/>
    <mergeCell ref="F650:H650"/>
    <mergeCell ref="A651:H651"/>
    <mergeCell ref="F642:G642"/>
    <mergeCell ref="F643:G643"/>
    <mergeCell ref="F644:H644"/>
    <mergeCell ref="A645:H645"/>
    <mergeCell ref="A646:B646"/>
    <mergeCell ref="C646:D646"/>
    <mergeCell ref="A638:H638"/>
    <mergeCell ref="A639:B639"/>
    <mergeCell ref="C639:D639"/>
    <mergeCell ref="C640:D640"/>
    <mergeCell ref="C641:D641"/>
    <mergeCell ref="F665:G665"/>
    <mergeCell ref="F666:G666"/>
    <mergeCell ref="F667:H667"/>
    <mergeCell ref="A668:H668"/>
    <mergeCell ref="A669:B669"/>
    <mergeCell ref="C669:D669"/>
    <mergeCell ref="C661:D661"/>
    <mergeCell ref="F662:G662"/>
    <mergeCell ref="A663:B663"/>
    <mergeCell ref="C663:D663"/>
    <mergeCell ref="C664:D664"/>
    <mergeCell ref="C656:D656"/>
    <mergeCell ref="C657:D657"/>
    <mergeCell ref="C658:D658"/>
    <mergeCell ref="F659:G659"/>
    <mergeCell ref="A660:B660"/>
    <mergeCell ref="C660:D660"/>
    <mergeCell ref="F683:G683"/>
    <mergeCell ref="F684:H684"/>
    <mergeCell ref="A685:H685"/>
    <mergeCell ref="A686:B686"/>
    <mergeCell ref="C686:D686"/>
    <mergeCell ref="F679:G679"/>
    <mergeCell ref="A680:B680"/>
    <mergeCell ref="C680:D680"/>
    <mergeCell ref="C681:D681"/>
    <mergeCell ref="F682:G682"/>
    <mergeCell ref="C675:D675"/>
    <mergeCell ref="F676:G676"/>
    <mergeCell ref="A677:B677"/>
    <mergeCell ref="C677:D677"/>
    <mergeCell ref="C678:D678"/>
    <mergeCell ref="C670:D670"/>
    <mergeCell ref="C671:D671"/>
    <mergeCell ref="C672:D672"/>
    <mergeCell ref="C673:D673"/>
    <mergeCell ref="C674:D674"/>
    <mergeCell ref="C700:D700"/>
    <mergeCell ref="C701:D701"/>
    <mergeCell ref="C702:D702"/>
    <mergeCell ref="C703:D703"/>
    <mergeCell ref="F704:G704"/>
    <mergeCell ref="A696:B696"/>
    <mergeCell ref="C696:D696"/>
    <mergeCell ref="C697:D697"/>
    <mergeCell ref="F698:G698"/>
    <mergeCell ref="A699:B699"/>
    <mergeCell ref="C699:D699"/>
    <mergeCell ref="C691:D691"/>
    <mergeCell ref="F692:G692"/>
    <mergeCell ref="F693:G693"/>
    <mergeCell ref="F694:H694"/>
    <mergeCell ref="A695:H695"/>
    <mergeCell ref="C687:D687"/>
    <mergeCell ref="F688:G688"/>
    <mergeCell ref="A689:B689"/>
    <mergeCell ref="C689:D689"/>
    <mergeCell ref="C690:D690"/>
    <mergeCell ref="F718:H718"/>
    <mergeCell ref="A719:H719"/>
    <mergeCell ref="A720:B720"/>
    <mergeCell ref="C720:D720"/>
    <mergeCell ref="C721:D721"/>
    <mergeCell ref="A714:B714"/>
    <mergeCell ref="C714:D714"/>
    <mergeCell ref="C715:D715"/>
    <mergeCell ref="F716:G716"/>
    <mergeCell ref="F717:G717"/>
    <mergeCell ref="C709:D709"/>
    <mergeCell ref="F710:G710"/>
    <mergeCell ref="F711:G711"/>
    <mergeCell ref="F712:H712"/>
    <mergeCell ref="A713:H713"/>
    <mergeCell ref="F705:G705"/>
    <mergeCell ref="F706:H706"/>
    <mergeCell ref="A707:H707"/>
    <mergeCell ref="A708:B708"/>
    <mergeCell ref="C708:D708"/>
    <mergeCell ref="A736:B736"/>
    <mergeCell ref="C736:D736"/>
    <mergeCell ref="C737:D737"/>
    <mergeCell ref="F738:G738"/>
    <mergeCell ref="A739:B739"/>
    <mergeCell ref="C739:D739"/>
    <mergeCell ref="A732:B732"/>
    <mergeCell ref="C732:D732"/>
    <mergeCell ref="C733:D733"/>
    <mergeCell ref="C734:D734"/>
    <mergeCell ref="F735:G735"/>
    <mergeCell ref="C727:D727"/>
    <mergeCell ref="F728:G728"/>
    <mergeCell ref="F729:G729"/>
    <mergeCell ref="F730:H730"/>
    <mergeCell ref="A731:H731"/>
    <mergeCell ref="F722:G722"/>
    <mergeCell ref="F723:G723"/>
    <mergeCell ref="F724:H724"/>
    <mergeCell ref="A725:H725"/>
    <mergeCell ref="A726:B726"/>
    <mergeCell ref="C726:D726"/>
    <mergeCell ref="C753:D753"/>
    <mergeCell ref="C754:D754"/>
    <mergeCell ref="F755:G755"/>
    <mergeCell ref="A756:B756"/>
    <mergeCell ref="C756:D756"/>
    <mergeCell ref="C749:D749"/>
    <mergeCell ref="F750:G750"/>
    <mergeCell ref="A751:B751"/>
    <mergeCell ref="C751:D751"/>
    <mergeCell ref="C752:D752"/>
    <mergeCell ref="F745:H745"/>
    <mergeCell ref="A746:H746"/>
    <mergeCell ref="A747:B747"/>
    <mergeCell ref="C747:D747"/>
    <mergeCell ref="C748:D748"/>
    <mergeCell ref="C740:D740"/>
    <mergeCell ref="C741:D741"/>
    <mergeCell ref="C742:D742"/>
    <mergeCell ref="F743:G743"/>
    <mergeCell ref="F744:G744"/>
    <mergeCell ref="C770:D770"/>
    <mergeCell ref="F771:G771"/>
    <mergeCell ref="A772:B772"/>
    <mergeCell ref="C772:D772"/>
    <mergeCell ref="C773:D773"/>
    <mergeCell ref="F766:G766"/>
    <mergeCell ref="A767:B767"/>
    <mergeCell ref="C767:D767"/>
    <mergeCell ref="C768:D768"/>
    <mergeCell ref="C769:D769"/>
    <mergeCell ref="A762:H762"/>
    <mergeCell ref="A763:B763"/>
    <mergeCell ref="C763:D763"/>
    <mergeCell ref="C764:D764"/>
    <mergeCell ref="C765:D765"/>
    <mergeCell ref="C757:D757"/>
    <mergeCell ref="C758:D758"/>
    <mergeCell ref="F759:G759"/>
    <mergeCell ref="F760:G760"/>
    <mergeCell ref="F761:H761"/>
    <mergeCell ref="F787:G787"/>
    <mergeCell ref="A788:B788"/>
    <mergeCell ref="C788:D788"/>
    <mergeCell ref="C789:D789"/>
    <mergeCell ref="C790:D790"/>
    <mergeCell ref="A783:B783"/>
    <mergeCell ref="C783:D783"/>
    <mergeCell ref="C784:D784"/>
    <mergeCell ref="C785:D785"/>
    <mergeCell ref="C786:D786"/>
    <mergeCell ref="A779:B779"/>
    <mergeCell ref="C779:D779"/>
    <mergeCell ref="C780:D780"/>
    <mergeCell ref="C781:D781"/>
    <mergeCell ref="F782:G782"/>
    <mergeCell ref="C774:D774"/>
    <mergeCell ref="F775:G775"/>
    <mergeCell ref="F776:G776"/>
    <mergeCell ref="F777:H777"/>
    <mergeCell ref="A778:H778"/>
    <mergeCell ref="C801:D801"/>
    <mergeCell ref="F802:G802"/>
    <mergeCell ref="F803:G803"/>
    <mergeCell ref="F804:H804"/>
    <mergeCell ref="A805:H805"/>
    <mergeCell ref="C796:D796"/>
    <mergeCell ref="C797:D797"/>
    <mergeCell ref="C798:D798"/>
    <mergeCell ref="F799:G799"/>
    <mergeCell ref="A800:B800"/>
    <mergeCell ref="C800:D800"/>
    <mergeCell ref="F791:G791"/>
    <mergeCell ref="F792:G792"/>
    <mergeCell ref="F793:H793"/>
    <mergeCell ref="A794:H794"/>
    <mergeCell ref="A795:B795"/>
    <mergeCell ref="C795:D795"/>
    <mergeCell ref="F818:G818"/>
    <mergeCell ref="F819:G819"/>
    <mergeCell ref="F820:H820"/>
    <mergeCell ref="A821:H821"/>
    <mergeCell ref="A822:B822"/>
    <mergeCell ref="C822:D822"/>
    <mergeCell ref="F814:G814"/>
    <mergeCell ref="A815:B815"/>
    <mergeCell ref="C815:D815"/>
    <mergeCell ref="C816:D816"/>
    <mergeCell ref="C817:D817"/>
    <mergeCell ref="A810:B810"/>
    <mergeCell ref="C810:D810"/>
    <mergeCell ref="C811:D811"/>
    <mergeCell ref="C812:D812"/>
    <mergeCell ref="C813:D813"/>
    <mergeCell ref="A806:B806"/>
    <mergeCell ref="C806:D806"/>
    <mergeCell ref="C807:D807"/>
    <mergeCell ref="C808:D808"/>
    <mergeCell ref="F809:G809"/>
    <mergeCell ref="A837:H837"/>
    <mergeCell ref="A838:B838"/>
    <mergeCell ref="C838:D838"/>
    <mergeCell ref="C839:D839"/>
    <mergeCell ref="F840:G840"/>
    <mergeCell ref="C832:D832"/>
    <mergeCell ref="C833:D833"/>
    <mergeCell ref="F834:G834"/>
    <mergeCell ref="F835:G835"/>
    <mergeCell ref="F836:H836"/>
    <mergeCell ref="C827:D827"/>
    <mergeCell ref="C828:D828"/>
    <mergeCell ref="C829:D829"/>
    <mergeCell ref="F830:G830"/>
    <mergeCell ref="A831:B831"/>
    <mergeCell ref="C831:D831"/>
    <mergeCell ref="C823:D823"/>
    <mergeCell ref="C824:D824"/>
    <mergeCell ref="F825:G825"/>
    <mergeCell ref="A826:B826"/>
    <mergeCell ref="C826:D826"/>
    <mergeCell ref="C853:D853"/>
    <mergeCell ref="F854:G854"/>
    <mergeCell ref="A855:B855"/>
    <mergeCell ref="C855:D855"/>
    <mergeCell ref="C856:D856"/>
    <mergeCell ref="F849:G849"/>
    <mergeCell ref="F850:H850"/>
    <mergeCell ref="A851:H851"/>
    <mergeCell ref="A852:B852"/>
    <mergeCell ref="C852:D852"/>
    <mergeCell ref="F845:G845"/>
    <mergeCell ref="A846:B846"/>
    <mergeCell ref="C846:D846"/>
    <mergeCell ref="C847:D847"/>
    <mergeCell ref="F848:G848"/>
    <mergeCell ref="A841:B841"/>
    <mergeCell ref="C841:D841"/>
    <mergeCell ref="C842:D842"/>
    <mergeCell ref="C843:D843"/>
    <mergeCell ref="C844:D844"/>
    <mergeCell ref="A871:H871"/>
    <mergeCell ref="A872:B872"/>
    <mergeCell ref="C872:D872"/>
    <mergeCell ref="C873:D873"/>
    <mergeCell ref="F874:G874"/>
    <mergeCell ref="C866:D866"/>
    <mergeCell ref="C867:D867"/>
    <mergeCell ref="F868:G868"/>
    <mergeCell ref="F869:G869"/>
    <mergeCell ref="F870:H870"/>
    <mergeCell ref="A862:B862"/>
    <mergeCell ref="C862:D862"/>
    <mergeCell ref="C863:D863"/>
    <mergeCell ref="F864:G864"/>
    <mergeCell ref="A865:B865"/>
    <mergeCell ref="C865:D865"/>
    <mergeCell ref="C857:D857"/>
    <mergeCell ref="F858:G858"/>
    <mergeCell ref="F859:G859"/>
    <mergeCell ref="F860:H860"/>
    <mergeCell ref="A861:H861"/>
    <mergeCell ref="F887:G887"/>
    <mergeCell ref="F888:H888"/>
    <mergeCell ref="A889:H889"/>
    <mergeCell ref="A890:B890"/>
    <mergeCell ref="C890:D890"/>
    <mergeCell ref="F883:G883"/>
    <mergeCell ref="A884:B884"/>
    <mergeCell ref="C884:D884"/>
    <mergeCell ref="C885:D885"/>
    <mergeCell ref="F886:G886"/>
    <mergeCell ref="F879:H879"/>
    <mergeCell ref="A880:H880"/>
    <mergeCell ref="A881:B881"/>
    <mergeCell ref="C881:D881"/>
    <mergeCell ref="C882:D882"/>
    <mergeCell ref="A875:B875"/>
    <mergeCell ref="C875:D875"/>
    <mergeCell ref="C876:D876"/>
    <mergeCell ref="F877:G877"/>
    <mergeCell ref="F878:G878"/>
    <mergeCell ref="C904:D904"/>
    <mergeCell ref="C905:D905"/>
    <mergeCell ref="F906:G906"/>
    <mergeCell ref="F907:G907"/>
    <mergeCell ref="F908:H908"/>
    <mergeCell ref="A900:B900"/>
    <mergeCell ref="C900:D900"/>
    <mergeCell ref="C901:D901"/>
    <mergeCell ref="F902:G902"/>
    <mergeCell ref="A903:B903"/>
    <mergeCell ref="C903:D903"/>
    <mergeCell ref="C895:D895"/>
    <mergeCell ref="F896:G896"/>
    <mergeCell ref="F897:G897"/>
    <mergeCell ref="F898:H898"/>
    <mergeCell ref="A899:H899"/>
    <mergeCell ref="C891:D891"/>
    <mergeCell ref="F892:G892"/>
    <mergeCell ref="A893:B893"/>
    <mergeCell ref="C893:D893"/>
    <mergeCell ref="C894:D894"/>
    <mergeCell ref="C921:D921"/>
    <mergeCell ref="F922:G922"/>
    <mergeCell ref="A923:B923"/>
    <mergeCell ref="C923:D923"/>
    <mergeCell ref="C924:D924"/>
    <mergeCell ref="F917:G917"/>
    <mergeCell ref="F918:H918"/>
    <mergeCell ref="A919:H919"/>
    <mergeCell ref="A920:B920"/>
    <mergeCell ref="C920:D920"/>
    <mergeCell ref="A913:B913"/>
    <mergeCell ref="C913:D913"/>
    <mergeCell ref="C914:D914"/>
    <mergeCell ref="C915:D915"/>
    <mergeCell ref="F916:G916"/>
    <mergeCell ref="A909:H909"/>
    <mergeCell ref="A910:B910"/>
    <mergeCell ref="C910:D910"/>
    <mergeCell ref="C911:D911"/>
    <mergeCell ref="F912:G912"/>
    <mergeCell ref="F938:G938"/>
    <mergeCell ref="F939:G939"/>
    <mergeCell ref="F940:H940"/>
    <mergeCell ref="A941:H941"/>
    <mergeCell ref="A942:B942"/>
    <mergeCell ref="C942:D942"/>
    <mergeCell ref="F934:H934"/>
    <mergeCell ref="A935:H935"/>
    <mergeCell ref="A936:B936"/>
    <mergeCell ref="C936:D936"/>
    <mergeCell ref="C937:D937"/>
    <mergeCell ref="A930:B930"/>
    <mergeCell ref="C930:D930"/>
    <mergeCell ref="C931:D931"/>
    <mergeCell ref="F932:G932"/>
    <mergeCell ref="F933:G933"/>
    <mergeCell ref="C925:D925"/>
    <mergeCell ref="F926:G926"/>
    <mergeCell ref="F927:G927"/>
    <mergeCell ref="F928:H928"/>
    <mergeCell ref="A929:H929"/>
    <mergeCell ref="F956:G956"/>
    <mergeCell ref="F957:G957"/>
    <mergeCell ref="F958:H958"/>
    <mergeCell ref="A959:H959"/>
    <mergeCell ref="A960:B960"/>
    <mergeCell ref="C960:D960"/>
    <mergeCell ref="F952:H952"/>
    <mergeCell ref="A953:H953"/>
    <mergeCell ref="A954:B954"/>
    <mergeCell ref="C954:D954"/>
    <mergeCell ref="C955:D955"/>
    <mergeCell ref="A948:B948"/>
    <mergeCell ref="C948:D948"/>
    <mergeCell ref="C949:D949"/>
    <mergeCell ref="F950:G950"/>
    <mergeCell ref="F951:G951"/>
    <mergeCell ref="C943:D943"/>
    <mergeCell ref="F944:G944"/>
    <mergeCell ref="F945:G945"/>
    <mergeCell ref="F946:H946"/>
    <mergeCell ref="A947:H947"/>
    <mergeCell ref="F974:G974"/>
    <mergeCell ref="F975:G975"/>
    <mergeCell ref="F976:H976"/>
    <mergeCell ref="A977:H977"/>
    <mergeCell ref="A978:B978"/>
    <mergeCell ref="C978:D978"/>
    <mergeCell ref="F970:H970"/>
    <mergeCell ref="A971:H971"/>
    <mergeCell ref="A972:B972"/>
    <mergeCell ref="C972:D972"/>
    <mergeCell ref="C973:D973"/>
    <mergeCell ref="A966:B966"/>
    <mergeCell ref="C966:D966"/>
    <mergeCell ref="C967:D967"/>
    <mergeCell ref="F968:G968"/>
    <mergeCell ref="F969:G969"/>
    <mergeCell ref="C961:D961"/>
    <mergeCell ref="F962:G962"/>
    <mergeCell ref="F963:G963"/>
    <mergeCell ref="F964:H964"/>
    <mergeCell ref="A965:H965"/>
    <mergeCell ref="F992:G992"/>
    <mergeCell ref="F993:G993"/>
    <mergeCell ref="F994:H994"/>
    <mergeCell ref="A995:H995"/>
    <mergeCell ref="A996:B996"/>
    <mergeCell ref="C996:D996"/>
    <mergeCell ref="F988:H988"/>
    <mergeCell ref="A989:H989"/>
    <mergeCell ref="A990:B990"/>
    <mergeCell ref="C990:D990"/>
    <mergeCell ref="C991:D991"/>
    <mergeCell ref="A984:B984"/>
    <mergeCell ref="C984:D984"/>
    <mergeCell ref="C985:D985"/>
    <mergeCell ref="F986:G986"/>
    <mergeCell ref="F987:G987"/>
    <mergeCell ref="C979:D979"/>
    <mergeCell ref="F980:G980"/>
    <mergeCell ref="F981:G981"/>
    <mergeCell ref="F982:H982"/>
    <mergeCell ref="A983:H983"/>
    <mergeCell ref="F1010:G1010"/>
    <mergeCell ref="F1011:G1011"/>
    <mergeCell ref="F1012:H1012"/>
    <mergeCell ref="A1013:H1013"/>
    <mergeCell ref="A1014:B1014"/>
    <mergeCell ref="C1014:D1014"/>
    <mergeCell ref="F1006:H1006"/>
    <mergeCell ref="A1007:H1007"/>
    <mergeCell ref="A1008:B1008"/>
    <mergeCell ref="C1008:D1008"/>
    <mergeCell ref="C1009:D1009"/>
    <mergeCell ref="A1002:B1002"/>
    <mergeCell ref="C1002:D1002"/>
    <mergeCell ref="C1003:D1003"/>
    <mergeCell ref="F1004:G1004"/>
    <mergeCell ref="F1005:G1005"/>
    <mergeCell ref="C997:D997"/>
    <mergeCell ref="F998:G998"/>
    <mergeCell ref="F999:G999"/>
    <mergeCell ref="F1000:H1000"/>
    <mergeCell ref="A1001:H1001"/>
    <mergeCell ref="F1028:G1028"/>
    <mergeCell ref="F1029:G1029"/>
    <mergeCell ref="F1030:H1030"/>
    <mergeCell ref="A1031:H1031"/>
    <mergeCell ref="A1032:B1032"/>
    <mergeCell ref="C1032:D1032"/>
    <mergeCell ref="F1024:H1024"/>
    <mergeCell ref="A1025:H1025"/>
    <mergeCell ref="A1026:B1026"/>
    <mergeCell ref="C1026:D1026"/>
    <mergeCell ref="C1027:D1027"/>
    <mergeCell ref="A1020:B1020"/>
    <mergeCell ref="C1020:D1020"/>
    <mergeCell ref="C1021:D1021"/>
    <mergeCell ref="F1022:G1022"/>
    <mergeCell ref="F1023:G1023"/>
    <mergeCell ref="C1015:D1015"/>
    <mergeCell ref="F1016:G1016"/>
    <mergeCell ref="F1017:G1017"/>
    <mergeCell ref="F1018:H1018"/>
    <mergeCell ref="A1019:H1019"/>
    <mergeCell ref="F1046:G1046"/>
    <mergeCell ref="F1047:G1047"/>
    <mergeCell ref="F1048:H1048"/>
    <mergeCell ref="A1049:H1049"/>
    <mergeCell ref="A1050:B1050"/>
    <mergeCell ref="C1050:D1050"/>
    <mergeCell ref="F1042:H1042"/>
    <mergeCell ref="A1043:H1043"/>
    <mergeCell ref="A1044:B1044"/>
    <mergeCell ref="C1044:D1044"/>
    <mergeCell ref="C1045:D1045"/>
    <mergeCell ref="A1038:B1038"/>
    <mergeCell ref="C1038:D1038"/>
    <mergeCell ref="C1039:D1039"/>
    <mergeCell ref="F1040:G1040"/>
    <mergeCell ref="F1041:G1041"/>
    <mergeCell ref="C1033:D1033"/>
    <mergeCell ref="F1034:G1034"/>
    <mergeCell ref="F1035:G1035"/>
    <mergeCell ref="F1036:H1036"/>
    <mergeCell ref="A1037:H1037"/>
    <mergeCell ref="F1064:G1064"/>
    <mergeCell ref="F1065:G1065"/>
    <mergeCell ref="F1066:H1066"/>
    <mergeCell ref="A1067:H1067"/>
    <mergeCell ref="A1068:B1068"/>
    <mergeCell ref="C1068:D1068"/>
    <mergeCell ref="F1060:H1060"/>
    <mergeCell ref="A1061:H1061"/>
    <mergeCell ref="A1062:B1062"/>
    <mergeCell ref="C1062:D1062"/>
    <mergeCell ref="C1063:D1063"/>
    <mergeCell ref="A1056:B1056"/>
    <mergeCell ref="C1056:D1056"/>
    <mergeCell ref="C1057:D1057"/>
    <mergeCell ref="F1058:G1058"/>
    <mergeCell ref="F1059:G1059"/>
    <mergeCell ref="C1051:D1051"/>
    <mergeCell ref="F1052:G1052"/>
    <mergeCell ref="F1053:G1053"/>
    <mergeCell ref="F1054:H1054"/>
    <mergeCell ref="A1055:H1055"/>
    <mergeCell ref="F1082:G1082"/>
    <mergeCell ref="F1083:G1083"/>
    <mergeCell ref="F1084:H1084"/>
    <mergeCell ref="A1085:H1085"/>
    <mergeCell ref="A1086:B1086"/>
    <mergeCell ref="C1086:D1086"/>
    <mergeCell ref="F1078:H1078"/>
    <mergeCell ref="A1079:H1079"/>
    <mergeCell ref="A1080:B1080"/>
    <mergeCell ref="C1080:D1080"/>
    <mergeCell ref="C1081:D1081"/>
    <mergeCell ref="A1074:B1074"/>
    <mergeCell ref="C1074:D1074"/>
    <mergeCell ref="C1075:D1075"/>
    <mergeCell ref="F1076:G1076"/>
    <mergeCell ref="F1077:G1077"/>
    <mergeCell ref="C1069:D1069"/>
    <mergeCell ref="F1070:G1070"/>
    <mergeCell ref="F1071:G1071"/>
    <mergeCell ref="F1072:H1072"/>
    <mergeCell ref="A1073:H1073"/>
    <mergeCell ref="F1100:G1100"/>
    <mergeCell ref="F1101:G1101"/>
    <mergeCell ref="F1102:H1102"/>
    <mergeCell ref="A1103:H1103"/>
    <mergeCell ref="A1104:B1104"/>
    <mergeCell ref="C1104:D1104"/>
    <mergeCell ref="F1096:H1096"/>
    <mergeCell ref="A1097:H1097"/>
    <mergeCell ref="A1098:B1098"/>
    <mergeCell ref="C1098:D1098"/>
    <mergeCell ref="C1099:D1099"/>
    <mergeCell ref="A1092:B1092"/>
    <mergeCell ref="C1092:D1092"/>
    <mergeCell ref="C1093:D1093"/>
    <mergeCell ref="F1094:G1094"/>
    <mergeCell ref="F1095:G1095"/>
    <mergeCell ref="C1087:D1087"/>
    <mergeCell ref="F1088:G1088"/>
    <mergeCell ref="F1089:G1089"/>
    <mergeCell ref="F1090:H1090"/>
    <mergeCell ref="A1091:H1091"/>
    <mergeCell ref="F1118:G1118"/>
    <mergeCell ref="F1119:G1119"/>
    <mergeCell ref="F1120:H1120"/>
    <mergeCell ref="A1121:H1121"/>
    <mergeCell ref="A1122:B1122"/>
    <mergeCell ref="C1122:D1122"/>
    <mergeCell ref="F1114:H1114"/>
    <mergeCell ref="A1115:H1115"/>
    <mergeCell ref="A1116:B1116"/>
    <mergeCell ref="C1116:D1116"/>
    <mergeCell ref="C1117:D1117"/>
    <mergeCell ref="A1110:B1110"/>
    <mergeCell ref="C1110:D1110"/>
    <mergeCell ref="C1111:D1111"/>
    <mergeCell ref="F1112:G1112"/>
    <mergeCell ref="F1113:G1113"/>
    <mergeCell ref="C1105:D1105"/>
    <mergeCell ref="F1106:G1106"/>
    <mergeCell ref="F1107:G1107"/>
    <mergeCell ref="F1108:H1108"/>
    <mergeCell ref="A1109:H1109"/>
    <mergeCell ref="F1136:G1136"/>
    <mergeCell ref="F1137:G1137"/>
    <mergeCell ref="F1138:H1138"/>
    <mergeCell ref="A1139:H1139"/>
    <mergeCell ref="A1140:B1140"/>
    <mergeCell ref="C1140:D1140"/>
    <mergeCell ref="F1132:H1132"/>
    <mergeCell ref="A1133:H1133"/>
    <mergeCell ref="A1134:B1134"/>
    <mergeCell ref="C1134:D1134"/>
    <mergeCell ref="C1135:D1135"/>
    <mergeCell ref="A1128:B1128"/>
    <mergeCell ref="C1128:D1128"/>
    <mergeCell ref="C1129:D1129"/>
    <mergeCell ref="F1130:G1130"/>
    <mergeCell ref="F1131:G1131"/>
    <mergeCell ref="C1123:D1123"/>
    <mergeCell ref="F1124:G1124"/>
    <mergeCell ref="F1125:G1125"/>
    <mergeCell ref="F1126:H1126"/>
    <mergeCell ref="A1127:H1127"/>
    <mergeCell ref="F1154:G1154"/>
    <mergeCell ref="F1155:G1155"/>
    <mergeCell ref="F1156:H1156"/>
    <mergeCell ref="A1157:H1157"/>
    <mergeCell ref="A1158:B1158"/>
    <mergeCell ref="C1158:D1158"/>
    <mergeCell ref="F1150:H1150"/>
    <mergeCell ref="A1151:H1151"/>
    <mergeCell ref="A1152:B1152"/>
    <mergeCell ref="C1152:D1152"/>
    <mergeCell ref="C1153:D1153"/>
    <mergeCell ref="A1146:B1146"/>
    <mergeCell ref="C1146:D1146"/>
    <mergeCell ref="C1147:D1147"/>
    <mergeCell ref="F1148:G1148"/>
    <mergeCell ref="F1149:G1149"/>
    <mergeCell ref="C1141:D1141"/>
    <mergeCell ref="F1142:G1142"/>
    <mergeCell ref="F1143:G1143"/>
    <mergeCell ref="F1144:H1144"/>
    <mergeCell ref="A1145:H1145"/>
    <mergeCell ref="F1172:G1172"/>
    <mergeCell ref="F1173:H1173"/>
    <mergeCell ref="A1174:H1174"/>
    <mergeCell ref="A1175:B1175"/>
    <mergeCell ref="C1175:D1175"/>
    <mergeCell ref="F1168:G1168"/>
    <mergeCell ref="A1169:B1169"/>
    <mergeCell ref="C1169:D1169"/>
    <mergeCell ref="C1170:D1170"/>
    <mergeCell ref="F1171:G1171"/>
    <mergeCell ref="C1164:D1164"/>
    <mergeCell ref="F1165:G1165"/>
    <mergeCell ref="A1166:B1166"/>
    <mergeCell ref="C1166:D1166"/>
    <mergeCell ref="C1167:D1167"/>
    <mergeCell ref="C1159:D1159"/>
    <mergeCell ref="C1160:D1160"/>
    <mergeCell ref="C1161:D1161"/>
    <mergeCell ref="C1162:D1162"/>
    <mergeCell ref="C1163:D1163"/>
    <mergeCell ref="F1189:G1189"/>
    <mergeCell ref="F1190:H1190"/>
    <mergeCell ref="A1191:H1191"/>
    <mergeCell ref="A1192:B1192"/>
    <mergeCell ref="C1192:D1192"/>
    <mergeCell ref="F1185:G1185"/>
    <mergeCell ref="A1186:B1186"/>
    <mergeCell ref="C1186:D1186"/>
    <mergeCell ref="C1187:D1187"/>
    <mergeCell ref="F1188:G1188"/>
    <mergeCell ref="C1181:D1181"/>
    <mergeCell ref="F1182:G1182"/>
    <mergeCell ref="A1183:B1183"/>
    <mergeCell ref="C1183:D1183"/>
    <mergeCell ref="C1184:D1184"/>
    <mergeCell ref="C1176:D1176"/>
    <mergeCell ref="C1177:D1177"/>
    <mergeCell ref="C1178:D1178"/>
    <mergeCell ref="C1179:D1179"/>
    <mergeCell ref="C1180:D1180"/>
    <mergeCell ref="A1206:B1206"/>
    <mergeCell ref="C1206:D1206"/>
    <mergeCell ref="C1207:D1207"/>
    <mergeCell ref="C1208:D1208"/>
    <mergeCell ref="F1209:G1209"/>
    <mergeCell ref="A1202:H1202"/>
    <mergeCell ref="A1203:B1203"/>
    <mergeCell ref="C1203:D1203"/>
    <mergeCell ref="C1204:D1204"/>
    <mergeCell ref="F1205:G1205"/>
    <mergeCell ref="C1197:D1197"/>
    <mergeCell ref="C1198:D1198"/>
    <mergeCell ref="F1199:G1199"/>
    <mergeCell ref="F1200:G1200"/>
    <mergeCell ref="F1201:H1201"/>
    <mergeCell ref="C1193:D1193"/>
    <mergeCell ref="C1194:D1194"/>
    <mergeCell ref="F1195:G1195"/>
    <mergeCell ref="A1196:B1196"/>
    <mergeCell ref="C1196:D1196"/>
    <mergeCell ref="F1223:H1223"/>
    <mergeCell ref="A1224:H1224"/>
    <mergeCell ref="A1225:B1225"/>
    <mergeCell ref="C1225:D1225"/>
    <mergeCell ref="C1226:D1226"/>
    <mergeCell ref="C1218:D1218"/>
    <mergeCell ref="C1219:D1219"/>
    <mergeCell ref="C1220:D1220"/>
    <mergeCell ref="F1221:G1221"/>
    <mergeCell ref="F1222:G1222"/>
    <mergeCell ref="C1214:D1214"/>
    <mergeCell ref="F1215:G1215"/>
    <mergeCell ref="A1216:B1216"/>
    <mergeCell ref="C1216:D1216"/>
    <mergeCell ref="C1217:D1217"/>
    <mergeCell ref="F1210:G1210"/>
    <mergeCell ref="F1211:H1211"/>
    <mergeCell ref="A1212:H1212"/>
    <mergeCell ref="A1213:B1213"/>
    <mergeCell ref="C1213:D1213"/>
    <mergeCell ref="F1241:H1241"/>
    <mergeCell ref="A1242:H1242"/>
    <mergeCell ref="A1243:B1243"/>
    <mergeCell ref="C1243:D1243"/>
    <mergeCell ref="C1244:D1244"/>
    <mergeCell ref="A1237:B1237"/>
    <mergeCell ref="C1237:D1237"/>
    <mergeCell ref="C1238:D1238"/>
    <mergeCell ref="F1239:G1239"/>
    <mergeCell ref="F1240:G1240"/>
    <mergeCell ref="C1232:D1232"/>
    <mergeCell ref="F1233:G1233"/>
    <mergeCell ref="F1234:G1234"/>
    <mergeCell ref="F1235:H1235"/>
    <mergeCell ref="A1236:H1236"/>
    <mergeCell ref="F1227:G1227"/>
    <mergeCell ref="F1228:G1228"/>
    <mergeCell ref="F1229:H1229"/>
    <mergeCell ref="A1230:H1230"/>
    <mergeCell ref="A1231:B1231"/>
    <mergeCell ref="C1231:D1231"/>
    <mergeCell ref="A1259:B1259"/>
    <mergeCell ref="C1259:D1259"/>
    <mergeCell ref="C1260:D1260"/>
    <mergeCell ref="F1261:G1261"/>
    <mergeCell ref="A1262:B1262"/>
    <mergeCell ref="C1262:D1262"/>
    <mergeCell ref="C1254:D1254"/>
    <mergeCell ref="F1255:G1255"/>
    <mergeCell ref="F1256:G1256"/>
    <mergeCell ref="F1257:H1257"/>
    <mergeCell ref="A1258:H1258"/>
    <mergeCell ref="C1250:D1250"/>
    <mergeCell ref="F1251:G1251"/>
    <mergeCell ref="A1252:B1252"/>
    <mergeCell ref="C1252:D1252"/>
    <mergeCell ref="C1253:D1253"/>
    <mergeCell ref="F1245:G1245"/>
    <mergeCell ref="F1246:G1246"/>
    <mergeCell ref="F1247:H1247"/>
    <mergeCell ref="A1248:H1248"/>
    <mergeCell ref="A1249:B1249"/>
    <mergeCell ref="C1249:D1249"/>
    <mergeCell ref="A1277:B1277"/>
    <mergeCell ref="C1277:D1277"/>
    <mergeCell ref="C1278:D1278"/>
    <mergeCell ref="F1279:G1279"/>
    <mergeCell ref="F1280:G1280"/>
    <mergeCell ref="C1272:D1272"/>
    <mergeCell ref="F1273:G1273"/>
    <mergeCell ref="F1274:G1274"/>
    <mergeCell ref="F1275:H1275"/>
    <mergeCell ref="A1276:H1276"/>
    <mergeCell ref="F1268:G1268"/>
    <mergeCell ref="F1269:H1269"/>
    <mergeCell ref="A1270:H1270"/>
    <mergeCell ref="A1271:B1271"/>
    <mergeCell ref="C1271:D1271"/>
    <mergeCell ref="C1263:D1263"/>
    <mergeCell ref="C1264:D1264"/>
    <mergeCell ref="C1265:D1265"/>
    <mergeCell ref="C1266:D1266"/>
    <mergeCell ref="F1267:G1267"/>
    <mergeCell ref="A1295:B1295"/>
    <mergeCell ref="C1295:D1295"/>
    <mergeCell ref="C1296:D1296"/>
    <mergeCell ref="C1297:D1297"/>
    <mergeCell ref="F1298:G1298"/>
    <mergeCell ref="C1290:D1290"/>
    <mergeCell ref="F1291:G1291"/>
    <mergeCell ref="F1292:G1292"/>
    <mergeCell ref="F1293:H1293"/>
    <mergeCell ref="A1294:H1294"/>
    <mergeCell ref="F1285:G1285"/>
    <mergeCell ref="F1286:G1286"/>
    <mergeCell ref="F1287:H1287"/>
    <mergeCell ref="A1288:H1288"/>
    <mergeCell ref="A1289:B1289"/>
    <mergeCell ref="C1289:D1289"/>
    <mergeCell ref="F1281:H1281"/>
    <mergeCell ref="A1282:H1282"/>
    <mergeCell ref="A1283:B1283"/>
    <mergeCell ref="C1283:D1283"/>
    <mergeCell ref="C1284:D1284"/>
    <mergeCell ref="C1311:D1311"/>
    <mergeCell ref="C1312:D1312"/>
    <mergeCell ref="F1313:G1313"/>
    <mergeCell ref="A1314:B1314"/>
    <mergeCell ref="C1314:D1314"/>
    <mergeCell ref="F1307:G1307"/>
    <mergeCell ref="F1308:H1308"/>
    <mergeCell ref="A1309:H1309"/>
    <mergeCell ref="A1310:B1310"/>
    <mergeCell ref="C1310:D1310"/>
    <mergeCell ref="A1303:B1303"/>
    <mergeCell ref="C1303:D1303"/>
    <mergeCell ref="C1304:D1304"/>
    <mergeCell ref="C1305:D1305"/>
    <mergeCell ref="F1306:G1306"/>
    <mergeCell ref="A1299:B1299"/>
    <mergeCell ref="C1299:D1299"/>
    <mergeCell ref="C1300:D1300"/>
    <mergeCell ref="C1301:D1301"/>
    <mergeCell ref="F1302:G1302"/>
    <mergeCell ref="A1328:B1328"/>
    <mergeCell ref="C1328:D1328"/>
    <mergeCell ref="C1329:D1329"/>
    <mergeCell ref="F1330:G1330"/>
    <mergeCell ref="A1331:B1331"/>
    <mergeCell ref="C1331:D1331"/>
    <mergeCell ref="A1324:B1324"/>
    <mergeCell ref="C1324:D1324"/>
    <mergeCell ref="C1325:D1325"/>
    <mergeCell ref="C1326:D1326"/>
    <mergeCell ref="F1327:G1327"/>
    <mergeCell ref="C1319:D1319"/>
    <mergeCell ref="F1320:G1320"/>
    <mergeCell ref="F1321:G1321"/>
    <mergeCell ref="F1322:H1322"/>
    <mergeCell ref="A1323:H1323"/>
    <mergeCell ref="C1315:D1315"/>
    <mergeCell ref="F1316:G1316"/>
    <mergeCell ref="A1317:B1317"/>
    <mergeCell ref="C1317:D1317"/>
    <mergeCell ref="C1318:D1318"/>
    <mergeCell ref="C1345:D1345"/>
    <mergeCell ref="C1346:D1346"/>
    <mergeCell ref="F1347:G1347"/>
    <mergeCell ref="A1348:B1348"/>
    <mergeCell ref="C1348:D1348"/>
    <mergeCell ref="F1341:G1341"/>
    <mergeCell ref="A1342:B1342"/>
    <mergeCell ref="C1342:D1342"/>
    <mergeCell ref="C1343:D1343"/>
    <mergeCell ref="C1344:D1344"/>
    <mergeCell ref="A1337:H1337"/>
    <mergeCell ref="A1338:B1338"/>
    <mergeCell ref="C1338:D1338"/>
    <mergeCell ref="C1339:D1339"/>
    <mergeCell ref="C1340:D1340"/>
    <mergeCell ref="C1332:D1332"/>
    <mergeCell ref="C1333:D1333"/>
    <mergeCell ref="F1334:G1334"/>
    <mergeCell ref="F1335:G1335"/>
    <mergeCell ref="F1336:H1336"/>
    <mergeCell ref="C1362:D1362"/>
    <mergeCell ref="F1363:G1363"/>
    <mergeCell ref="A1364:B1364"/>
    <mergeCell ref="C1364:D1364"/>
    <mergeCell ref="C1365:D1365"/>
    <mergeCell ref="F1358:G1358"/>
    <mergeCell ref="A1359:B1359"/>
    <mergeCell ref="C1359:D1359"/>
    <mergeCell ref="C1360:D1360"/>
    <mergeCell ref="C1361:D1361"/>
    <mergeCell ref="A1354:H1354"/>
    <mergeCell ref="A1355:B1355"/>
    <mergeCell ref="C1355:D1355"/>
    <mergeCell ref="C1356:D1356"/>
    <mergeCell ref="C1357:D1357"/>
    <mergeCell ref="C1349:D1349"/>
    <mergeCell ref="C1350:D1350"/>
    <mergeCell ref="F1351:G1351"/>
    <mergeCell ref="F1352:G1352"/>
    <mergeCell ref="F1353:H1353"/>
    <mergeCell ref="C1379:D1379"/>
    <mergeCell ref="F1380:G1380"/>
    <mergeCell ref="A1381:B1381"/>
    <mergeCell ref="C1381:D1381"/>
    <mergeCell ref="C1382:D1382"/>
    <mergeCell ref="A1375:B1375"/>
    <mergeCell ref="C1375:D1375"/>
    <mergeCell ref="C1376:D1376"/>
    <mergeCell ref="C1377:D1377"/>
    <mergeCell ref="C1378:D1378"/>
    <mergeCell ref="A1371:B1371"/>
    <mergeCell ref="C1371:D1371"/>
    <mergeCell ref="C1372:D1372"/>
    <mergeCell ref="C1373:D1373"/>
    <mergeCell ref="F1374:G1374"/>
    <mergeCell ref="C1366:D1366"/>
    <mergeCell ref="F1367:G1367"/>
    <mergeCell ref="F1368:G1368"/>
    <mergeCell ref="F1369:H1369"/>
    <mergeCell ref="A1370:H1370"/>
    <mergeCell ref="A1397:H1397"/>
    <mergeCell ref="A1398:B1398"/>
    <mergeCell ref="C1398:D1398"/>
    <mergeCell ref="C1399:D1399"/>
    <mergeCell ref="F1400:G1400"/>
    <mergeCell ref="C1392:D1392"/>
    <mergeCell ref="C1393:D1393"/>
    <mergeCell ref="F1394:G1394"/>
    <mergeCell ref="F1395:G1395"/>
    <mergeCell ref="F1396:H1396"/>
    <mergeCell ref="A1388:B1388"/>
    <mergeCell ref="C1388:D1388"/>
    <mergeCell ref="C1389:D1389"/>
    <mergeCell ref="F1390:G1390"/>
    <mergeCell ref="A1391:B1391"/>
    <mergeCell ref="C1391:D1391"/>
    <mergeCell ref="C1383:D1383"/>
    <mergeCell ref="F1384:G1384"/>
    <mergeCell ref="F1385:G1385"/>
    <mergeCell ref="F1386:H1386"/>
    <mergeCell ref="A1387:H1387"/>
    <mergeCell ref="C1414:D1414"/>
    <mergeCell ref="F1415:G1415"/>
    <mergeCell ref="A1416:B1416"/>
    <mergeCell ref="C1416:D1416"/>
    <mergeCell ref="C1417:D1417"/>
    <mergeCell ref="C1409:D1409"/>
    <mergeCell ref="C1410:D1410"/>
    <mergeCell ref="C1411:D1411"/>
    <mergeCell ref="C1412:D1412"/>
    <mergeCell ref="C1413:D1413"/>
    <mergeCell ref="F1405:G1405"/>
    <mergeCell ref="F1406:H1406"/>
    <mergeCell ref="A1407:H1407"/>
    <mergeCell ref="A1408:B1408"/>
    <mergeCell ref="C1408:D1408"/>
    <mergeCell ref="A1401:B1401"/>
    <mergeCell ref="C1401:D1401"/>
    <mergeCell ref="C1402:D1402"/>
    <mergeCell ref="C1403:D1403"/>
    <mergeCell ref="F1404:G1404"/>
    <mergeCell ref="C1430:D1430"/>
    <mergeCell ref="F1431:G1431"/>
    <mergeCell ref="F1432:G1432"/>
    <mergeCell ref="F1433:H1433"/>
    <mergeCell ref="A1434:H1434"/>
    <mergeCell ref="C1426:D1426"/>
    <mergeCell ref="F1427:G1427"/>
    <mergeCell ref="A1428:B1428"/>
    <mergeCell ref="C1428:D1428"/>
    <mergeCell ref="C1429:D1429"/>
    <mergeCell ref="F1422:G1422"/>
    <mergeCell ref="F1423:H1423"/>
    <mergeCell ref="A1424:H1424"/>
    <mergeCell ref="A1425:B1425"/>
    <mergeCell ref="C1425:D1425"/>
    <mergeCell ref="F1418:G1418"/>
    <mergeCell ref="A1419:B1419"/>
    <mergeCell ref="C1419:D1419"/>
    <mergeCell ref="C1420:D1420"/>
    <mergeCell ref="F1421:G1421"/>
    <mergeCell ref="C1448:D1448"/>
    <mergeCell ref="F1449:G1449"/>
    <mergeCell ref="F1450:G1450"/>
    <mergeCell ref="F1451:H1451"/>
    <mergeCell ref="A1452:H1452"/>
    <mergeCell ref="F1444:G1444"/>
    <mergeCell ref="F1445:H1445"/>
    <mergeCell ref="A1446:H1446"/>
    <mergeCell ref="A1447:B1447"/>
    <mergeCell ref="C1447:D1447"/>
    <mergeCell ref="C1439:D1439"/>
    <mergeCell ref="C1440:D1440"/>
    <mergeCell ref="C1441:D1441"/>
    <mergeCell ref="C1442:D1442"/>
    <mergeCell ref="F1443:G1443"/>
    <mergeCell ref="A1435:B1435"/>
    <mergeCell ref="C1435:D1435"/>
    <mergeCell ref="C1436:D1436"/>
    <mergeCell ref="F1437:G1437"/>
    <mergeCell ref="A1438:B1438"/>
    <mergeCell ref="C1438:D1438"/>
    <mergeCell ref="C1466:D1466"/>
    <mergeCell ref="F1467:G1467"/>
    <mergeCell ref="F1468:G1468"/>
    <mergeCell ref="F1469:H1469"/>
    <mergeCell ref="A1470:H1470"/>
    <mergeCell ref="F1461:G1461"/>
    <mergeCell ref="F1462:G1462"/>
    <mergeCell ref="F1463:H1463"/>
    <mergeCell ref="A1464:H1464"/>
    <mergeCell ref="A1465:B1465"/>
    <mergeCell ref="C1465:D1465"/>
    <mergeCell ref="F1457:H1457"/>
    <mergeCell ref="A1458:H1458"/>
    <mergeCell ref="A1459:B1459"/>
    <mergeCell ref="C1459:D1459"/>
    <mergeCell ref="C1460:D1460"/>
    <mergeCell ref="A1453:B1453"/>
    <mergeCell ref="C1453:D1453"/>
    <mergeCell ref="C1454:D1454"/>
    <mergeCell ref="F1455:G1455"/>
    <mergeCell ref="F1456:G1456"/>
    <mergeCell ref="F1484:G1484"/>
    <mergeCell ref="A1485:B1485"/>
    <mergeCell ref="C1485:D1485"/>
    <mergeCell ref="C1486:D1486"/>
    <mergeCell ref="C1487:D1487"/>
    <mergeCell ref="F1480:H1480"/>
    <mergeCell ref="A1481:H1481"/>
    <mergeCell ref="A1482:B1482"/>
    <mergeCell ref="C1482:D1482"/>
    <mergeCell ref="C1483:D1483"/>
    <mergeCell ref="C1475:D1475"/>
    <mergeCell ref="C1476:D1476"/>
    <mergeCell ref="C1477:D1477"/>
    <mergeCell ref="F1478:G1478"/>
    <mergeCell ref="F1479:G1479"/>
    <mergeCell ref="A1471:B1471"/>
    <mergeCell ref="C1471:D1471"/>
    <mergeCell ref="C1472:D1472"/>
    <mergeCell ref="F1473:G1473"/>
    <mergeCell ref="A1474:B1474"/>
    <mergeCell ref="C1474:D1474"/>
    <mergeCell ref="A1502:B1502"/>
    <mergeCell ref="C1502:D1502"/>
    <mergeCell ref="C1503:D1503"/>
    <mergeCell ref="C1504:D1504"/>
    <mergeCell ref="F1505:G1505"/>
    <mergeCell ref="C1497:D1497"/>
    <mergeCell ref="F1498:G1498"/>
    <mergeCell ref="F1499:G1499"/>
    <mergeCell ref="F1500:H1500"/>
    <mergeCell ref="A1501:H1501"/>
    <mergeCell ref="F1493:H1493"/>
    <mergeCell ref="A1494:H1494"/>
    <mergeCell ref="A1495:B1495"/>
    <mergeCell ref="C1495:D1495"/>
    <mergeCell ref="C1496:D1496"/>
    <mergeCell ref="C1488:D1488"/>
    <mergeCell ref="C1489:D1489"/>
    <mergeCell ref="C1490:D1490"/>
    <mergeCell ref="F1491:G1491"/>
    <mergeCell ref="F1492:G1492"/>
    <mergeCell ref="F1519:G1519"/>
    <mergeCell ref="F1520:G1520"/>
    <mergeCell ref="F1521:H1521"/>
    <mergeCell ref="A1522:H1522"/>
    <mergeCell ref="A1523:B1523"/>
    <mergeCell ref="C1523:D1523"/>
    <mergeCell ref="A1515:H1515"/>
    <mergeCell ref="A1516:B1516"/>
    <mergeCell ref="C1516:D1516"/>
    <mergeCell ref="C1517:D1517"/>
    <mergeCell ref="C1518:D1518"/>
    <mergeCell ref="C1510:D1510"/>
    <mergeCell ref="C1511:D1511"/>
    <mergeCell ref="F1512:G1512"/>
    <mergeCell ref="F1513:G1513"/>
    <mergeCell ref="F1514:H1514"/>
    <mergeCell ref="F1506:G1506"/>
    <mergeCell ref="F1507:H1507"/>
    <mergeCell ref="A1508:H1508"/>
    <mergeCell ref="A1509:B1509"/>
    <mergeCell ref="C1509:D1509"/>
    <mergeCell ref="C1538:D1538"/>
    <mergeCell ref="F1539:G1539"/>
    <mergeCell ref="A1540:B1540"/>
    <mergeCell ref="C1540:D1540"/>
    <mergeCell ref="C1541:D1541"/>
    <mergeCell ref="C1533:D1533"/>
    <mergeCell ref="C1534:D1534"/>
    <mergeCell ref="C1535:D1535"/>
    <mergeCell ref="F1536:G1536"/>
    <mergeCell ref="A1537:B1537"/>
    <mergeCell ref="C1537:D1537"/>
    <mergeCell ref="A1529:B1529"/>
    <mergeCell ref="C1529:D1529"/>
    <mergeCell ref="C1530:D1530"/>
    <mergeCell ref="C1531:D1531"/>
    <mergeCell ref="C1532:D1532"/>
    <mergeCell ref="C1524:D1524"/>
    <mergeCell ref="F1525:G1525"/>
    <mergeCell ref="F1526:G1526"/>
    <mergeCell ref="F1527:H1527"/>
    <mergeCell ref="A1528:H1528"/>
    <mergeCell ref="A1556:H1556"/>
    <mergeCell ref="A1557:B1557"/>
    <mergeCell ref="C1557:D1557"/>
    <mergeCell ref="C1558:D1558"/>
    <mergeCell ref="F1559:G1559"/>
    <mergeCell ref="C1551:D1551"/>
    <mergeCell ref="C1552:D1552"/>
    <mergeCell ref="F1553:G1553"/>
    <mergeCell ref="F1554:G1554"/>
    <mergeCell ref="F1555:H1555"/>
    <mergeCell ref="C1547:D1547"/>
    <mergeCell ref="C1548:D1548"/>
    <mergeCell ref="F1549:G1549"/>
    <mergeCell ref="A1550:B1550"/>
    <mergeCell ref="C1550:D1550"/>
    <mergeCell ref="F1542:G1542"/>
    <mergeCell ref="F1543:G1543"/>
    <mergeCell ref="F1544:H1544"/>
    <mergeCell ref="A1545:H1545"/>
    <mergeCell ref="A1546:B1546"/>
    <mergeCell ref="C1546:D1546"/>
    <mergeCell ref="A1573:B1573"/>
    <mergeCell ref="C1573:D1573"/>
    <mergeCell ref="C1574:D1574"/>
    <mergeCell ref="C1575:D1575"/>
    <mergeCell ref="C1576:D1576"/>
    <mergeCell ref="C1568:D1568"/>
    <mergeCell ref="F1569:G1569"/>
    <mergeCell ref="F1570:G1570"/>
    <mergeCell ref="F1571:H1571"/>
    <mergeCell ref="A1572:H1572"/>
    <mergeCell ref="F1564:G1564"/>
    <mergeCell ref="F1565:H1565"/>
    <mergeCell ref="A1566:H1566"/>
    <mergeCell ref="A1567:B1567"/>
    <mergeCell ref="C1567:D1567"/>
    <mergeCell ref="A1560:B1560"/>
    <mergeCell ref="C1560:D1560"/>
    <mergeCell ref="C1561:D1561"/>
    <mergeCell ref="C1562:D1562"/>
    <mergeCell ref="F1563:G1563"/>
    <mergeCell ref="F1586:G1586"/>
    <mergeCell ref="F1587:G1587"/>
    <mergeCell ref="F1588:H1588"/>
    <mergeCell ref="A1589:H1589"/>
    <mergeCell ref="A1590:B1590"/>
    <mergeCell ref="C1590:D1590"/>
    <mergeCell ref="C1582:D1582"/>
    <mergeCell ref="F1583:G1583"/>
    <mergeCell ref="A1584:B1584"/>
    <mergeCell ref="C1584:D1584"/>
    <mergeCell ref="C1585:D1585"/>
    <mergeCell ref="C1577:D1577"/>
    <mergeCell ref="C1578:D1578"/>
    <mergeCell ref="C1579:D1579"/>
    <mergeCell ref="F1580:G1580"/>
    <mergeCell ref="A1581:B1581"/>
    <mergeCell ref="C1581:D1581"/>
    <mergeCell ref="C1604:D1604"/>
    <mergeCell ref="C1605:D1605"/>
    <mergeCell ref="C1606:D1606"/>
    <mergeCell ref="C1607:D1607"/>
    <mergeCell ref="F1608:G1608"/>
    <mergeCell ref="A1600:B1600"/>
    <mergeCell ref="C1600:D1600"/>
    <mergeCell ref="C1601:D1601"/>
    <mergeCell ref="F1602:G1602"/>
    <mergeCell ref="A1603:B1603"/>
    <mergeCell ref="C1603:D1603"/>
    <mergeCell ref="C1595:D1595"/>
    <mergeCell ref="F1596:G1596"/>
    <mergeCell ref="F1597:G1597"/>
    <mergeCell ref="F1598:H1598"/>
    <mergeCell ref="A1599:H1599"/>
    <mergeCell ref="C1591:D1591"/>
    <mergeCell ref="F1592:G1592"/>
    <mergeCell ref="A1593:B1593"/>
    <mergeCell ref="C1593:D1593"/>
    <mergeCell ref="C1594:D1594"/>
    <mergeCell ref="F1622:H1622"/>
    <mergeCell ref="A1623:H1623"/>
    <mergeCell ref="A1624:B1624"/>
    <mergeCell ref="C1624:D1624"/>
    <mergeCell ref="C1625:D1625"/>
    <mergeCell ref="A1618:B1618"/>
    <mergeCell ref="C1618:D1618"/>
    <mergeCell ref="C1619:D1619"/>
    <mergeCell ref="F1620:G1620"/>
    <mergeCell ref="F1621:G1621"/>
    <mergeCell ref="C1613:D1613"/>
    <mergeCell ref="F1614:G1614"/>
    <mergeCell ref="F1615:G1615"/>
    <mergeCell ref="F1616:H1616"/>
    <mergeCell ref="A1617:H1617"/>
    <mergeCell ref="F1609:G1609"/>
    <mergeCell ref="F1610:H1610"/>
    <mergeCell ref="A1611:H1611"/>
    <mergeCell ref="A1612:B1612"/>
    <mergeCell ref="C1612:D1612"/>
    <mergeCell ref="C1640:D1640"/>
    <mergeCell ref="C1641:D1641"/>
    <mergeCell ref="F1642:G1642"/>
    <mergeCell ref="F1643:G1643"/>
    <mergeCell ref="F1644:H1644"/>
    <mergeCell ref="A1636:B1636"/>
    <mergeCell ref="C1636:D1636"/>
    <mergeCell ref="C1637:D1637"/>
    <mergeCell ref="F1638:G1638"/>
    <mergeCell ref="A1639:B1639"/>
    <mergeCell ref="C1639:D1639"/>
    <mergeCell ref="C1631:D1631"/>
    <mergeCell ref="F1632:G1632"/>
    <mergeCell ref="F1633:G1633"/>
    <mergeCell ref="F1634:H1634"/>
    <mergeCell ref="A1635:H1635"/>
    <mergeCell ref="F1626:G1626"/>
    <mergeCell ref="F1627:G1627"/>
    <mergeCell ref="F1628:H1628"/>
    <mergeCell ref="A1629:H1629"/>
    <mergeCell ref="A1630:B1630"/>
    <mergeCell ref="C1630:D1630"/>
    <mergeCell ref="A1658:B1658"/>
    <mergeCell ref="C1658:D1658"/>
    <mergeCell ref="C1659:D1659"/>
    <mergeCell ref="F1660:G1660"/>
    <mergeCell ref="F1661:G1661"/>
    <mergeCell ref="C1653:D1653"/>
    <mergeCell ref="F1654:G1654"/>
    <mergeCell ref="F1655:G1655"/>
    <mergeCell ref="F1656:H1656"/>
    <mergeCell ref="A1657:H1657"/>
    <mergeCell ref="A1649:B1649"/>
    <mergeCell ref="C1649:D1649"/>
    <mergeCell ref="C1650:D1650"/>
    <mergeCell ref="C1651:D1651"/>
    <mergeCell ref="C1652:D1652"/>
    <mergeCell ref="A1645:H1645"/>
    <mergeCell ref="A1646:B1646"/>
    <mergeCell ref="C1646:D1646"/>
    <mergeCell ref="C1647:D1647"/>
    <mergeCell ref="F1648:G1648"/>
    <mergeCell ref="A1676:B1676"/>
    <mergeCell ref="C1676:D1676"/>
    <mergeCell ref="C1677:D1677"/>
    <mergeCell ref="F1678:G1678"/>
    <mergeCell ref="F1679:G1679"/>
    <mergeCell ref="C1671:D1671"/>
    <mergeCell ref="F1672:G1672"/>
    <mergeCell ref="F1673:G1673"/>
    <mergeCell ref="F1674:H1674"/>
    <mergeCell ref="A1675:H1675"/>
    <mergeCell ref="F1666:G1666"/>
    <mergeCell ref="F1667:G1667"/>
    <mergeCell ref="F1668:H1668"/>
    <mergeCell ref="A1669:H1669"/>
    <mergeCell ref="A1670:B1670"/>
    <mergeCell ref="C1670:D1670"/>
    <mergeCell ref="F1662:H1662"/>
    <mergeCell ref="A1663:H1663"/>
    <mergeCell ref="A1664:B1664"/>
    <mergeCell ref="C1664:D1664"/>
    <mergeCell ref="C1665:D1665"/>
    <mergeCell ref="C1693:D1693"/>
    <mergeCell ref="F1694:G1694"/>
    <mergeCell ref="F1695:G1695"/>
    <mergeCell ref="F1696:H1696"/>
    <mergeCell ref="A1697:H1697"/>
    <mergeCell ref="A1689:B1689"/>
    <mergeCell ref="C1689:D1689"/>
    <mergeCell ref="C1690:D1690"/>
    <mergeCell ref="C1691:D1691"/>
    <mergeCell ref="C1692:D1692"/>
    <mergeCell ref="C1684:D1684"/>
    <mergeCell ref="F1685:G1685"/>
    <mergeCell ref="F1686:G1686"/>
    <mergeCell ref="F1687:H1687"/>
    <mergeCell ref="A1688:H1688"/>
    <mergeCell ref="F1680:H1680"/>
    <mergeCell ref="A1681:H1681"/>
    <mergeCell ref="A1682:B1682"/>
    <mergeCell ref="C1682:D1682"/>
    <mergeCell ref="C1683:D1683"/>
    <mergeCell ref="C1711:D1711"/>
    <mergeCell ref="F1712:G1712"/>
    <mergeCell ref="F1713:G1713"/>
    <mergeCell ref="F1714:H1714"/>
    <mergeCell ref="A1715:H1715"/>
    <mergeCell ref="F1706:G1706"/>
    <mergeCell ref="F1707:G1707"/>
    <mergeCell ref="F1708:H1708"/>
    <mergeCell ref="A1709:H1709"/>
    <mergeCell ref="A1710:B1710"/>
    <mergeCell ref="C1710:D1710"/>
    <mergeCell ref="F1702:H1702"/>
    <mergeCell ref="A1703:H1703"/>
    <mergeCell ref="A1704:B1704"/>
    <mergeCell ref="C1704:D1704"/>
    <mergeCell ref="C1705:D1705"/>
    <mergeCell ref="A1698:B1698"/>
    <mergeCell ref="C1698:D1698"/>
    <mergeCell ref="C1699:D1699"/>
    <mergeCell ref="F1700:G1700"/>
    <mergeCell ref="F1701:G1701"/>
    <mergeCell ref="F1729:G1729"/>
    <mergeCell ref="A1730:B1730"/>
    <mergeCell ref="C1730:D1730"/>
    <mergeCell ref="C1731:D1731"/>
    <mergeCell ref="F1732:G1732"/>
    <mergeCell ref="C1724:D1724"/>
    <mergeCell ref="C1725:D1725"/>
    <mergeCell ref="C1726:D1726"/>
    <mergeCell ref="C1727:D1727"/>
    <mergeCell ref="C1728:D1728"/>
    <mergeCell ref="F1720:H1720"/>
    <mergeCell ref="A1721:H1721"/>
    <mergeCell ref="A1722:B1722"/>
    <mergeCell ref="C1722:D1722"/>
    <mergeCell ref="C1723:D1723"/>
    <mergeCell ref="A1716:B1716"/>
    <mergeCell ref="C1716:D1716"/>
    <mergeCell ref="C1717:D1717"/>
    <mergeCell ref="F1718:G1718"/>
    <mergeCell ref="F1719:G1719"/>
    <mergeCell ref="F1745:G1745"/>
    <mergeCell ref="A1746:B1746"/>
    <mergeCell ref="C1746:D1746"/>
    <mergeCell ref="C1747:D1747"/>
    <mergeCell ref="C1748:D1748"/>
    <mergeCell ref="F1741:G1741"/>
    <mergeCell ref="A1742:B1742"/>
    <mergeCell ref="C1742:D1742"/>
    <mergeCell ref="C1743:D1743"/>
    <mergeCell ref="C1744:D1744"/>
    <mergeCell ref="F1737:H1737"/>
    <mergeCell ref="A1738:H1738"/>
    <mergeCell ref="A1739:B1739"/>
    <mergeCell ref="C1739:D1739"/>
    <mergeCell ref="C1740:D1740"/>
    <mergeCell ref="A1733:B1733"/>
    <mergeCell ref="C1733:D1733"/>
    <mergeCell ref="C1734:D1734"/>
    <mergeCell ref="F1735:G1735"/>
    <mergeCell ref="F1736:G1736"/>
    <mergeCell ref="C1762:D1762"/>
    <mergeCell ref="F1763:G1763"/>
    <mergeCell ref="A1764:B1764"/>
    <mergeCell ref="C1764:D1764"/>
    <mergeCell ref="C1765:D1765"/>
    <mergeCell ref="C1757:D1757"/>
    <mergeCell ref="C1758:D1758"/>
    <mergeCell ref="C1759:D1759"/>
    <mergeCell ref="C1760:D1760"/>
    <mergeCell ref="C1761:D1761"/>
    <mergeCell ref="F1753:G1753"/>
    <mergeCell ref="F1754:H1754"/>
    <mergeCell ref="A1755:H1755"/>
    <mergeCell ref="A1756:B1756"/>
    <mergeCell ref="C1756:D1756"/>
    <mergeCell ref="F1749:G1749"/>
    <mergeCell ref="A1750:B1750"/>
    <mergeCell ref="C1750:D1750"/>
    <mergeCell ref="C1751:D1751"/>
    <mergeCell ref="F1752:G1752"/>
    <mergeCell ref="C1779:D1779"/>
    <mergeCell ref="F1780:G1780"/>
    <mergeCell ref="A1781:B1781"/>
    <mergeCell ref="C1781:D1781"/>
    <mergeCell ref="C1782:D1782"/>
    <mergeCell ref="C1774:D1774"/>
    <mergeCell ref="C1775:D1775"/>
    <mergeCell ref="C1776:D1776"/>
    <mergeCell ref="C1777:D1777"/>
    <mergeCell ref="C1778:D1778"/>
    <mergeCell ref="F1770:G1770"/>
    <mergeCell ref="F1771:H1771"/>
    <mergeCell ref="A1772:H1772"/>
    <mergeCell ref="A1773:B1773"/>
    <mergeCell ref="C1773:D1773"/>
    <mergeCell ref="F1766:G1766"/>
    <mergeCell ref="A1767:B1767"/>
    <mergeCell ref="C1767:D1767"/>
    <mergeCell ref="C1768:D1768"/>
    <mergeCell ref="F1769:G1769"/>
    <mergeCell ref="C1796:D1796"/>
    <mergeCell ref="F1797:G1797"/>
    <mergeCell ref="A1798:B1798"/>
    <mergeCell ref="C1798:D1798"/>
    <mergeCell ref="C1799:D1799"/>
    <mergeCell ref="C1791:D1791"/>
    <mergeCell ref="C1792:D1792"/>
    <mergeCell ref="C1793:D1793"/>
    <mergeCell ref="C1794:D1794"/>
    <mergeCell ref="C1795:D1795"/>
    <mergeCell ref="F1787:G1787"/>
    <mergeCell ref="F1788:H1788"/>
    <mergeCell ref="A1789:H1789"/>
    <mergeCell ref="A1790:B1790"/>
    <mergeCell ref="C1790:D1790"/>
    <mergeCell ref="F1783:G1783"/>
    <mergeCell ref="A1784:B1784"/>
    <mergeCell ref="C1784:D1784"/>
    <mergeCell ref="C1785:D1785"/>
    <mergeCell ref="F1786:G1786"/>
    <mergeCell ref="C1813:D1813"/>
    <mergeCell ref="F1814:G1814"/>
    <mergeCell ref="A1815:B1815"/>
    <mergeCell ref="C1815:D1815"/>
    <mergeCell ref="C1816:D1816"/>
    <mergeCell ref="C1808:D1808"/>
    <mergeCell ref="C1809:D1809"/>
    <mergeCell ref="C1810:D1810"/>
    <mergeCell ref="C1811:D1811"/>
    <mergeCell ref="C1812:D1812"/>
    <mergeCell ref="F1804:G1804"/>
    <mergeCell ref="F1805:H1805"/>
    <mergeCell ref="A1806:H1806"/>
    <mergeCell ref="A1807:B1807"/>
    <mergeCell ref="C1807:D1807"/>
    <mergeCell ref="F1800:G1800"/>
    <mergeCell ref="A1801:B1801"/>
    <mergeCell ref="C1801:D1801"/>
    <mergeCell ref="C1802:D1802"/>
    <mergeCell ref="F1803:G1803"/>
    <mergeCell ref="C1830:D1830"/>
    <mergeCell ref="F1831:G1831"/>
    <mergeCell ref="A1832:B1832"/>
    <mergeCell ref="C1832:D1832"/>
    <mergeCell ref="C1833:D1833"/>
    <mergeCell ref="C1825:D1825"/>
    <mergeCell ref="C1826:D1826"/>
    <mergeCell ref="C1827:D1827"/>
    <mergeCell ref="C1828:D1828"/>
    <mergeCell ref="C1829:D1829"/>
    <mergeCell ref="F1821:G1821"/>
    <mergeCell ref="F1822:H1822"/>
    <mergeCell ref="A1823:H1823"/>
    <mergeCell ref="A1824:B1824"/>
    <mergeCell ref="C1824:D1824"/>
    <mergeCell ref="F1817:G1817"/>
    <mergeCell ref="A1818:B1818"/>
    <mergeCell ref="C1818:D1818"/>
    <mergeCell ref="C1819:D1819"/>
    <mergeCell ref="F1820:G1820"/>
    <mergeCell ref="C1847:D1847"/>
    <mergeCell ref="F1848:G1848"/>
    <mergeCell ref="A1849:B1849"/>
    <mergeCell ref="C1849:D1849"/>
    <mergeCell ref="C1850:D1850"/>
    <mergeCell ref="C1842:D1842"/>
    <mergeCell ref="C1843:D1843"/>
    <mergeCell ref="C1844:D1844"/>
    <mergeCell ref="C1845:D1845"/>
    <mergeCell ref="C1846:D1846"/>
    <mergeCell ref="F1838:G1838"/>
    <mergeCell ref="F1839:H1839"/>
    <mergeCell ref="A1840:H1840"/>
    <mergeCell ref="A1841:B1841"/>
    <mergeCell ref="C1841:D1841"/>
    <mergeCell ref="F1834:G1834"/>
    <mergeCell ref="A1835:B1835"/>
    <mergeCell ref="C1835:D1835"/>
    <mergeCell ref="C1836:D1836"/>
    <mergeCell ref="F1837:G1837"/>
    <mergeCell ref="C1864:D1864"/>
    <mergeCell ref="F1865:G1865"/>
    <mergeCell ref="A1866:B1866"/>
    <mergeCell ref="C1866:D1866"/>
    <mergeCell ref="C1867:D1867"/>
    <mergeCell ref="C1859:D1859"/>
    <mergeCell ref="C1860:D1860"/>
    <mergeCell ref="C1861:D1861"/>
    <mergeCell ref="C1862:D1862"/>
    <mergeCell ref="C1863:D1863"/>
    <mergeCell ref="F1855:G1855"/>
    <mergeCell ref="F1856:H1856"/>
    <mergeCell ref="A1857:H1857"/>
    <mergeCell ref="A1858:B1858"/>
    <mergeCell ref="C1858:D1858"/>
    <mergeCell ref="F1851:G1851"/>
    <mergeCell ref="A1852:B1852"/>
    <mergeCell ref="C1852:D1852"/>
    <mergeCell ref="C1853:D1853"/>
    <mergeCell ref="F1854:G1854"/>
    <mergeCell ref="C1881:D1881"/>
    <mergeCell ref="F1882:G1882"/>
    <mergeCell ref="A1883:B1883"/>
    <mergeCell ref="C1883:D1883"/>
    <mergeCell ref="C1884:D1884"/>
    <mergeCell ref="C1876:D1876"/>
    <mergeCell ref="C1877:D1877"/>
    <mergeCell ref="C1878:D1878"/>
    <mergeCell ref="C1879:D1879"/>
    <mergeCell ref="C1880:D1880"/>
    <mergeCell ref="F1872:G1872"/>
    <mergeCell ref="F1873:H1873"/>
    <mergeCell ref="A1874:H1874"/>
    <mergeCell ref="A1875:B1875"/>
    <mergeCell ref="C1875:D1875"/>
    <mergeCell ref="F1868:G1868"/>
    <mergeCell ref="A1869:B1869"/>
    <mergeCell ref="C1869:D1869"/>
    <mergeCell ref="C1870:D1870"/>
    <mergeCell ref="F1871:G1871"/>
    <mergeCell ref="C1898:D1898"/>
    <mergeCell ref="F1899:G1899"/>
    <mergeCell ref="A1900:B1900"/>
    <mergeCell ref="C1900:D1900"/>
    <mergeCell ref="C1901:D1901"/>
    <mergeCell ref="C1893:D1893"/>
    <mergeCell ref="C1894:D1894"/>
    <mergeCell ref="C1895:D1895"/>
    <mergeCell ref="C1896:D1896"/>
    <mergeCell ref="C1897:D1897"/>
    <mergeCell ref="F1889:G1889"/>
    <mergeCell ref="F1890:H1890"/>
    <mergeCell ref="A1891:H1891"/>
    <mergeCell ref="A1892:B1892"/>
    <mergeCell ref="C1892:D1892"/>
    <mergeCell ref="F1885:G1885"/>
    <mergeCell ref="A1886:B1886"/>
    <mergeCell ref="C1886:D1886"/>
    <mergeCell ref="C1887:D1887"/>
    <mergeCell ref="F1888:G1888"/>
    <mergeCell ref="C1915:D1915"/>
    <mergeCell ref="F1916:G1916"/>
    <mergeCell ref="A1917:B1917"/>
    <mergeCell ref="C1917:D1917"/>
    <mergeCell ref="C1918:D1918"/>
    <mergeCell ref="C1910:D1910"/>
    <mergeCell ref="C1911:D1911"/>
    <mergeCell ref="C1912:D1912"/>
    <mergeCell ref="C1913:D1913"/>
    <mergeCell ref="C1914:D1914"/>
    <mergeCell ref="F1906:G1906"/>
    <mergeCell ref="F1907:H1907"/>
    <mergeCell ref="A1908:H1908"/>
    <mergeCell ref="A1909:B1909"/>
    <mergeCell ref="C1909:D1909"/>
    <mergeCell ref="F1902:G1902"/>
    <mergeCell ref="A1903:B1903"/>
    <mergeCell ref="C1903:D1903"/>
    <mergeCell ref="C1904:D1904"/>
    <mergeCell ref="F1905:G1905"/>
    <mergeCell ref="C1932:D1932"/>
    <mergeCell ref="F1933:G1933"/>
    <mergeCell ref="A1934:B1934"/>
    <mergeCell ref="C1934:D1934"/>
    <mergeCell ref="C1935:D1935"/>
    <mergeCell ref="C1927:D1927"/>
    <mergeCell ref="C1928:D1928"/>
    <mergeCell ref="C1929:D1929"/>
    <mergeCell ref="C1930:D1930"/>
    <mergeCell ref="C1931:D1931"/>
    <mergeCell ref="F1923:G1923"/>
    <mergeCell ref="F1924:H1924"/>
    <mergeCell ref="A1925:H1925"/>
    <mergeCell ref="A1926:B1926"/>
    <mergeCell ref="C1926:D1926"/>
    <mergeCell ref="F1919:G1919"/>
    <mergeCell ref="A1920:B1920"/>
    <mergeCell ref="C1920:D1920"/>
    <mergeCell ref="C1921:D1921"/>
    <mergeCell ref="F1922:G1922"/>
    <mergeCell ref="A1949:B1949"/>
    <mergeCell ref="C1949:D1949"/>
    <mergeCell ref="C1950:D1950"/>
    <mergeCell ref="C1951:D1951"/>
    <mergeCell ref="C1952:D1952"/>
    <mergeCell ref="C1944:D1944"/>
    <mergeCell ref="C1945:D1945"/>
    <mergeCell ref="C1946:D1946"/>
    <mergeCell ref="C1947:D1947"/>
    <mergeCell ref="F1948:G1948"/>
    <mergeCell ref="F1940:G1940"/>
    <mergeCell ref="F1941:H1941"/>
    <mergeCell ref="A1942:H1942"/>
    <mergeCell ref="A1943:B1943"/>
    <mergeCell ref="C1943:D1943"/>
    <mergeCell ref="F1936:G1936"/>
    <mergeCell ref="A1937:B1937"/>
    <mergeCell ref="C1937:D1937"/>
    <mergeCell ref="C1938:D1938"/>
    <mergeCell ref="F1939:G1939"/>
    <mergeCell ref="F1966:G1966"/>
    <mergeCell ref="F1967:H1967"/>
    <mergeCell ref="A1968:H1968"/>
    <mergeCell ref="A1969:B1969"/>
    <mergeCell ref="C1969:D1969"/>
    <mergeCell ref="A1962:B1962"/>
    <mergeCell ref="C1962:D1962"/>
    <mergeCell ref="C1963:D1963"/>
    <mergeCell ref="C1964:D1964"/>
    <mergeCell ref="F1965:G1965"/>
    <mergeCell ref="C1957:D1957"/>
    <mergeCell ref="C1958:D1958"/>
    <mergeCell ref="C1959:D1959"/>
    <mergeCell ref="C1960:D1960"/>
    <mergeCell ref="F1961:G1961"/>
    <mergeCell ref="C1953:D1953"/>
    <mergeCell ref="C1954:D1954"/>
    <mergeCell ref="F1955:G1955"/>
    <mergeCell ref="A1956:B1956"/>
    <mergeCell ref="C1956:D1956"/>
    <mergeCell ref="C1983:D1983"/>
    <mergeCell ref="C1984:D1984"/>
    <mergeCell ref="C1985:D1985"/>
    <mergeCell ref="F1986:G1986"/>
    <mergeCell ref="A1987:B1987"/>
    <mergeCell ref="C1987:D1987"/>
    <mergeCell ref="C1979:D1979"/>
    <mergeCell ref="F1980:G1980"/>
    <mergeCell ref="A1981:B1981"/>
    <mergeCell ref="C1981:D1981"/>
    <mergeCell ref="C1982:D1982"/>
    <mergeCell ref="A1975:B1975"/>
    <mergeCell ref="C1975:D1975"/>
    <mergeCell ref="C1976:D1976"/>
    <mergeCell ref="C1977:D1977"/>
    <mergeCell ref="C1978:D1978"/>
    <mergeCell ref="C1970:D1970"/>
    <mergeCell ref="C1971:D1971"/>
    <mergeCell ref="C1972:D1972"/>
    <mergeCell ref="C1973:D1973"/>
    <mergeCell ref="F1974:G1974"/>
    <mergeCell ref="A2002:B2002"/>
    <mergeCell ref="C2002:D2002"/>
    <mergeCell ref="C2003:D2003"/>
    <mergeCell ref="F2004:G2004"/>
    <mergeCell ref="A2005:B2005"/>
    <mergeCell ref="C2005:D2005"/>
    <mergeCell ref="C1997:D1997"/>
    <mergeCell ref="C1998:D1998"/>
    <mergeCell ref="C1999:D1999"/>
    <mergeCell ref="C2000:D2000"/>
    <mergeCell ref="F2001:G2001"/>
    <mergeCell ref="A1993:H1993"/>
    <mergeCell ref="A1994:B1994"/>
    <mergeCell ref="C1994:D1994"/>
    <mergeCell ref="C1995:D1995"/>
    <mergeCell ref="C1996:D1996"/>
    <mergeCell ref="C1988:D1988"/>
    <mergeCell ref="C1989:D1989"/>
    <mergeCell ref="F1990:G1990"/>
    <mergeCell ref="F1991:G1991"/>
    <mergeCell ref="F1992:H1992"/>
    <mergeCell ref="C2019:D2019"/>
    <mergeCell ref="C2020:D2020"/>
    <mergeCell ref="C2021:D2021"/>
    <mergeCell ref="C2022:D2022"/>
    <mergeCell ref="F2023:G2023"/>
    <mergeCell ref="F2015:G2015"/>
    <mergeCell ref="F2016:H2016"/>
    <mergeCell ref="A2017:H2017"/>
    <mergeCell ref="A2018:B2018"/>
    <mergeCell ref="C2018:D2018"/>
    <mergeCell ref="A2011:B2011"/>
    <mergeCell ref="C2011:D2011"/>
    <mergeCell ref="C2012:D2012"/>
    <mergeCell ref="C2013:D2013"/>
    <mergeCell ref="F2014:G2014"/>
    <mergeCell ref="C2006:D2006"/>
    <mergeCell ref="F2007:G2007"/>
    <mergeCell ref="F2008:G2008"/>
    <mergeCell ref="F2009:H2009"/>
    <mergeCell ref="A2010:H2010"/>
    <mergeCell ref="F2037:H2037"/>
    <mergeCell ref="A2038:H2038"/>
    <mergeCell ref="A2039:B2039"/>
    <mergeCell ref="C2039:D2039"/>
    <mergeCell ref="C2040:D2040"/>
    <mergeCell ref="A2033:B2033"/>
    <mergeCell ref="C2033:D2033"/>
    <mergeCell ref="C2034:D2034"/>
    <mergeCell ref="F2035:G2035"/>
    <mergeCell ref="F2036:G2036"/>
    <mergeCell ref="C2028:D2028"/>
    <mergeCell ref="F2029:G2029"/>
    <mergeCell ref="F2030:G2030"/>
    <mergeCell ref="F2031:H2031"/>
    <mergeCell ref="A2032:H2032"/>
    <mergeCell ref="F2024:G2024"/>
    <mergeCell ref="F2025:H2025"/>
    <mergeCell ref="A2026:H2026"/>
    <mergeCell ref="A2027:B2027"/>
    <mergeCell ref="C2027:D2027"/>
    <mergeCell ref="F2055:G2055"/>
    <mergeCell ref="F2056:H2056"/>
    <mergeCell ref="A2057:H2057"/>
    <mergeCell ref="A2058:B2058"/>
    <mergeCell ref="C2058:D2058"/>
    <mergeCell ref="A2051:B2051"/>
    <mergeCell ref="C2051:D2051"/>
    <mergeCell ref="C2052:D2052"/>
    <mergeCell ref="C2053:D2053"/>
    <mergeCell ref="F2054:G2054"/>
    <mergeCell ref="C2046:D2046"/>
    <mergeCell ref="F2047:G2047"/>
    <mergeCell ref="F2048:G2048"/>
    <mergeCell ref="F2049:H2049"/>
    <mergeCell ref="A2050:H2050"/>
    <mergeCell ref="F2041:G2041"/>
    <mergeCell ref="F2042:G2042"/>
    <mergeCell ref="F2043:H2043"/>
    <mergeCell ref="A2044:H2044"/>
    <mergeCell ref="A2045:B2045"/>
    <mergeCell ref="C2045:D2045"/>
    <mergeCell ref="A2073:B2073"/>
    <mergeCell ref="C2073:D2073"/>
    <mergeCell ref="C2074:D2074"/>
    <mergeCell ref="F2075:G2075"/>
    <mergeCell ref="F2076:G2076"/>
    <mergeCell ref="C2068:D2068"/>
    <mergeCell ref="F2069:G2069"/>
    <mergeCell ref="F2070:G2070"/>
    <mergeCell ref="F2071:H2071"/>
    <mergeCell ref="A2072:H2072"/>
    <mergeCell ref="F2064:G2064"/>
    <mergeCell ref="F2065:H2065"/>
    <mergeCell ref="A2066:H2066"/>
    <mergeCell ref="A2067:B2067"/>
    <mergeCell ref="C2067:D2067"/>
    <mergeCell ref="C2059:D2059"/>
    <mergeCell ref="C2060:D2060"/>
    <mergeCell ref="C2061:D2061"/>
    <mergeCell ref="C2062:D2062"/>
    <mergeCell ref="F2063:G2063"/>
    <mergeCell ref="A2091:B2091"/>
    <mergeCell ref="C2091:D2091"/>
    <mergeCell ref="C2092:D2092"/>
    <mergeCell ref="C2093:D2093"/>
    <mergeCell ref="F2094:G2094"/>
    <mergeCell ref="C2086:D2086"/>
    <mergeCell ref="F2087:G2087"/>
    <mergeCell ref="F2088:G2088"/>
    <mergeCell ref="F2089:H2089"/>
    <mergeCell ref="A2090:H2090"/>
    <mergeCell ref="F2081:G2081"/>
    <mergeCell ref="F2082:G2082"/>
    <mergeCell ref="F2083:H2083"/>
    <mergeCell ref="A2084:H2084"/>
    <mergeCell ref="A2085:B2085"/>
    <mergeCell ref="C2085:D2085"/>
    <mergeCell ref="F2077:H2077"/>
    <mergeCell ref="A2078:H2078"/>
    <mergeCell ref="A2079:B2079"/>
    <mergeCell ref="C2079:D2079"/>
    <mergeCell ref="C2080:D2080"/>
    <mergeCell ref="C2107:D2107"/>
    <mergeCell ref="F2108:G2108"/>
    <mergeCell ref="A2109:B2109"/>
    <mergeCell ref="C2109:D2109"/>
    <mergeCell ref="C2110:D2110"/>
    <mergeCell ref="C2103:D2103"/>
    <mergeCell ref="C2104:D2104"/>
    <mergeCell ref="F2105:G2105"/>
    <mergeCell ref="A2106:B2106"/>
    <mergeCell ref="C2106:D2106"/>
    <mergeCell ref="F2099:G2099"/>
    <mergeCell ref="F2100:H2100"/>
    <mergeCell ref="A2101:H2101"/>
    <mergeCell ref="A2102:B2102"/>
    <mergeCell ref="C2102:D2102"/>
    <mergeCell ref="A2095:B2095"/>
    <mergeCell ref="C2095:D2095"/>
    <mergeCell ref="C2096:D2096"/>
    <mergeCell ref="C2097:D2097"/>
    <mergeCell ref="F2098:G2098"/>
    <mergeCell ref="F2124:G2124"/>
    <mergeCell ref="A2125:B2125"/>
    <mergeCell ref="C2125:D2125"/>
    <mergeCell ref="C2126:D2126"/>
    <mergeCell ref="C2127:D2127"/>
    <mergeCell ref="C2120:D2120"/>
    <mergeCell ref="F2121:G2121"/>
    <mergeCell ref="A2122:B2122"/>
    <mergeCell ref="C2122:D2122"/>
    <mergeCell ref="C2123:D2123"/>
    <mergeCell ref="A2116:B2116"/>
    <mergeCell ref="C2116:D2116"/>
    <mergeCell ref="C2117:D2117"/>
    <mergeCell ref="C2118:D2118"/>
    <mergeCell ref="C2119:D2119"/>
    <mergeCell ref="C2111:D2111"/>
    <mergeCell ref="F2112:G2112"/>
    <mergeCell ref="F2113:G2113"/>
    <mergeCell ref="F2114:H2114"/>
    <mergeCell ref="A2115:H2115"/>
    <mergeCell ref="A2142:B2142"/>
    <mergeCell ref="C2142:D2142"/>
    <mergeCell ref="C2143:D2143"/>
    <mergeCell ref="C2144:D2144"/>
    <mergeCell ref="F2145:G2145"/>
    <mergeCell ref="A2138:H2138"/>
    <mergeCell ref="A2139:B2139"/>
    <mergeCell ref="C2139:D2139"/>
    <mergeCell ref="C2140:D2140"/>
    <mergeCell ref="F2141:G2141"/>
    <mergeCell ref="C2133:D2133"/>
    <mergeCell ref="C2134:D2134"/>
    <mergeCell ref="F2135:G2135"/>
    <mergeCell ref="F2136:G2136"/>
    <mergeCell ref="F2137:H2137"/>
    <mergeCell ref="F2128:G2128"/>
    <mergeCell ref="F2129:G2129"/>
    <mergeCell ref="F2130:H2130"/>
    <mergeCell ref="A2131:H2131"/>
    <mergeCell ref="A2132:B2132"/>
    <mergeCell ref="C2132:D2132"/>
    <mergeCell ref="F2159:H2159"/>
    <mergeCell ref="A2160:H2160"/>
    <mergeCell ref="A2161:B2161"/>
    <mergeCell ref="C2161:D2161"/>
    <mergeCell ref="C2162:D2162"/>
    <mergeCell ref="C2154:D2154"/>
    <mergeCell ref="C2155:D2155"/>
    <mergeCell ref="C2156:D2156"/>
    <mergeCell ref="F2157:G2157"/>
    <mergeCell ref="F2158:G2158"/>
    <mergeCell ref="C2150:D2150"/>
    <mergeCell ref="F2151:G2151"/>
    <mergeCell ref="A2152:B2152"/>
    <mergeCell ref="C2152:D2152"/>
    <mergeCell ref="C2153:D2153"/>
    <mergeCell ref="F2146:G2146"/>
    <mergeCell ref="F2147:H2147"/>
    <mergeCell ref="A2148:H2148"/>
    <mergeCell ref="A2149:B2149"/>
    <mergeCell ref="C2149:D2149"/>
    <mergeCell ref="F2177:H2177"/>
    <mergeCell ref="A2178:H2178"/>
    <mergeCell ref="A2179:B2179"/>
    <mergeCell ref="C2179:D2179"/>
    <mergeCell ref="C2180:D2180"/>
    <mergeCell ref="A2173:B2173"/>
    <mergeCell ref="C2173:D2173"/>
    <mergeCell ref="C2174:D2174"/>
    <mergeCell ref="F2175:G2175"/>
    <mergeCell ref="F2176:G2176"/>
    <mergeCell ref="C2168:D2168"/>
    <mergeCell ref="F2169:G2169"/>
    <mergeCell ref="F2170:G2170"/>
    <mergeCell ref="F2171:H2171"/>
    <mergeCell ref="A2172:H2172"/>
    <mergeCell ref="F2163:G2163"/>
    <mergeCell ref="F2164:G2164"/>
    <mergeCell ref="F2165:H2165"/>
    <mergeCell ref="A2166:H2166"/>
    <mergeCell ref="A2167:B2167"/>
    <mergeCell ref="C2167:D2167"/>
    <mergeCell ref="A2195:B2195"/>
    <mergeCell ref="C2195:D2195"/>
    <mergeCell ref="C2196:D2196"/>
    <mergeCell ref="F2197:G2197"/>
    <mergeCell ref="A2198:B2198"/>
    <mergeCell ref="C2198:D2198"/>
    <mergeCell ref="C2190:D2190"/>
    <mergeCell ref="F2191:G2191"/>
    <mergeCell ref="F2192:G2192"/>
    <mergeCell ref="F2193:H2193"/>
    <mergeCell ref="A2194:H2194"/>
    <mergeCell ref="C2186:D2186"/>
    <mergeCell ref="F2187:G2187"/>
    <mergeCell ref="A2188:B2188"/>
    <mergeCell ref="C2188:D2188"/>
    <mergeCell ref="C2189:D2189"/>
    <mergeCell ref="F2181:G2181"/>
    <mergeCell ref="F2182:G2182"/>
    <mergeCell ref="F2183:H2183"/>
    <mergeCell ref="A2184:H2184"/>
    <mergeCell ref="A2185:B2185"/>
    <mergeCell ref="C2185:D2185"/>
    <mergeCell ref="A2213:B2213"/>
    <mergeCell ref="C2213:D2213"/>
    <mergeCell ref="C2214:D2214"/>
    <mergeCell ref="F2215:G2215"/>
    <mergeCell ref="F2216:G2216"/>
    <mergeCell ref="C2208:D2208"/>
    <mergeCell ref="F2209:G2209"/>
    <mergeCell ref="F2210:G2210"/>
    <mergeCell ref="F2211:H2211"/>
    <mergeCell ref="A2212:H2212"/>
    <mergeCell ref="F2204:G2204"/>
    <mergeCell ref="F2205:H2205"/>
    <mergeCell ref="A2206:H2206"/>
    <mergeCell ref="A2207:B2207"/>
    <mergeCell ref="C2207:D2207"/>
    <mergeCell ref="C2199:D2199"/>
    <mergeCell ref="C2200:D2200"/>
    <mergeCell ref="C2201:D2201"/>
    <mergeCell ref="C2202:D2202"/>
    <mergeCell ref="F2203:G2203"/>
    <mergeCell ref="A2231:B2231"/>
    <mergeCell ref="C2231:D2231"/>
    <mergeCell ref="C2232:D2232"/>
    <mergeCell ref="C2233:D2233"/>
    <mergeCell ref="C2234:D2234"/>
    <mergeCell ref="C2226:D2226"/>
    <mergeCell ref="F2227:G2227"/>
    <mergeCell ref="F2228:G2228"/>
    <mergeCell ref="F2229:H2229"/>
    <mergeCell ref="A2230:H2230"/>
    <mergeCell ref="F2221:G2221"/>
    <mergeCell ref="F2222:G2222"/>
    <mergeCell ref="F2223:H2223"/>
    <mergeCell ref="A2224:H2224"/>
    <mergeCell ref="A2225:B2225"/>
    <mergeCell ref="C2225:D2225"/>
    <mergeCell ref="F2217:H2217"/>
    <mergeCell ref="A2218:H2218"/>
    <mergeCell ref="A2219:B2219"/>
    <mergeCell ref="C2219:D2219"/>
    <mergeCell ref="C2220:D2220"/>
    <mergeCell ref="F2244:G2244"/>
    <mergeCell ref="F2245:G2245"/>
    <mergeCell ref="F2246:H2246"/>
    <mergeCell ref="A2247:H2247"/>
    <mergeCell ref="A2248:B2248"/>
    <mergeCell ref="C2248:D2248"/>
    <mergeCell ref="C2240:D2240"/>
    <mergeCell ref="F2241:G2241"/>
    <mergeCell ref="A2242:B2242"/>
    <mergeCell ref="C2242:D2242"/>
    <mergeCell ref="C2243:D2243"/>
    <mergeCell ref="C2235:D2235"/>
    <mergeCell ref="C2236:D2236"/>
    <mergeCell ref="C2237:D2237"/>
    <mergeCell ref="F2238:G2238"/>
    <mergeCell ref="A2239:B2239"/>
    <mergeCell ref="C2239:D2239"/>
    <mergeCell ref="F2262:G2262"/>
    <mergeCell ref="F2263:H2263"/>
    <mergeCell ref="A2264:H2264"/>
    <mergeCell ref="A2265:B2265"/>
    <mergeCell ref="C2265:D2265"/>
    <mergeCell ref="F2258:G2258"/>
    <mergeCell ref="A2259:B2259"/>
    <mergeCell ref="C2259:D2259"/>
    <mergeCell ref="C2260:D2260"/>
    <mergeCell ref="F2261:G2261"/>
    <mergeCell ref="C2254:D2254"/>
    <mergeCell ref="F2255:G2255"/>
    <mergeCell ref="A2256:B2256"/>
    <mergeCell ref="C2256:D2256"/>
    <mergeCell ref="C2257:D2257"/>
    <mergeCell ref="C2249:D2249"/>
    <mergeCell ref="C2250:D2250"/>
    <mergeCell ref="C2251:D2251"/>
    <mergeCell ref="C2252:D2252"/>
    <mergeCell ref="C2253:D2253"/>
    <mergeCell ref="F2279:G2279"/>
    <mergeCell ref="F2280:H2280"/>
    <mergeCell ref="A2281:H2281"/>
    <mergeCell ref="A2282:B2282"/>
    <mergeCell ref="C2282:D2282"/>
    <mergeCell ref="F2275:G2275"/>
    <mergeCell ref="A2276:B2276"/>
    <mergeCell ref="C2276:D2276"/>
    <mergeCell ref="C2277:D2277"/>
    <mergeCell ref="F2278:G2278"/>
    <mergeCell ref="C2271:D2271"/>
    <mergeCell ref="F2272:G2272"/>
    <mergeCell ref="A2273:B2273"/>
    <mergeCell ref="C2273:D2273"/>
    <mergeCell ref="C2274:D2274"/>
    <mergeCell ref="C2266:D2266"/>
    <mergeCell ref="C2267:D2267"/>
    <mergeCell ref="C2268:D2268"/>
    <mergeCell ref="C2269:D2269"/>
    <mergeCell ref="C2270:D2270"/>
    <mergeCell ref="C2296:D2296"/>
    <mergeCell ref="C2297:D2297"/>
    <mergeCell ref="C2298:D2298"/>
    <mergeCell ref="C2299:D2299"/>
    <mergeCell ref="F2300:G2300"/>
    <mergeCell ref="A2292:H2292"/>
    <mergeCell ref="A2293:B2293"/>
    <mergeCell ref="C2293:D2293"/>
    <mergeCell ref="C2294:D2294"/>
    <mergeCell ref="C2295:D2295"/>
    <mergeCell ref="C2287:D2287"/>
    <mergeCell ref="C2288:D2288"/>
    <mergeCell ref="F2289:G2289"/>
    <mergeCell ref="F2290:G2290"/>
    <mergeCell ref="F2291:H2291"/>
    <mergeCell ref="C2283:D2283"/>
    <mergeCell ref="C2284:D2284"/>
    <mergeCell ref="F2285:G2285"/>
    <mergeCell ref="A2286:B2286"/>
    <mergeCell ref="C2286:D2286"/>
    <mergeCell ref="F2314:G2314"/>
    <mergeCell ref="F2315:H2315"/>
    <mergeCell ref="A2316:H2316"/>
    <mergeCell ref="A2317:B2317"/>
    <mergeCell ref="C2317:D2317"/>
    <mergeCell ref="A2310:B2310"/>
    <mergeCell ref="C2310:D2310"/>
    <mergeCell ref="C2311:D2311"/>
    <mergeCell ref="C2312:D2312"/>
    <mergeCell ref="F2313:G2313"/>
    <mergeCell ref="C2305:D2305"/>
    <mergeCell ref="F2306:G2306"/>
    <mergeCell ref="F2307:G2307"/>
    <mergeCell ref="F2308:H2308"/>
    <mergeCell ref="A2309:H2309"/>
    <mergeCell ref="A2301:B2301"/>
    <mergeCell ref="C2301:D2301"/>
    <mergeCell ref="C2302:D2302"/>
    <mergeCell ref="F2303:G2303"/>
    <mergeCell ref="A2304:B2304"/>
    <mergeCell ref="C2304:D2304"/>
    <mergeCell ref="F2331:G2331"/>
    <mergeCell ref="A2332:C2333"/>
    <mergeCell ref="F2332:G2332"/>
    <mergeCell ref="F2334:H2334"/>
    <mergeCell ref="A2335:H2335"/>
    <mergeCell ref="F2327:G2327"/>
    <mergeCell ref="A2328:B2328"/>
    <mergeCell ref="C2328:D2328"/>
    <mergeCell ref="C2329:D2329"/>
    <mergeCell ref="C2330:D2330"/>
    <mergeCell ref="A2323:H2323"/>
    <mergeCell ref="A2324:B2324"/>
    <mergeCell ref="C2324:D2324"/>
    <mergeCell ref="C2325:D2325"/>
    <mergeCell ref="C2326:D2326"/>
    <mergeCell ref="C2318:D2318"/>
    <mergeCell ref="C2319:D2319"/>
    <mergeCell ref="F2320:G2320"/>
    <mergeCell ref="F2321:G2321"/>
    <mergeCell ref="F2322:H2322"/>
    <mergeCell ref="C2349:D2349"/>
    <mergeCell ref="C2350:D2350"/>
    <mergeCell ref="F2351:G2351"/>
    <mergeCell ref="A2352:C2353"/>
    <mergeCell ref="F2352:G2352"/>
    <mergeCell ref="A2344:C2345"/>
    <mergeCell ref="F2344:G2344"/>
    <mergeCell ref="F2346:H2346"/>
    <mergeCell ref="A2347:H2347"/>
    <mergeCell ref="A2348:B2348"/>
    <mergeCell ref="C2348:D2348"/>
    <mergeCell ref="A2340:B2340"/>
    <mergeCell ref="C2340:D2340"/>
    <mergeCell ref="C2341:D2341"/>
    <mergeCell ref="C2342:D2342"/>
    <mergeCell ref="F2343:G2343"/>
    <mergeCell ref="A2336:B2336"/>
    <mergeCell ref="C2336:D2336"/>
    <mergeCell ref="C2337:D2337"/>
    <mergeCell ref="C2338:D2338"/>
    <mergeCell ref="F2339:G2339"/>
    <mergeCell ref="A2368:H2368"/>
    <mergeCell ref="A2369:B2369"/>
    <mergeCell ref="C2369:D2369"/>
    <mergeCell ref="C2370:D2370"/>
    <mergeCell ref="C2371:D2371"/>
    <mergeCell ref="C2363:D2363"/>
    <mergeCell ref="C2364:D2364"/>
    <mergeCell ref="F2365:G2365"/>
    <mergeCell ref="F2366:G2366"/>
    <mergeCell ref="F2367:H2367"/>
    <mergeCell ref="C2358:D2358"/>
    <mergeCell ref="C2359:D2359"/>
    <mergeCell ref="C2360:D2360"/>
    <mergeCell ref="F2361:G2361"/>
    <mergeCell ref="A2362:B2362"/>
    <mergeCell ref="C2362:D2362"/>
    <mergeCell ref="F2354:H2354"/>
    <mergeCell ref="A2355:H2355"/>
    <mergeCell ref="A2356:B2356"/>
    <mergeCell ref="C2356:D2356"/>
    <mergeCell ref="C2357:D2357"/>
    <mergeCell ref="C2386:D2386"/>
    <mergeCell ref="F2387:G2387"/>
    <mergeCell ref="F2388:G2388"/>
    <mergeCell ref="F2389:H2389"/>
    <mergeCell ref="A2390:H2390"/>
    <mergeCell ref="F2382:G2382"/>
    <mergeCell ref="F2383:H2383"/>
    <mergeCell ref="A2384:H2384"/>
    <mergeCell ref="A2385:B2385"/>
    <mergeCell ref="C2385:D2385"/>
    <mergeCell ref="C2377:D2377"/>
    <mergeCell ref="C2378:D2378"/>
    <mergeCell ref="C2379:D2379"/>
    <mergeCell ref="C2380:D2380"/>
    <mergeCell ref="F2381:G2381"/>
    <mergeCell ref="F2372:G2372"/>
    <mergeCell ref="F2373:G2373"/>
    <mergeCell ref="F2374:H2374"/>
    <mergeCell ref="A2375:H2375"/>
    <mergeCell ref="A2376:B2376"/>
    <mergeCell ref="C2376:D2376"/>
    <mergeCell ref="C2404:D2404"/>
    <mergeCell ref="F2405:G2405"/>
    <mergeCell ref="F2406:G2406"/>
    <mergeCell ref="F2407:H2407"/>
    <mergeCell ref="A2408:H2408"/>
    <mergeCell ref="F2399:G2399"/>
    <mergeCell ref="F2400:G2400"/>
    <mergeCell ref="F2401:H2401"/>
    <mergeCell ref="A2402:H2402"/>
    <mergeCell ref="A2403:B2403"/>
    <mergeCell ref="C2403:D2403"/>
    <mergeCell ref="F2395:H2395"/>
    <mergeCell ref="A2396:H2396"/>
    <mergeCell ref="A2397:B2397"/>
    <mergeCell ref="C2397:D2397"/>
    <mergeCell ref="C2398:D2398"/>
    <mergeCell ref="A2391:B2391"/>
    <mergeCell ref="C2391:D2391"/>
    <mergeCell ref="C2392:D2392"/>
    <mergeCell ref="F2393:G2393"/>
    <mergeCell ref="F2394:G2394"/>
    <mergeCell ref="F2422:G2422"/>
    <mergeCell ref="F2423:G2423"/>
    <mergeCell ref="C2418:D2418"/>
    <mergeCell ref="F2419:G2419"/>
    <mergeCell ref="A2420:B2420"/>
    <mergeCell ref="C2420:D2420"/>
    <mergeCell ref="C2421:D2421"/>
    <mergeCell ref="C2413:D2413"/>
    <mergeCell ref="C2414:D2414"/>
    <mergeCell ref="C2415:D2415"/>
    <mergeCell ref="F2416:G2416"/>
    <mergeCell ref="A2417:B2417"/>
    <mergeCell ref="C2417:D2417"/>
    <mergeCell ref="A2409:B2409"/>
    <mergeCell ref="C2409:D2409"/>
    <mergeCell ref="C2410:D2410"/>
    <mergeCell ref="C2411:D2411"/>
    <mergeCell ref="C2412:D2412"/>
  </mergeCells>
  <pageMargins left="0.51181102362204722" right="0.51181102362204722" top="0.51181102362204722" bottom="0.51181102362204722" header="0" footer="0"/>
  <pageSetup paperSize="9" scale="80" orientation="portrait" r:id="rId1"/>
  <headerFooter>
    <oddFooter>&amp;L&amp;9&amp;A&amp;R&amp;9Página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280"/>
  <sheetViews>
    <sheetView view="pageBreakPreview" zoomScale="115" zoomScaleNormal="100" zoomScaleSheetLayoutView="115" workbookViewId="0">
      <selection activeCell="B17" sqref="B17"/>
    </sheetView>
  </sheetViews>
  <sheetFormatPr defaultRowHeight="14.25"/>
  <cols>
    <col min="1" max="1" width="9.25" customWidth="1"/>
    <col min="2" max="2" width="68.75" customWidth="1"/>
    <col min="3" max="3" width="9.25" customWidth="1"/>
    <col min="4" max="4" width="10.25" customWidth="1"/>
    <col min="5" max="5" width="9.25" customWidth="1"/>
    <col min="6" max="8" width="12.375" customWidth="1"/>
    <col min="9" max="10" width="8.75" customWidth="1"/>
    <col min="11" max="11" width="4.75" customWidth="1"/>
  </cols>
  <sheetData>
    <row r="1" spans="1:11" ht="153" customHeight="1">
      <c r="A1" s="72"/>
      <c r="B1" s="72"/>
      <c r="C1" s="72"/>
      <c r="D1" s="72"/>
      <c r="E1" s="72"/>
      <c r="F1" s="72"/>
      <c r="G1" s="72"/>
      <c r="H1" s="72"/>
      <c r="I1" s="72"/>
      <c r="J1" s="72"/>
      <c r="K1" s="72"/>
    </row>
    <row r="2" spans="1:11" ht="9.9499999999999993" customHeight="1">
      <c r="A2" s="8"/>
      <c r="B2" s="70" t="s">
        <v>2976</v>
      </c>
      <c r="C2" s="70"/>
      <c r="D2" s="8"/>
      <c r="E2" s="8"/>
      <c r="F2" s="8"/>
      <c r="G2" s="8"/>
      <c r="H2" s="8"/>
      <c r="I2" s="8"/>
      <c r="J2" s="8"/>
      <c r="K2" s="8"/>
    </row>
    <row r="3" spans="1:11" ht="21.95" customHeight="1">
      <c r="A3" s="24" t="s">
        <v>1</v>
      </c>
      <c r="B3" s="25" t="s">
        <v>2</v>
      </c>
      <c r="C3" s="24" t="s">
        <v>3</v>
      </c>
      <c r="D3" s="24" t="s">
        <v>2977</v>
      </c>
      <c r="E3" s="24" t="s">
        <v>2978</v>
      </c>
      <c r="F3" s="24" t="s">
        <v>5</v>
      </c>
      <c r="G3" s="24" t="s">
        <v>1122</v>
      </c>
      <c r="H3" s="24" t="s">
        <v>2979</v>
      </c>
      <c r="I3" s="24" t="s">
        <v>2980</v>
      </c>
      <c r="J3" s="24" t="s">
        <v>2981</v>
      </c>
      <c r="K3" s="24" t="s">
        <v>2982</v>
      </c>
    </row>
    <row r="4" spans="1:11" ht="24.75">
      <c r="A4" s="26" t="s">
        <v>744</v>
      </c>
      <c r="B4" s="27" t="s">
        <v>2983</v>
      </c>
      <c r="C4" s="26" t="s">
        <v>2984</v>
      </c>
      <c r="D4" s="26" t="s">
        <v>1137</v>
      </c>
      <c r="E4" s="26" t="s">
        <v>39</v>
      </c>
      <c r="F4" s="28">
        <v>1</v>
      </c>
      <c r="G4" s="28">
        <v>707949.07</v>
      </c>
      <c r="H4" s="28">
        <f t="shared" ref="H4:H67" si="0">ROUND(F4*G4,2)</f>
        <v>707949.07</v>
      </c>
      <c r="I4" s="29">
        <f t="shared" ref="I4:I67" si="1">H4/VALOR_TOTAL*100</f>
        <v>14.714778263381223</v>
      </c>
      <c r="J4" s="29">
        <f>I4</f>
        <v>14.714778263381223</v>
      </c>
      <c r="K4" s="26" t="str">
        <f t="shared" ref="K4:K67" si="2">IF(J4&lt;=80,"A",IF(J4&lt;=95,"B","C"))</f>
        <v>A</v>
      </c>
    </row>
    <row r="5" spans="1:11" ht="24.75">
      <c r="A5" s="26" t="s">
        <v>874</v>
      </c>
      <c r="B5" s="27" t="s">
        <v>2985</v>
      </c>
      <c r="C5" s="26" t="s">
        <v>2984</v>
      </c>
      <c r="D5" s="26" t="s">
        <v>1137</v>
      </c>
      <c r="E5" s="26" t="s">
        <v>39</v>
      </c>
      <c r="F5" s="28">
        <v>1</v>
      </c>
      <c r="G5" s="28">
        <v>538580.56999999995</v>
      </c>
      <c r="H5" s="28">
        <f t="shared" si="0"/>
        <v>538580.56999999995</v>
      </c>
      <c r="I5" s="29">
        <f t="shared" si="1"/>
        <v>11.19444039175794</v>
      </c>
      <c r="J5" s="29">
        <f t="shared" ref="J5:J68" si="3">I5+J4</f>
        <v>25.909218655139163</v>
      </c>
      <c r="K5" s="26" t="str">
        <f t="shared" si="2"/>
        <v>A</v>
      </c>
    </row>
    <row r="6" spans="1:11">
      <c r="A6" s="26" t="s">
        <v>1093</v>
      </c>
      <c r="B6" s="27" t="s">
        <v>2986</v>
      </c>
      <c r="C6" s="26" t="s">
        <v>2984</v>
      </c>
      <c r="D6" s="26" t="s">
        <v>1137</v>
      </c>
      <c r="E6" s="26" t="s">
        <v>39</v>
      </c>
      <c r="F6" s="28">
        <v>1</v>
      </c>
      <c r="G6" s="28">
        <v>534679.19999999995</v>
      </c>
      <c r="H6" s="28">
        <f t="shared" si="0"/>
        <v>534679.19999999995</v>
      </c>
      <c r="I6" s="29">
        <f t="shared" si="1"/>
        <v>11.113350103054815</v>
      </c>
      <c r="J6" s="29">
        <f t="shared" si="3"/>
        <v>37.022568758193977</v>
      </c>
      <c r="K6" s="26" t="str">
        <f t="shared" si="2"/>
        <v>A</v>
      </c>
    </row>
    <row r="7" spans="1:11" ht="24.75">
      <c r="A7" s="26" t="s">
        <v>1090</v>
      </c>
      <c r="B7" s="27" t="s">
        <v>2987</v>
      </c>
      <c r="C7" s="26" t="s">
        <v>2984</v>
      </c>
      <c r="D7" s="26" t="s">
        <v>1137</v>
      </c>
      <c r="E7" s="26" t="s">
        <v>39</v>
      </c>
      <c r="F7" s="28">
        <v>1</v>
      </c>
      <c r="G7" s="28">
        <v>481817.02</v>
      </c>
      <c r="H7" s="28">
        <f t="shared" si="0"/>
        <v>481817.02</v>
      </c>
      <c r="I7" s="29">
        <f t="shared" si="1"/>
        <v>10.014605447286083</v>
      </c>
      <c r="J7" s="29">
        <f t="shared" si="3"/>
        <v>47.037174205480056</v>
      </c>
      <c r="K7" s="26" t="str">
        <f t="shared" si="2"/>
        <v>A</v>
      </c>
    </row>
    <row r="8" spans="1:11" ht="16.5">
      <c r="A8" s="26" t="s">
        <v>107</v>
      </c>
      <c r="B8" s="27" t="s">
        <v>108</v>
      </c>
      <c r="C8" s="26" t="s">
        <v>15</v>
      </c>
      <c r="D8" s="26" t="s">
        <v>1137</v>
      </c>
      <c r="E8" s="26" t="s">
        <v>103</v>
      </c>
      <c r="F8" s="28">
        <v>1328</v>
      </c>
      <c r="G8" s="28">
        <v>342.5</v>
      </c>
      <c r="H8" s="28">
        <f t="shared" si="0"/>
        <v>454840</v>
      </c>
      <c r="I8" s="29">
        <f t="shared" si="1"/>
        <v>9.4538859205172994</v>
      </c>
      <c r="J8" s="29">
        <f t="shared" si="3"/>
        <v>56.491060125997357</v>
      </c>
      <c r="K8" s="26" t="str">
        <f t="shared" si="2"/>
        <v>A</v>
      </c>
    </row>
    <row r="9" spans="1:11">
      <c r="A9" s="26" t="s">
        <v>113</v>
      </c>
      <c r="B9" s="27" t="s">
        <v>114</v>
      </c>
      <c r="C9" s="26" t="s">
        <v>2984</v>
      </c>
      <c r="D9" s="26" t="s">
        <v>1137</v>
      </c>
      <c r="E9" s="26" t="s">
        <v>103</v>
      </c>
      <c r="F9" s="28">
        <v>2320</v>
      </c>
      <c r="G9" s="28">
        <v>150.94999999999999</v>
      </c>
      <c r="H9" s="28">
        <f t="shared" si="0"/>
        <v>350204</v>
      </c>
      <c r="I9" s="29">
        <f t="shared" si="1"/>
        <v>7.2790182589676373</v>
      </c>
      <c r="J9" s="29">
        <f t="shared" si="3"/>
        <v>63.770078384964997</v>
      </c>
      <c r="K9" s="26" t="str">
        <f t="shared" si="2"/>
        <v>A</v>
      </c>
    </row>
    <row r="10" spans="1:11">
      <c r="A10" s="26" t="s">
        <v>1096</v>
      </c>
      <c r="B10" s="27" t="s">
        <v>2988</v>
      </c>
      <c r="C10" s="26" t="s">
        <v>2984</v>
      </c>
      <c r="D10" s="26" t="s">
        <v>1137</v>
      </c>
      <c r="E10" s="26" t="s">
        <v>39</v>
      </c>
      <c r="F10" s="28">
        <v>1</v>
      </c>
      <c r="G10" s="28">
        <v>148350.87</v>
      </c>
      <c r="H10" s="28">
        <f t="shared" si="0"/>
        <v>148350.87</v>
      </c>
      <c r="I10" s="29">
        <f t="shared" si="1"/>
        <v>3.0834847445024449</v>
      </c>
      <c r="J10" s="29">
        <f t="shared" si="3"/>
        <v>66.853563129467446</v>
      </c>
      <c r="K10" s="26" t="str">
        <f t="shared" si="2"/>
        <v>A</v>
      </c>
    </row>
    <row r="11" spans="1:11" ht="24.75">
      <c r="A11" s="26" t="s">
        <v>13</v>
      </c>
      <c r="B11" s="27" t="s">
        <v>14</v>
      </c>
      <c r="C11" s="26" t="s">
        <v>15</v>
      </c>
      <c r="D11" s="26" t="s">
        <v>1218</v>
      </c>
      <c r="E11" s="26" t="s">
        <v>16</v>
      </c>
      <c r="F11" s="28">
        <v>5</v>
      </c>
      <c r="G11" s="28">
        <v>26866.25</v>
      </c>
      <c r="H11" s="28">
        <f t="shared" si="0"/>
        <v>134331.25</v>
      </c>
      <c r="I11" s="29">
        <f t="shared" si="1"/>
        <v>2.7920858171235805</v>
      </c>
      <c r="J11" s="29">
        <f t="shared" si="3"/>
        <v>69.645648946591024</v>
      </c>
      <c r="K11" s="26" t="str">
        <f t="shared" si="2"/>
        <v>A</v>
      </c>
    </row>
    <row r="12" spans="1:11">
      <c r="A12" s="26" t="s">
        <v>116</v>
      </c>
      <c r="B12" s="27" t="s">
        <v>117</v>
      </c>
      <c r="C12" s="26" t="s">
        <v>2984</v>
      </c>
      <c r="D12" s="26" t="s">
        <v>1137</v>
      </c>
      <c r="E12" s="26" t="s">
        <v>103</v>
      </c>
      <c r="F12" s="28">
        <v>360</v>
      </c>
      <c r="G12" s="28">
        <v>346.02</v>
      </c>
      <c r="H12" s="28">
        <f t="shared" si="0"/>
        <v>124567.2</v>
      </c>
      <c r="I12" s="29">
        <f t="shared" si="1"/>
        <v>2.5891392538876583</v>
      </c>
      <c r="J12" s="29">
        <f t="shared" si="3"/>
        <v>72.234788200478675</v>
      </c>
      <c r="K12" s="26" t="str">
        <f t="shared" si="2"/>
        <v>A</v>
      </c>
    </row>
    <row r="13" spans="1:11">
      <c r="A13" s="26" t="s">
        <v>877</v>
      </c>
      <c r="B13" s="27" t="s">
        <v>2989</v>
      </c>
      <c r="C13" s="26" t="s">
        <v>2984</v>
      </c>
      <c r="D13" s="26" t="s">
        <v>1137</v>
      </c>
      <c r="E13" s="26" t="s">
        <v>39</v>
      </c>
      <c r="F13" s="28">
        <v>1</v>
      </c>
      <c r="G13" s="28">
        <v>80247.839999999997</v>
      </c>
      <c r="H13" s="28">
        <f t="shared" si="0"/>
        <v>80247.839999999997</v>
      </c>
      <c r="I13" s="29">
        <f t="shared" si="1"/>
        <v>1.6679577977484938</v>
      </c>
      <c r="J13" s="29">
        <f t="shared" si="3"/>
        <v>73.902745998227175</v>
      </c>
      <c r="K13" s="26" t="str">
        <f t="shared" si="2"/>
        <v>A</v>
      </c>
    </row>
    <row r="14" spans="1:11" ht="24.75">
      <c r="A14" s="26" t="s">
        <v>13</v>
      </c>
      <c r="B14" s="27" t="s">
        <v>18</v>
      </c>
      <c r="C14" s="26" t="s">
        <v>15</v>
      </c>
      <c r="D14" s="26" t="s">
        <v>1218</v>
      </c>
      <c r="E14" s="26" t="s">
        <v>16</v>
      </c>
      <c r="F14" s="28">
        <v>2.5</v>
      </c>
      <c r="G14" s="28">
        <v>26866.25</v>
      </c>
      <c r="H14" s="28">
        <f t="shared" si="0"/>
        <v>67165.63</v>
      </c>
      <c r="I14" s="29">
        <f t="shared" si="1"/>
        <v>1.3960430124871919</v>
      </c>
      <c r="J14" s="29">
        <f t="shared" si="3"/>
        <v>75.298789010714373</v>
      </c>
      <c r="K14" s="26" t="str">
        <f t="shared" si="2"/>
        <v>A</v>
      </c>
    </row>
    <row r="15" spans="1:11" ht="24.75">
      <c r="A15" s="26" t="s">
        <v>23</v>
      </c>
      <c r="B15" s="27" t="s">
        <v>24</v>
      </c>
      <c r="C15" s="26" t="s">
        <v>15</v>
      </c>
      <c r="D15" s="26" t="s">
        <v>1218</v>
      </c>
      <c r="E15" s="26" t="s">
        <v>16</v>
      </c>
      <c r="F15" s="28">
        <v>5</v>
      </c>
      <c r="G15" s="28">
        <v>11164.82</v>
      </c>
      <c r="H15" s="28">
        <f t="shared" si="0"/>
        <v>55824.1</v>
      </c>
      <c r="I15" s="29">
        <f t="shared" si="1"/>
        <v>1.1603084007904971</v>
      </c>
      <c r="J15" s="29">
        <f t="shared" si="3"/>
        <v>76.459097411504871</v>
      </c>
      <c r="K15" s="26" t="str">
        <f t="shared" si="2"/>
        <v>A</v>
      </c>
    </row>
    <row r="16" spans="1:11" ht="16.5">
      <c r="A16" s="26" t="s">
        <v>256</v>
      </c>
      <c r="B16" s="27" t="s">
        <v>257</v>
      </c>
      <c r="C16" s="26" t="s">
        <v>15</v>
      </c>
      <c r="D16" s="26" t="s">
        <v>1137</v>
      </c>
      <c r="E16" s="26" t="s">
        <v>68</v>
      </c>
      <c r="F16" s="28">
        <v>125.66</v>
      </c>
      <c r="G16" s="28">
        <v>339.69</v>
      </c>
      <c r="H16" s="28">
        <f t="shared" si="0"/>
        <v>42685.45</v>
      </c>
      <c r="I16" s="29">
        <f t="shared" si="1"/>
        <v>0.88722050559745214</v>
      </c>
      <c r="J16" s="29">
        <f t="shared" si="3"/>
        <v>77.346317917102326</v>
      </c>
      <c r="K16" s="26" t="str">
        <f t="shared" si="2"/>
        <v>A</v>
      </c>
    </row>
    <row r="17" spans="1:11" ht="24.75">
      <c r="A17" s="26" t="s">
        <v>20</v>
      </c>
      <c r="B17" s="27" t="s">
        <v>21</v>
      </c>
      <c r="C17" s="26" t="s">
        <v>15</v>
      </c>
      <c r="D17" s="26" t="s">
        <v>1218</v>
      </c>
      <c r="E17" s="26" t="s">
        <v>16</v>
      </c>
      <c r="F17" s="28">
        <v>5</v>
      </c>
      <c r="G17" s="28">
        <v>8213.1</v>
      </c>
      <c r="H17" s="28">
        <f t="shared" si="0"/>
        <v>41065.5</v>
      </c>
      <c r="I17" s="29">
        <f t="shared" si="1"/>
        <v>0.85354971477663155</v>
      </c>
      <c r="J17" s="29">
        <f t="shared" si="3"/>
        <v>78.199867631878959</v>
      </c>
      <c r="K17" s="26" t="str">
        <f t="shared" si="2"/>
        <v>A</v>
      </c>
    </row>
    <row r="18" spans="1:11">
      <c r="A18" s="26" t="s">
        <v>405</v>
      </c>
      <c r="B18" s="27" t="s">
        <v>406</v>
      </c>
      <c r="C18" s="26" t="s">
        <v>135</v>
      </c>
      <c r="D18" s="26" t="s">
        <v>1137</v>
      </c>
      <c r="E18" s="26" t="s">
        <v>407</v>
      </c>
      <c r="F18" s="28">
        <v>215</v>
      </c>
      <c r="G18" s="28">
        <v>183.05</v>
      </c>
      <c r="H18" s="28">
        <f t="shared" si="0"/>
        <v>39355.75</v>
      </c>
      <c r="I18" s="29">
        <f t="shared" si="1"/>
        <v>0.81801242374548999</v>
      </c>
      <c r="J18" s="29">
        <f t="shared" si="3"/>
        <v>79.017880055624445</v>
      </c>
      <c r="K18" s="26" t="str">
        <f t="shared" si="2"/>
        <v>A</v>
      </c>
    </row>
    <row r="19" spans="1:11">
      <c r="A19" s="26" t="s">
        <v>747</v>
      </c>
      <c r="B19" s="27" t="s">
        <v>748</v>
      </c>
      <c r="C19" s="26" t="s">
        <v>2984</v>
      </c>
      <c r="D19" s="26" t="s">
        <v>1137</v>
      </c>
      <c r="E19" s="26" t="s">
        <v>39</v>
      </c>
      <c r="F19" s="28">
        <v>23</v>
      </c>
      <c r="G19" s="28">
        <v>1607.16</v>
      </c>
      <c r="H19" s="28">
        <f t="shared" si="0"/>
        <v>36964.68</v>
      </c>
      <c r="I19" s="29">
        <f t="shared" si="1"/>
        <v>0.76831384180904794</v>
      </c>
      <c r="J19" s="29">
        <f t="shared" si="3"/>
        <v>79.786193897433492</v>
      </c>
      <c r="K19" s="26" t="str">
        <f t="shared" si="2"/>
        <v>A</v>
      </c>
    </row>
    <row r="20" spans="1:11">
      <c r="A20" s="26" t="s">
        <v>1023</v>
      </c>
      <c r="B20" s="27" t="s">
        <v>1024</v>
      </c>
      <c r="C20" s="26" t="s">
        <v>135</v>
      </c>
      <c r="D20" s="26" t="s">
        <v>1137</v>
      </c>
      <c r="E20" s="26" t="s">
        <v>136</v>
      </c>
      <c r="F20" s="28">
        <v>3</v>
      </c>
      <c r="G20" s="28">
        <v>11742.57</v>
      </c>
      <c r="H20" s="28">
        <f t="shared" si="0"/>
        <v>35227.71</v>
      </c>
      <c r="I20" s="29">
        <f t="shared" si="1"/>
        <v>0.73221078089232794</v>
      </c>
      <c r="J20" s="29">
        <f t="shared" si="3"/>
        <v>80.518404678325822</v>
      </c>
      <c r="K20" s="26" t="str">
        <f t="shared" si="2"/>
        <v>B</v>
      </c>
    </row>
    <row r="21" spans="1:11">
      <c r="A21" s="26" t="s">
        <v>835</v>
      </c>
      <c r="B21" s="27" t="s">
        <v>2990</v>
      </c>
      <c r="C21" s="26" t="s">
        <v>135</v>
      </c>
      <c r="D21" s="26" t="s">
        <v>1137</v>
      </c>
      <c r="E21" s="26" t="s">
        <v>136</v>
      </c>
      <c r="F21" s="28">
        <v>1</v>
      </c>
      <c r="G21" s="28">
        <v>33045.75</v>
      </c>
      <c r="H21" s="28">
        <f t="shared" si="0"/>
        <v>33045.75</v>
      </c>
      <c r="I21" s="29">
        <f t="shared" si="1"/>
        <v>0.68685856709597781</v>
      </c>
      <c r="J21" s="29">
        <f t="shared" si="3"/>
        <v>81.205263245421804</v>
      </c>
      <c r="K21" s="26" t="str">
        <f t="shared" si="2"/>
        <v>B</v>
      </c>
    </row>
    <row r="22" spans="1:11" ht="24.75">
      <c r="A22" s="26" t="s">
        <v>29</v>
      </c>
      <c r="B22" s="27" t="s">
        <v>30</v>
      </c>
      <c r="C22" s="26" t="s">
        <v>2984</v>
      </c>
      <c r="D22" s="26" t="s">
        <v>1218</v>
      </c>
      <c r="E22" s="26" t="s">
        <v>16</v>
      </c>
      <c r="F22" s="28">
        <v>5</v>
      </c>
      <c r="G22" s="28">
        <v>6468.01</v>
      </c>
      <c r="H22" s="28">
        <f t="shared" si="0"/>
        <v>32340.05</v>
      </c>
      <c r="I22" s="29">
        <f t="shared" si="1"/>
        <v>0.67219053593313138</v>
      </c>
      <c r="J22" s="29">
        <f t="shared" si="3"/>
        <v>81.87745378135493</v>
      </c>
      <c r="K22" s="26" t="str">
        <f t="shared" si="2"/>
        <v>B</v>
      </c>
    </row>
    <row r="23" spans="1:11" ht="24.75">
      <c r="A23" s="26" t="s">
        <v>26</v>
      </c>
      <c r="B23" s="27" t="s">
        <v>27</v>
      </c>
      <c r="C23" s="26" t="s">
        <v>15</v>
      </c>
      <c r="D23" s="26" t="s">
        <v>1218</v>
      </c>
      <c r="E23" s="26" t="s">
        <v>16</v>
      </c>
      <c r="F23" s="28">
        <v>5</v>
      </c>
      <c r="G23" s="28">
        <v>6451.7</v>
      </c>
      <c r="H23" s="28">
        <f t="shared" si="0"/>
        <v>32258.5</v>
      </c>
      <c r="I23" s="29">
        <f t="shared" si="1"/>
        <v>0.67049551263522844</v>
      </c>
      <c r="J23" s="29">
        <f t="shared" si="3"/>
        <v>82.547949293990158</v>
      </c>
      <c r="K23" s="26" t="str">
        <f t="shared" si="2"/>
        <v>B</v>
      </c>
    </row>
    <row r="24" spans="1:11" ht="16.5">
      <c r="A24" s="26" t="s">
        <v>936</v>
      </c>
      <c r="B24" s="27" t="s">
        <v>937</v>
      </c>
      <c r="C24" s="26" t="s">
        <v>2984</v>
      </c>
      <c r="D24" s="26" t="s">
        <v>1137</v>
      </c>
      <c r="E24" s="26" t="s">
        <v>68</v>
      </c>
      <c r="F24" s="28">
        <v>88.27</v>
      </c>
      <c r="G24" s="28">
        <v>351.54</v>
      </c>
      <c r="H24" s="28">
        <f t="shared" si="0"/>
        <v>31030.44</v>
      </c>
      <c r="I24" s="29">
        <f t="shared" si="1"/>
        <v>0.64497018693047403</v>
      </c>
      <c r="J24" s="29">
        <f t="shared" si="3"/>
        <v>83.192919480920636</v>
      </c>
      <c r="K24" s="26" t="str">
        <f t="shared" si="2"/>
        <v>B</v>
      </c>
    </row>
    <row r="25" spans="1:11">
      <c r="A25" s="26" t="s">
        <v>725</v>
      </c>
      <c r="B25" s="27" t="s">
        <v>726</v>
      </c>
      <c r="C25" s="26" t="s">
        <v>15</v>
      </c>
      <c r="D25" s="26" t="s">
        <v>1137</v>
      </c>
      <c r="E25" s="26" t="s">
        <v>68</v>
      </c>
      <c r="F25" s="28">
        <v>1263.17</v>
      </c>
      <c r="G25" s="28">
        <v>23.44</v>
      </c>
      <c r="H25" s="28">
        <f t="shared" si="0"/>
        <v>29608.7</v>
      </c>
      <c r="I25" s="29">
        <f t="shared" si="1"/>
        <v>0.61541920687455054</v>
      </c>
      <c r="J25" s="29">
        <f t="shared" si="3"/>
        <v>83.808338687795185</v>
      </c>
      <c r="K25" s="26" t="str">
        <f t="shared" si="2"/>
        <v>B</v>
      </c>
    </row>
    <row r="26" spans="1:11" ht="16.5">
      <c r="A26" s="26" t="s">
        <v>280</v>
      </c>
      <c r="B26" s="27" t="s">
        <v>281</v>
      </c>
      <c r="C26" s="26" t="s">
        <v>15</v>
      </c>
      <c r="D26" s="26" t="s">
        <v>1137</v>
      </c>
      <c r="E26" s="26" t="s">
        <v>68</v>
      </c>
      <c r="F26" s="28">
        <v>344.75</v>
      </c>
      <c r="G26" s="28">
        <v>81.17</v>
      </c>
      <c r="H26" s="28">
        <f t="shared" si="0"/>
        <v>27983.360000000001</v>
      </c>
      <c r="I26" s="29">
        <f t="shared" si="1"/>
        <v>0.58163638447095023</v>
      </c>
      <c r="J26" s="29">
        <f t="shared" si="3"/>
        <v>84.389975072266139</v>
      </c>
      <c r="K26" s="26" t="str">
        <f t="shared" si="2"/>
        <v>B</v>
      </c>
    </row>
    <row r="27" spans="1:11">
      <c r="A27" s="26" t="s">
        <v>110</v>
      </c>
      <c r="B27" s="27" t="s">
        <v>111</v>
      </c>
      <c r="C27" s="26" t="s">
        <v>2984</v>
      </c>
      <c r="D27" s="26" t="s">
        <v>1137</v>
      </c>
      <c r="E27" s="26" t="s">
        <v>103</v>
      </c>
      <c r="F27" s="28">
        <v>300</v>
      </c>
      <c r="G27" s="28">
        <v>92.96</v>
      </c>
      <c r="H27" s="28">
        <f t="shared" si="0"/>
        <v>27888</v>
      </c>
      <c r="I27" s="29">
        <f t="shared" si="1"/>
        <v>0.57965431921419941</v>
      </c>
      <c r="J27" s="29">
        <f t="shared" si="3"/>
        <v>84.969629391480339</v>
      </c>
      <c r="K27" s="26" t="str">
        <f t="shared" si="2"/>
        <v>B</v>
      </c>
    </row>
    <row r="28" spans="1:11" ht="16.5">
      <c r="A28" s="26" t="s">
        <v>37</v>
      </c>
      <c r="B28" s="27" t="s">
        <v>38</v>
      </c>
      <c r="C28" s="26" t="s">
        <v>2984</v>
      </c>
      <c r="D28" s="26" t="s">
        <v>1137</v>
      </c>
      <c r="E28" s="26" t="s">
        <v>39</v>
      </c>
      <c r="F28" s="28">
        <v>8</v>
      </c>
      <c r="G28" s="28">
        <v>2760.11</v>
      </c>
      <c r="H28" s="28">
        <f t="shared" si="0"/>
        <v>22080.880000000001</v>
      </c>
      <c r="I28" s="29">
        <f t="shared" si="1"/>
        <v>0.45895286374248534</v>
      </c>
      <c r="J28" s="29">
        <f t="shared" si="3"/>
        <v>85.428582255222821</v>
      </c>
      <c r="K28" s="26" t="str">
        <f t="shared" si="2"/>
        <v>B</v>
      </c>
    </row>
    <row r="29" spans="1:11" ht="16.5">
      <c r="A29" s="26" t="s">
        <v>41</v>
      </c>
      <c r="B29" s="27" t="s">
        <v>42</v>
      </c>
      <c r="C29" s="26" t="s">
        <v>2984</v>
      </c>
      <c r="D29" s="26" t="s">
        <v>1137</v>
      </c>
      <c r="E29" s="26" t="s">
        <v>39</v>
      </c>
      <c r="F29" s="28">
        <v>1</v>
      </c>
      <c r="G29" s="28">
        <v>20200.86</v>
      </c>
      <c r="H29" s="28">
        <f t="shared" si="0"/>
        <v>20200.86</v>
      </c>
      <c r="I29" s="29">
        <f t="shared" si="1"/>
        <v>0.41987649708983615</v>
      </c>
      <c r="J29" s="29">
        <f t="shared" si="3"/>
        <v>85.848458752312652</v>
      </c>
      <c r="K29" s="26" t="str">
        <f t="shared" si="2"/>
        <v>B</v>
      </c>
    </row>
    <row r="30" spans="1:11" ht="16.5">
      <c r="A30" s="26" t="s">
        <v>96</v>
      </c>
      <c r="B30" s="27" t="s">
        <v>97</v>
      </c>
      <c r="C30" s="26" t="s">
        <v>15</v>
      </c>
      <c r="D30" s="26" t="s">
        <v>1137</v>
      </c>
      <c r="E30" s="26" t="s">
        <v>82</v>
      </c>
      <c r="F30" s="28">
        <v>31.06</v>
      </c>
      <c r="G30" s="28">
        <v>593.62</v>
      </c>
      <c r="H30" s="28">
        <f t="shared" si="0"/>
        <v>18437.84</v>
      </c>
      <c r="I30" s="29">
        <f t="shared" si="1"/>
        <v>0.38323198483148069</v>
      </c>
      <c r="J30" s="29">
        <f t="shared" si="3"/>
        <v>86.231690737144135</v>
      </c>
      <c r="K30" s="26" t="str">
        <f t="shared" si="2"/>
        <v>B</v>
      </c>
    </row>
    <row r="31" spans="1:11">
      <c r="A31" s="26" t="s">
        <v>66</v>
      </c>
      <c r="B31" s="27" t="s">
        <v>67</v>
      </c>
      <c r="C31" s="26" t="s">
        <v>15</v>
      </c>
      <c r="D31" s="26" t="s">
        <v>1137</v>
      </c>
      <c r="E31" s="26" t="s">
        <v>68</v>
      </c>
      <c r="F31" s="28">
        <v>152.5</v>
      </c>
      <c r="G31" s="28">
        <v>114.29</v>
      </c>
      <c r="H31" s="28">
        <f t="shared" si="0"/>
        <v>17429.23</v>
      </c>
      <c r="I31" s="29">
        <f t="shared" si="1"/>
        <v>0.3622679449970489</v>
      </c>
      <c r="J31" s="29">
        <f t="shared" si="3"/>
        <v>86.593958682141178</v>
      </c>
      <c r="K31" s="26" t="str">
        <f t="shared" si="2"/>
        <v>B</v>
      </c>
    </row>
    <row r="32" spans="1:11" ht="16.5">
      <c r="A32" s="26" t="s">
        <v>211</v>
      </c>
      <c r="B32" s="27" t="s">
        <v>212</v>
      </c>
      <c r="C32" s="26" t="s">
        <v>15</v>
      </c>
      <c r="D32" s="26" t="s">
        <v>1137</v>
      </c>
      <c r="E32" s="26" t="s">
        <v>82</v>
      </c>
      <c r="F32" s="28">
        <v>18.690000000000001</v>
      </c>
      <c r="G32" s="28">
        <v>919.06</v>
      </c>
      <c r="H32" s="28">
        <f t="shared" si="0"/>
        <v>17177.23</v>
      </c>
      <c r="I32" s="29">
        <f t="shared" si="1"/>
        <v>0.35703010476318564</v>
      </c>
      <c r="J32" s="29">
        <f t="shared" si="3"/>
        <v>86.950988786904361</v>
      </c>
      <c r="K32" s="26" t="str">
        <f t="shared" si="2"/>
        <v>B</v>
      </c>
    </row>
    <row r="33" spans="1:11" ht="16.5">
      <c r="A33" s="26" t="s">
        <v>121</v>
      </c>
      <c r="B33" s="27" t="s">
        <v>122</v>
      </c>
      <c r="C33" s="26" t="s">
        <v>15</v>
      </c>
      <c r="D33" s="26" t="s">
        <v>1137</v>
      </c>
      <c r="E33" s="26" t="s">
        <v>39</v>
      </c>
      <c r="F33" s="28">
        <v>14</v>
      </c>
      <c r="G33" s="28">
        <v>1065.58</v>
      </c>
      <c r="H33" s="28">
        <f t="shared" si="0"/>
        <v>14918.12</v>
      </c>
      <c r="I33" s="29">
        <f t="shared" si="1"/>
        <v>0.31007432202222218</v>
      </c>
      <c r="J33" s="29">
        <f t="shared" si="3"/>
        <v>87.261063108926578</v>
      </c>
      <c r="K33" s="26" t="str">
        <f t="shared" si="2"/>
        <v>B</v>
      </c>
    </row>
    <row r="34" spans="1:11" ht="16.5">
      <c r="A34" s="26" t="s">
        <v>145</v>
      </c>
      <c r="B34" s="27" t="s">
        <v>146</v>
      </c>
      <c r="C34" s="26" t="s">
        <v>15</v>
      </c>
      <c r="D34" s="26" t="s">
        <v>1137</v>
      </c>
      <c r="E34" s="26" t="s">
        <v>82</v>
      </c>
      <c r="F34" s="28">
        <v>107.2</v>
      </c>
      <c r="G34" s="28">
        <v>128.43</v>
      </c>
      <c r="H34" s="28">
        <f t="shared" si="0"/>
        <v>13767.7</v>
      </c>
      <c r="I34" s="29">
        <f t="shared" si="1"/>
        <v>0.28616274995142477</v>
      </c>
      <c r="J34" s="29">
        <f t="shared" si="3"/>
        <v>87.547225858878008</v>
      </c>
      <c r="K34" s="26" t="str">
        <f t="shared" si="2"/>
        <v>B</v>
      </c>
    </row>
    <row r="35" spans="1:11" ht="16.5">
      <c r="A35" s="26" t="s">
        <v>387</v>
      </c>
      <c r="B35" s="27" t="s">
        <v>388</v>
      </c>
      <c r="C35" s="26" t="s">
        <v>135</v>
      </c>
      <c r="D35" s="26" t="s">
        <v>1137</v>
      </c>
      <c r="E35" s="26" t="s">
        <v>136</v>
      </c>
      <c r="F35" s="28">
        <v>21</v>
      </c>
      <c r="G35" s="28">
        <v>648.9</v>
      </c>
      <c r="H35" s="28">
        <f t="shared" si="0"/>
        <v>13626.9</v>
      </c>
      <c r="I35" s="29">
        <f t="shared" si="1"/>
        <v>0.28323621064615506</v>
      </c>
      <c r="J35" s="29">
        <f t="shared" si="3"/>
        <v>87.83046206952416</v>
      </c>
      <c r="K35" s="26" t="str">
        <f t="shared" si="2"/>
        <v>B</v>
      </c>
    </row>
    <row r="36" spans="1:11" ht="16.5">
      <c r="A36" s="26" t="s">
        <v>1062</v>
      </c>
      <c r="B36" s="27" t="s">
        <v>1063</v>
      </c>
      <c r="C36" s="26" t="s">
        <v>15</v>
      </c>
      <c r="D36" s="26" t="s">
        <v>1137</v>
      </c>
      <c r="E36" s="26" t="s">
        <v>68</v>
      </c>
      <c r="F36" s="28">
        <v>163.9</v>
      </c>
      <c r="G36" s="28">
        <v>83.11</v>
      </c>
      <c r="H36" s="28">
        <f t="shared" si="0"/>
        <v>13621.73</v>
      </c>
      <c r="I36" s="29">
        <f t="shared" si="1"/>
        <v>0.28312875178103969</v>
      </c>
      <c r="J36" s="29">
        <f t="shared" si="3"/>
        <v>88.113590821305195</v>
      </c>
      <c r="K36" s="26" t="str">
        <f t="shared" si="2"/>
        <v>B</v>
      </c>
    </row>
    <row r="37" spans="1:11" ht="16.5">
      <c r="A37" s="26" t="s">
        <v>288</v>
      </c>
      <c r="B37" s="27" t="s">
        <v>289</v>
      </c>
      <c r="C37" s="26" t="s">
        <v>15</v>
      </c>
      <c r="D37" s="26" t="s">
        <v>1137</v>
      </c>
      <c r="E37" s="26" t="s">
        <v>68</v>
      </c>
      <c r="F37" s="28">
        <v>22.05</v>
      </c>
      <c r="G37" s="28">
        <v>614.19000000000005</v>
      </c>
      <c r="H37" s="28">
        <f t="shared" si="0"/>
        <v>13542.89</v>
      </c>
      <c r="I37" s="29">
        <f t="shared" si="1"/>
        <v>0.28149005605073107</v>
      </c>
      <c r="J37" s="29">
        <f t="shared" si="3"/>
        <v>88.395080877355923</v>
      </c>
      <c r="K37" s="26" t="str">
        <f t="shared" si="2"/>
        <v>B</v>
      </c>
    </row>
    <row r="38" spans="1:11" ht="16.5">
      <c r="A38" s="26" t="s">
        <v>101</v>
      </c>
      <c r="B38" s="27" t="s">
        <v>102</v>
      </c>
      <c r="C38" s="26" t="s">
        <v>15</v>
      </c>
      <c r="D38" s="26" t="s">
        <v>1137</v>
      </c>
      <c r="E38" s="26" t="s">
        <v>103</v>
      </c>
      <c r="F38" s="28">
        <v>444</v>
      </c>
      <c r="G38" s="28">
        <v>29.65</v>
      </c>
      <c r="H38" s="28">
        <f t="shared" si="0"/>
        <v>13164.6</v>
      </c>
      <c r="I38" s="29">
        <f t="shared" si="1"/>
        <v>0.27362726802665122</v>
      </c>
      <c r="J38" s="29">
        <f t="shared" si="3"/>
        <v>88.668708145382581</v>
      </c>
      <c r="K38" s="26" t="str">
        <f t="shared" si="2"/>
        <v>B</v>
      </c>
    </row>
    <row r="39" spans="1:11">
      <c r="A39" s="26" t="s">
        <v>728</v>
      </c>
      <c r="B39" s="27" t="s">
        <v>729</v>
      </c>
      <c r="C39" s="26" t="s">
        <v>15</v>
      </c>
      <c r="D39" s="26" t="s">
        <v>1137</v>
      </c>
      <c r="E39" s="26" t="s">
        <v>68</v>
      </c>
      <c r="F39" s="28">
        <v>877.61</v>
      </c>
      <c r="G39" s="28">
        <v>14.68</v>
      </c>
      <c r="H39" s="28">
        <f t="shared" si="0"/>
        <v>12883.31</v>
      </c>
      <c r="I39" s="29">
        <f t="shared" si="1"/>
        <v>0.26778063279100284</v>
      </c>
      <c r="J39" s="29">
        <f t="shared" si="3"/>
        <v>88.936488778173583</v>
      </c>
      <c r="K39" s="26" t="str">
        <f t="shared" si="2"/>
        <v>B</v>
      </c>
    </row>
    <row r="40" spans="1:11" ht="16.5">
      <c r="A40" s="26" t="s">
        <v>1053</v>
      </c>
      <c r="B40" s="27" t="s">
        <v>1054</v>
      </c>
      <c r="C40" s="26" t="s">
        <v>15</v>
      </c>
      <c r="D40" s="26" t="s">
        <v>1137</v>
      </c>
      <c r="E40" s="26" t="s">
        <v>68</v>
      </c>
      <c r="F40" s="28">
        <v>73.209999999999994</v>
      </c>
      <c r="G40" s="28">
        <v>168.97</v>
      </c>
      <c r="H40" s="28">
        <f t="shared" si="0"/>
        <v>12370.29</v>
      </c>
      <c r="I40" s="29">
        <f t="shared" si="1"/>
        <v>0.25711747089903253</v>
      </c>
      <c r="J40" s="29">
        <f t="shared" si="3"/>
        <v>89.193606249072616</v>
      </c>
      <c r="K40" s="26" t="str">
        <f t="shared" si="2"/>
        <v>B</v>
      </c>
    </row>
    <row r="41" spans="1:11" ht="16.5">
      <c r="A41" s="26" t="s">
        <v>708</v>
      </c>
      <c r="B41" s="27" t="s">
        <v>709</v>
      </c>
      <c r="C41" s="26" t="s">
        <v>15</v>
      </c>
      <c r="D41" s="26" t="s">
        <v>1137</v>
      </c>
      <c r="E41" s="26" t="s">
        <v>68</v>
      </c>
      <c r="F41" s="28">
        <v>344.98</v>
      </c>
      <c r="G41" s="28">
        <v>35.43</v>
      </c>
      <c r="H41" s="28">
        <f t="shared" si="0"/>
        <v>12222.64</v>
      </c>
      <c r="I41" s="29">
        <f t="shared" si="1"/>
        <v>0.25404855379375507</v>
      </c>
      <c r="J41" s="29">
        <f t="shared" si="3"/>
        <v>89.447654802866367</v>
      </c>
      <c r="K41" s="26" t="str">
        <f t="shared" si="2"/>
        <v>B</v>
      </c>
    </row>
    <row r="42" spans="1:11">
      <c r="A42" s="26" t="s">
        <v>443</v>
      </c>
      <c r="B42" s="27" t="s">
        <v>444</v>
      </c>
      <c r="C42" s="26" t="s">
        <v>135</v>
      </c>
      <c r="D42" s="26" t="s">
        <v>1137</v>
      </c>
      <c r="E42" s="26" t="s">
        <v>136</v>
      </c>
      <c r="F42" s="28">
        <v>4</v>
      </c>
      <c r="G42" s="28">
        <v>3053.49</v>
      </c>
      <c r="H42" s="28">
        <f t="shared" si="0"/>
        <v>12213.96</v>
      </c>
      <c r="I42" s="29">
        <f t="shared" si="1"/>
        <v>0.25386813929681085</v>
      </c>
      <c r="J42" s="29">
        <f t="shared" si="3"/>
        <v>89.70152294216318</v>
      </c>
      <c r="K42" s="26" t="str">
        <f t="shared" si="2"/>
        <v>B</v>
      </c>
    </row>
    <row r="43" spans="1:11">
      <c r="A43" s="26" t="s">
        <v>912</v>
      </c>
      <c r="B43" s="27" t="s">
        <v>913</v>
      </c>
      <c r="C43" s="26" t="s">
        <v>15</v>
      </c>
      <c r="D43" s="26" t="s">
        <v>1137</v>
      </c>
      <c r="E43" s="26" t="s">
        <v>176</v>
      </c>
      <c r="F43" s="28">
        <v>851.2</v>
      </c>
      <c r="G43" s="28">
        <v>13.43</v>
      </c>
      <c r="H43" s="28">
        <f t="shared" si="0"/>
        <v>11431.62</v>
      </c>
      <c r="I43" s="29">
        <f t="shared" si="1"/>
        <v>0.23760713958030072</v>
      </c>
      <c r="J43" s="29">
        <f t="shared" si="3"/>
        <v>89.939130081743485</v>
      </c>
      <c r="K43" s="26" t="str">
        <f t="shared" si="2"/>
        <v>B</v>
      </c>
    </row>
    <row r="44" spans="1:11">
      <c r="A44" s="26" t="s">
        <v>87</v>
      </c>
      <c r="B44" s="27" t="s">
        <v>88</v>
      </c>
      <c r="C44" s="26" t="s">
        <v>15</v>
      </c>
      <c r="D44" s="26" t="s">
        <v>1137</v>
      </c>
      <c r="E44" s="26" t="s">
        <v>82</v>
      </c>
      <c r="F44" s="28">
        <v>349.89</v>
      </c>
      <c r="G44" s="28">
        <v>31.18</v>
      </c>
      <c r="H44" s="28">
        <f t="shared" si="0"/>
        <v>10909.57</v>
      </c>
      <c r="I44" s="29">
        <f t="shared" si="1"/>
        <v>0.22675628841328357</v>
      </c>
      <c r="J44" s="29">
        <f t="shared" si="3"/>
        <v>90.16588637015677</v>
      </c>
      <c r="K44" s="26" t="str">
        <f t="shared" si="2"/>
        <v>B</v>
      </c>
    </row>
    <row r="45" spans="1:11">
      <c r="A45" s="26" t="s">
        <v>436</v>
      </c>
      <c r="B45" s="27" t="s">
        <v>437</v>
      </c>
      <c r="C45" s="26" t="s">
        <v>2984</v>
      </c>
      <c r="D45" s="26" t="s">
        <v>1137</v>
      </c>
      <c r="E45" s="26" t="s">
        <v>438</v>
      </c>
      <c r="F45" s="28">
        <v>27</v>
      </c>
      <c r="G45" s="28">
        <v>401.56</v>
      </c>
      <c r="H45" s="28">
        <f t="shared" si="0"/>
        <v>10842.12</v>
      </c>
      <c r="I45" s="29">
        <f t="shared" si="1"/>
        <v>0.22535433474751349</v>
      </c>
      <c r="J45" s="29">
        <f t="shared" si="3"/>
        <v>90.391240704904277</v>
      </c>
      <c r="K45" s="26" t="str">
        <f t="shared" si="2"/>
        <v>B</v>
      </c>
    </row>
    <row r="46" spans="1:11">
      <c r="A46" s="26" t="s">
        <v>827</v>
      </c>
      <c r="B46" s="27" t="s">
        <v>828</v>
      </c>
      <c r="C46" s="26" t="s">
        <v>135</v>
      </c>
      <c r="D46" s="26" t="s">
        <v>1137</v>
      </c>
      <c r="E46" s="26" t="s">
        <v>136</v>
      </c>
      <c r="F46" s="28">
        <v>3</v>
      </c>
      <c r="G46" s="28">
        <v>3563.5</v>
      </c>
      <c r="H46" s="28">
        <f t="shared" si="0"/>
        <v>10690.5</v>
      </c>
      <c r="I46" s="29">
        <f t="shared" si="1"/>
        <v>0.22220290087347239</v>
      </c>
      <c r="J46" s="29">
        <f t="shared" si="3"/>
        <v>90.613443605777746</v>
      </c>
      <c r="K46" s="26" t="str">
        <f t="shared" si="2"/>
        <v>B</v>
      </c>
    </row>
    <row r="47" spans="1:11" ht="16.5">
      <c r="A47" s="26" t="s">
        <v>245</v>
      </c>
      <c r="B47" s="27" t="s">
        <v>246</v>
      </c>
      <c r="C47" s="26" t="s">
        <v>15</v>
      </c>
      <c r="D47" s="26" t="s">
        <v>1137</v>
      </c>
      <c r="E47" s="26" t="s">
        <v>176</v>
      </c>
      <c r="F47" s="28">
        <v>978.8</v>
      </c>
      <c r="G47" s="28">
        <v>10.62</v>
      </c>
      <c r="H47" s="28">
        <f t="shared" si="0"/>
        <v>10394.86</v>
      </c>
      <c r="I47" s="29">
        <f t="shared" si="1"/>
        <v>0.2160579997356179</v>
      </c>
      <c r="J47" s="29">
        <f t="shared" si="3"/>
        <v>90.829501605513357</v>
      </c>
      <c r="K47" s="26" t="str">
        <f t="shared" si="2"/>
        <v>B</v>
      </c>
    </row>
    <row r="48" spans="1:11">
      <c r="A48" s="26" t="s">
        <v>171</v>
      </c>
      <c r="B48" s="27" t="s">
        <v>172</v>
      </c>
      <c r="C48" s="26" t="s">
        <v>15</v>
      </c>
      <c r="D48" s="26" t="s">
        <v>1137</v>
      </c>
      <c r="E48" s="26" t="s">
        <v>82</v>
      </c>
      <c r="F48" s="28">
        <v>9.09</v>
      </c>
      <c r="G48" s="28">
        <v>1107.93</v>
      </c>
      <c r="H48" s="28">
        <f t="shared" si="0"/>
        <v>10071.08</v>
      </c>
      <c r="I48" s="29">
        <f t="shared" si="1"/>
        <v>0.20932820643831535</v>
      </c>
      <c r="J48" s="29">
        <f t="shared" si="3"/>
        <v>91.038829811951672</v>
      </c>
      <c r="K48" s="26" t="str">
        <f t="shared" si="2"/>
        <v>B</v>
      </c>
    </row>
    <row r="49" spans="1:11" ht="16.5">
      <c r="A49" s="26" t="s">
        <v>318</v>
      </c>
      <c r="B49" s="27" t="s">
        <v>319</v>
      </c>
      <c r="C49" s="26" t="s">
        <v>15</v>
      </c>
      <c r="D49" s="26" t="s">
        <v>1137</v>
      </c>
      <c r="E49" s="26" t="s">
        <v>68</v>
      </c>
      <c r="F49" s="28">
        <v>87.2</v>
      </c>
      <c r="G49" s="28">
        <v>109.24</v>
      </c>
      <c r="H49" s="28">
        <f t="shared" si="0"/>
        <v>9525.73</v>
      </c>
      <c r="I49" s="29">
        <f t="shared" si="1"/>
        <v>0.19799306290046886</v>
      </c>
      <c r="J49" s="29">
        <f t="shared" si="3"/>
        <v>91.236822874852137</v>
      </c>
      <c r="K49" s="26" t="str">
        <f t="shared" si="2"/>
        <v>B</v>
      </c>
    </row>
    <row r="50" spans="1:11" ht="16.5">
      <c r="A50" s="26" t="s">
        <v>969</v>
      </c>
      <c r="B50" s="27" t="s">
        <v>970</v>
      </c>
      <c r="C50" s="26" t="s">
        <v>15</v>
      </c>
      <c r="D50" s="26" t="s">
        <v>1137</v>
      </c>
      <c r="E50" s="26" t="s">
        <v>103</v>
      </c>
      <c r="F50" s="28">
        <v>115</v>
      </c>
      <c r="G50" s="28">
        <v>80.28</v>
      </c>
      <c r="H50" s="28">
        <f t="shared" si="0"/>
        <v>9232.2000000000007</v>
      </c>
      <c r="I50" s="29">
        <f t="shared" si="1"/>
        <v>0.19189201828203284</v>
      </c>
      <c r="J50" s="29">
        <f t="shared" si="3"/>
        <v>91.42871489313417</v>
      </c>
      <c r="K50" s="26" t="str">
        <f t="shared" si="2"/>
        <v>B</v>
      </c>
    </row>
    <row r="51" spans="1:11" ht="16.5">
      <c r="A51" s="26" t="s">
        <v>57</v>
      </c>
      <c r="B51" s="27" t="s">
        <v>58</v>
      </c>
      <c r="C51" s="26" t="s">
        <v>15</v>
      </c>
      <c r="D51" s="26" t="s">
        <v>1180</v>
      </c>
      <c r="E51" s="26" t="s">
        <v>16</v>
      </c>
      <c r="F51" s="28">
        <v>3</v>
      </c>
      <c r="G51" s="28">
        <v>3076.92</v>
      </c>
      <c r="H51" s="28">
        <f t="shared" si="0"/>
        <v>9230.76</v>
      </c>
      <c r="I51" s="29">
        <f t="shared" si="1"/>
        <v>0.19186208776641073</v>
      </c>
      <c r="J51" s="29">
        <f t="shared" si="3"/>
        <v>91.62057698090058</v>
      </c>
      <c r="K51" s="26" t="str">
        <f t="shared" si="2"/>
        <v>B</v>
      </c>
    </row>
    <row r="52" spans="1:11" ht="16.5">
      <c r="A52" s="26" t="s">
        <v>230</v>
      </c>
      <c r="B52" s="27" t="s">
        <v>231</v>
      </c>
      <c r="C52" s="26" t="s">
        <v>15</v>
      </c>
      <c r="D52" s="26" t="s">
        <v>1137</v>
      </c>
      <c r="E52" s="26" t="s">
        <v>68</v>
      </c>
      <c r="F52" s="28">
        <v>65.56</v>
      </c>
      <c r="G52" s="28">
        <v>139.51</v>
      </c>
      <c r="H52" s="28">
        <f t="shared" si="0"/>
        <v>9146.2800000000007</v>
      </c>
      <c r="I52" s="29">
        <f t="shared" si="1"/>
        <v>0.19010616418324899</v>
      </c>
      <c r="J52" s="29">
        <f t="shared" si="3"/>
        <v>91.810683145083829</v>
      </c>
      <c r="K52" s="26" t="str">
        <f t="shared" si="2"/>
        <v>B</v>
      </c>
    </row>
    <row r="53" spans="1:11" ht="16.5">
      <c r="A53" s="26" t="s">
        <v>186</v>
      </c>
      <c r="B53" s="27" t="s">
        <v>187</v>
      </c>
      <c r="C53" s="26" t="s">
        <v>15</v>
      </c>
      <c r="D53" s="26" t="s">
        <v>1137</v>
      </c>
      <c r="E53" s="26" t="s">
        <v>82</v>
      </c>
      <c r="F53" s="28">
        <v>8.52</v>
      </c>
      <c r="G53" s="28">
        <v>1061.5999999999999</v>
      </c>
      <c r="H53" s="28">
        <f t="shared" si="0"/>
        <v>9044.83</v>
      </c>
      <c r="I53" s="29">
        <f t="shared" si="1"/>
        <v>0.18799751778751317</v>
      </c>
      <c r="J53" s="29">
        <f t="shared" si="3"/>
        <v>91.998680662871337</v>
      </c>
      <c r="K53" s="26" t="str">
        <f t="shared" si="2"/>
        <v>B</v>
      </c>
    </row>
    <row r="54" spans="1:11" ht="16.5">
      <c r="A54" s="26" t="s">
        <v>717</v>
      </c>
      <c r="B54" s="27" t="s">
        <v>718</v>
      </c>
      <c r="C54" s="26" t="s">
        <v>15</v>
      </c>
      <c r="D54" s="26" t="s">
        <v>1137</v>
      </c>
      <c r="E54" s="26" t="s">
        <v>68</v>
      </c>
      <c r="F54" s="28">
        <v>103.32</v>
      </c>
      <c r="G54" s="28">
        <v>80.319999999999993</v>
      </c>
      <c r="H54" s="28">
        <f t="shared" si="0"/>
        <v>8298.66</v>
      </c>
      <c r="I54" s="29">
        <f t="shared" si="1"/>
        <v>0.17248831442520468</v>
      </c>
      <c r="J54" s="29">
        <f t="shared" si="3"/>
        <v>92.171168977296546</v>
      </c>
      <c r="K54" s="26" t="str">
        <f t="shared" si="2"/>
        <v>B</v>
      </c>
    </row>
    <row r="55" spans="1:11" ht="16.5">
      <c r="A55" s="26" t="s">
        <v>962</v>
      </c>
      <c r="B55" s="27" t="s">
        <v>963</v>
      </c>
      <c r="C55" s="26" t="s">
        <v>15</v>
      </c>
      <c r="D55" s="26" t="s">
        <v>1137</v>
      </c>
      <c r="E55" s="26" t="s">
        <v>103</v>
      </c>
      <c r="F55" s="28">
        <v>47.51</v>
      </c>
      <c r="G55" s="28">
        <v>172.42</v>
      </c>
      <c r="H55" s="28">
        <f t="shared" si="0"/>
        <v>8191.67</v>
      </c>
      <c r="I55" s="29">
        <f t="shared" si="1"/>
        <v>0.17026451868464501</v>
      </c>
      <c r="J55" s="29">
        <f t="shared" si="3"/>
        <v>92.341433495981192</v>
      </c>
      <c r="K55" s="26" t="str">
        <f t="shared" si="2"/>
        <v>B</v>
      </c>
    </row>
    <row r="56" spans="1:11">
      <c r="A56" s="26" t="s">
        <v>60</v>
      </c>
      <c r="B56" s="27" t="s">
        <v>61</v>
      </c>
      <c r="C56" s="26" t="s">
        <v>15</v>
      </c>
      <c r="D56" s="26" t="s">
        <v>1137</v>
      </c>
      <c r="E56" s="26" t="s">
        <v>39</v>
      </c>
      <c r="F56" s="28">
        <v>1</v>
      </c>
      <c r="G56" s="28">
        <v>8182.01</v>
      </c>
      <c r="H56" s="28">
        <f t="shared" si="0"/>
        <v>8182.01</v>
      </c>
      <c r="I56" s="29">
        <f t="shared" si="1"/>
        <v>0.1700637348090136</v>
      </c>
      <c r="J56" s="29">
        <f t="shared" si="3"/>
        <v>92.511497230790212</v>
      </c>
      <c r="K56" s="26" t="str">
        <f t="shared" si="2"/>
        <v>B</v>
      </c>
    </row>
    <row r="57" spans="1:11">
      <c r="A57" s="26" t="s">
        <v>1032</v>
      </c>
      <c r="B57" s="27" t="s">
        <v>1033</v>
      </c>
      <c r="C57" s="26" t="s">
        <v>135</v>
      </c>
      <c r="D57" s="26" t="s">
        <v>1137</v>
      </c>
      <c r="E57" s="26" t="s">
        <v>136</v>
      </c>
      <c r="F57" s="28">
        <v>2</v>
      </c>
      <c r="G57" s="28">
        <v>4060.74</v>
      </c>
      <c r="H57" s="28">
        <f t="shared" si="0"/>
        <v>8121.48</v>
      </c>
      <c r="I57" s="29">
        <f t="shared" si="1"/>
        <v>0.16880561389887175</v>
      </c>
      <c r="J57" s="29">
        <f t="shared" si="3"/>
        <v>92.680302844689081</v>
      </c>
      <c r="K57" s="26" t="str">
        <f t="shared" si="2"/>
        <v>B</v>
      </c>
    </row>
    <row r="58" spans="1:11">
      <c r="A58" s="26" t="s">
        <v>1100</v>
      </c>
      <c r="B58" s="27" t="s">
        <v>1101</v>
      </c>
      <c r="C58" s="26" t="s">
        <v>2984</v>
      </c>
      <c r="D58" s="26" t="s">
        <v>1137</v>
      </c>
      <c r="E58" s="26" t="s">
        <v>39</v>
      </c>
      <c r="F58" s="28">
        <v>1</v>
      </c>
      <c r="G58" s="28">
        <v>7949.49</v>
      </c>
      <c r="H58" s="28">
        <f t="shared" si="0"/>
        <v>7949.49</v>
      </c>
      <c r="I58" s="29">
        <f t="shared" si="1"/>
        <v>0.1652307879392601</v>
      </c>
      <c r="J58" s="29">
        <f t="shared" si="3"/>
        <v>92.845533632628346</v>
      </c>
      <c r="K58" s="26" t="str">
        <f t="shared" si="2"/>
        <v>B</v>
      </c>
    </row>
    <row r="59" spans="1:11" ht="16.5">
      <c r="A59" s="26" t="s">
        <v>269</v>
      </c>
      <c r="B59" s="27" t="s">
        <v>270</v>
      </c>
      <c r="C59" s="26" t="s">
        <v>15</v>
      </c>
      <c r="D59" s="26" t="s">
        <v>1137</v>
      </c>
      <c r="E59" s="26" t="s">
        <v>68</v>
      </c>
      <c r="F59" s="28">
        <v>68.16</v>
      </c>
      <c r="G59" s="28">
        <v>110.29</v>
      </c>
      <c r="H59" s="28">
        <f t="shared" si="0"/>
        <v>7517.37</v>
      </c>
      <c r="I59" s="29">
        <f t="shared" si="1"/>
        <v>0.15624913904300222</v>
      </c>
      <c r="J59" s="29">
        <f t="shared" si="3"/>
        <v>93.001782771671344</v>
      </c>
      <c r="K59" s="26" t="str">
        <f t="shared" si="2"/>
        <v>B</v>
      </c>
    </row>
    <row r="60" spans="1:11" ht="16.5">
      <c r="A60" s="26" t="s">
        <v>49</v>
      </c>
      <c r="B60" s="27" t="s">
        <v>50</v>
      </c>
      <c r="C60" s="26" t="s">
        <v>15</v>
      </c>
      <c r="D60" s="26" t="s">
        <v>1180</v>
      </c>
      <c r="E60" s="26" t="s">
        <v>16</v>
      </c>
      <c r="F60" s="28">
        <v>3</v>
      </c>
      <c r="G60" s="28">
        <v>2461.54</v>
      </c>
      <c r="H60" s="28">
        <f t="shared" si="0"/>
        <v>7384.62</v>
      </c>
      <c r="I60" s="29">
        <f t="shared" si="1"/>
        <v>0.15348991963409211</v>
      </c>
      <c r="J60" s="29">
        <f t="shared" si="3"/>
        <v>93.155272691305441</v>
      </c>
      <c r="K60" s="26" t="str">
        <f t="shared" si="2"/>
        <v>B</v>
      </c>
    </row>
    <row r="61" spans="1:11" ht="16.5">
      <c r="A61" s="26" t="s">
        <v>183</v>
      </c>
      <c r="B61" s="27" t="s">
        <v>184</v>
      </c>
      <c r="C61" s="26" t="s">
        <v>15</v>
      </c>
      <c r="D61" s="26" t="s">
        <v>1137</v>
      </c>
      <c r="E61" s="26" t="s">
        <v>68</v>
      </c>
      <c r="F61" s="28">
        <v>76.989999999999995</v>
      </c>
      <c r="G61" s="28">
        <v>94.29</v>
      </c>
      <c r="H61" s="28">
        <f t="shared" si="0"/>
        <v>7259.39</v>
      </c>
      <c r="I61" s="29">
        <f t="shared" si="1"/>
        <v>0.15088700402898619</v>
      </c>
      <c r="J61" s="29">
        <f t="shared" si="3"/>
        <v>93.306159695334429</v>
      </c>
      <c r="K61" s="26" t="str">
        <f t="shared" si="2"/>
        <v>B</v>
      </c>
    </row>
    <row r="62" spans="1:11">
      <c r="A62" s="26" t="s">
        <v>722</v>
      </c>
      <c r="B62" s="27" t="s">
        <v>723</v>
      </c>
      <c r="C62" s="26" t="s">
        <v>15</v>
      </c>
      <c r="D62" s="26" t="s">
        <v>1137</v>
      </c>
      <c r="E62" s="26" t="s">
        <v>68</v>
      </c>
      <c r="F62" s="28">
        <v>1263.17</v>
      </c>
      <c r="G62" s="28">
        <v>5.72</v>
      </c>
      <c r="H62" s="28">
        <f t="shared" si="0"/>
        <v>7225.33</v>
      </c>
      <c r="I62" s="29">
        <f t="shared" si="1"/>
        <v>0.15017906419420293</v>
      </c>
      <c r="J62" s="29">
        <f t="shared" si="3"/>
        <v>93.456338759528634</v>
      </c>
      <c r="K62" s="26" t="str">
        <f t="shared" si="2"/>
        <v>B</v>
      </c>
    </row>
    <row r="63" spans="1:11" ht="16.5">
      <c r="A63" s="26" t="s">
        <v>327</v>
      </c>
      <c r="B63" s="27" t="s">
        <v>328</v>
      </c>
      <c r="C63" s="26" t="s">
        <v>15</v>
      </c>
      <c r="D63" s="26" t="s">
        <v>1137</v>
      </c>
      <c r="E63" s="26" t="s">
        <v>103</v>
      </c>
      <c r="F63" s="28">
        <v>34.340000000000003</v>
      </c>
      <c r="G63" s="28">
        <v>203.31</v>
      </c>
      <c r="H63" s="28">
        <f t="shared" si="0"/>
        <v>6981.67</v>
      </c>
      <c r="I63" s="29">
        <f t="shared" si="1"/>
        <v>0.14511457152998419</v>
      </c>
      <c r="J63" s="29">
        <f t="shared" si="3"/>
        <v>93.601453331058622</v>
      </c>
      <c r="K63" s="26" t="str">
        <f t="shared" si="2"/>
        <v>B</v>
      </c>
    </row>
    <row r="64" spans="1:11">
      <c r="A64" s="26" t="s">
        <v>1068</v>
      </c>
      <c r="B64" s="27" t="s">
        <v>1069</v>
      </c>
      <c r="C64" s="26" t="s">
        <v>15</v>
      </c>
      <c r="D64" s="26" t="s">
        <v>1137</v>
      </c>
      <c r="E64" s="26" t="s">
        <v>68</v>
      </c>
      <c r="F64" s="28">
        <v>385.56</v>
      </c>
      <c r="G64" s="28">
        <v>17.7</v>
      </c>
      <c r="H64" s="28">
        <f t="shared" si="0"/>
        <v>6824.41</v>
      </c>
      <c r="I64" s="29">
        <f t="shared" si="1"/>
        <v>0.14184590980309003</v>
      </c>
      <c r="J64" s="29">
        <f t="shared" si="3"/>
        <v>93.743299240861717</v>
      </c>
      <c r="K64" s="26" t="str">
        <f t="shared" si="2"/>
        <v>B</v>
      </c>
    </row>
    <row r="65" spans="1:11">
      <c r="A65" s="26" t="s">
        <v>1043</v>
      </c>
      <c r="B65" s="27" t="s">
        <v>1044</v>
      </c>
      <c r="C65" s="26" t="s">
        <v>2984</v>
      </c>
      <c r="D65" s="26" t="s">
        <v>1137</v>
      </c>
      <c r="E65" s="26" t="s">
        <v>136</v>
      </c>
      <c r="F65" s="28">
        <v>25</v>
      </c>
      <c r="G65" s="28">
        <v>272.56</v>
      </c>
      <c r="H65" s="28">
        <f t="shared" si="0"/>
        <v>6814</v>
      </c>
      <c r="I65" s="29">
        <f t="shared" si="1"/>
        <v>0.14162953711723875</v>
      </c>
      <c r="J65" s="29">
        <f t="shared" si="3"/>
        <v>93.884928777978956</v>
      </c>
      <c r="K65" s="26" t="str">
        <f t="shared" si="2"/>
        <v>B</v>
      </c>
    </row>
    <row r="66" spans="1:11" ht="16.5">
      <c r="A66" s="26" t="s">
        <v>315</v>
      </c>
      <c r="B66" s="27" t="s">
        <v>316</v>
      </c>
      <c r="C66" s="26" t="s">
        <v>15</v>
      </c>
      <c r="D66" s="26" t="s">
        <v>1137</v>
      </c>
      <c r="E66" s="26" t="s">
        <v>68</v>
      </c>
      <c r="F66" s="28">
        <v>87.2</v>
      </c>
      <c r="G66" s="28">
        <v>75.42</v>
      </c>
      <c r="H66" s="28">
        <f t="shared" si="0"/>
        <v>6576.62</v>
      </c>
      <c r="I66" s="29">
        <f t="shared" si="1"/>
        <v>0.13669557475726074</v>
      </c>
      <c r="J66" s="29">
        <f t="shared" si="3"/>
        <v>94.021624352736211</v>
      </c>
      <c r="K66" s="26" t="str">
        <f t="shared" si="2"/>
        <v>B</v>
      </c>
    </row>
    <row r="67" spans="1:11" ht="16.5">
      <c r="A67" s="26" t="s">
        <v>133</v>
      </c>
      <c r="B67" s="27" t="s">
        <v>134</v>
      </c>
      <c r="C67" s="26" t="s">
        <v>135</v>
      </c>
      <c r="D67" s="26" t="s">
        <v>1137</v>
      </c>
      <c r="E67" s="26" t="s">
        <v>136</v>
      </c>
      <c r="F67" s="28">
        <v>16</v>
      </c>
      <c r="G67" s="28">
        <v>403.45</v>
      </c>
      <c r="H67" s="28">
        <f t="shared" si="0"/>
        <v>6455.2</v>
      </c>
      <c r="I67" s="29">
        <f t="shared" si="1"/>
        <v>0.13417185030807155</v>
      </c>
      <c r="J67" s="29">
        <f t="shared" si="3"/>
        <v>94.155796203044289</v>
      </c>
      <c r="K67" s="26" t="str">
        <f t="shared" si="2"/>
        <v>B</v>
      </c>
    </row>
    <row r="68" spans="1:11" ht="16.5">
      <c r="A68" s="26" t="s">
        <v>958</v>
      </c>
      <c r="B68" s="27" t="s">
        <v>959</v>
      </c>
      <c r="C68" s="26" t="s">
        <v>15</v>
      </c>
      <c r="D68" s="26" t="s">
        <v>1137</v>
      </c>
      <c r="E68" s="26" t="s">
        <v>68</v>
      </c>
      <c r="F68" s="28">
        <v>96.62</v>
      </c>
      <c r="G68" s="28">
        <v>64.739999999999995</v>
      </c>
      <c r="H68" s="28">
        <f t="shared" ref="H68:H131" si="4">ROUND(F68*G68,2)</f>
        <v>6255.18</v>
      </c>
      <c r="I68" s="29">
        <f t="shared" ref="I68:I131" si="5">H68/VALOR_TOTAL*100</f>
        <v>0.13001441854784407</v>
      </c>
      <c r="J68" s="29">
        <f t="shared" si="3"/>
        <v>94.285810621592134</v>
      </c>
      <c r="K68" s="26" t="str">
        <f t="shared" ref="K68:K131" si="6">IF(J68&lt;=80,"A",IF(J68&lt;=95,"B","C"))</f>
        <v>B</v>
      </c>
    </row>
    <row r="69" spans="1:11" ht="16.5">
      <c r="A69" s="26" t="s">
        <v>242</v>
      </c>
      <c r="B69" s="27" t="s">
        <v>243</v>
      </c>
      <c r="C69" s="26" t="s">
        <v>15</v>
      </c>
      <c r="D69" s="26" t="s">
        <v>1137</v>
      </c>
      <c r="E69" s="26" t="s">
        <v>176</v>
      </c>
      <c r="F69" s="28">
        <v>472.3</v>
      </c>
      <c r="G69" s="28">
        <v>12.74</v>
      </c>
      <c r="H69" s="28">
        <f t="shared" si="4"/>
        <v>6017.1</v>
      </c>
      <c r="I69" s="29">
        <f t="shared" si="5"/>
        <v>0.12506590663166089</v>
      </c>
      <c r="J69" s="29">
        <f t="shared" ref="J69:J132" si="7">I69+J68</f>
        <v>94.410876528223795</v>
      </c>
      <c r="K69" s="26" t="str">
        <f t="shared" si="6"/>
        <v>B</v>
      </c>
    </row>
    <row r="70" spans="1:11" ht="16.5">
      <c r="A70" s="26" t="s">
        <v>217</v>
      </c>
      <c r="B70" s="27" t="s">
        <v>218</v>
      </c>
      <c r="C70" s="26" t="s">
        <v>15</v>
      </c>
      <c r="D70" s="26" t="s">
        <v>1137</v>
      </c>
      <c r="E70" s="26" t="s">
        <v>176</v>
      </c>
      <c r="F70" s="28">
        <v>433.7</v>
      </c>
      <c r="G70" s="28">
        <v>13.77</v>
      </c>
      <c r="H70" s="28">
        <f t="shared" si="4"/>
        <v>5972.05</v>
      </c>
      <c r="I70" s="29">
        <f t="shared" si="5"/>
        <v>0.12412953876445637</v>
      </c>
      <c r="J70" s="29">
        <f t="shared" si="7"/>
        <v>94.535006066988245</v>
      </c>
      <c r="K70" s="26" t="str">
        <f t="shared" si="6"/>
        <v>B</v>
      </c>
    </row>
    <row r="71" spans="1:11" ht="16.5">
      <c r="A71" s="26" t="s">
        <v>272</v>
      </c>
      <c r="B71" s="27" t="s">
        <v>273</v>
      </c>
      <c r="C71" s="26" t="s">
        <v>15</v>
      </c>
      <c r="D71" s="26" t="s">
        <v>1137</v>
      </c>
      <c r="E71" s="26" t="s">
        <v>82</v>
      </c>
      <c r="F71" s="28">
        <v>6.17</v>
      </c>
      <c r="G71" s="28">
        <v>958.01</v>
      </c>
      <c r="H71" s="28">
        <f t="shared" si="4"/>
        <v>5910.92</v>
      </c>
      <c r="I71" s="29">
        <f t="shared" si="5"/>
        <v>0.12285894680613867</v>
      </c>
      <c r="J71" s="29">
        <f t="shared" si="7"/>
        <v>94.657865013794378</v>
      </c>
      <c r="K71" s="26" t="str">
        <f t="shared" si="6"/>
        <v>B</v>
      </c>
    </row>
    <row r="72" spans="1:11" ht="24.75">
      <c r="A72" s="26" t="s">
        <v>761</v>
      </c>
      <c r="B72" s="27" t="s">
        <v>762</v>
      </c>
      <c r="C72" s="26" t="s">
        <v>15</v>
      </c>
      <c r="D72" s="26" t="s">
        <v>1137</v>
      </c>
      <c r="E72" s="26" t="s">
        <v>68</v>
      </c>
      <c r="F72" s="28">
        <v>44.91</v>
      </c>
      <c r="G72" s="28">
        <v>131.13</v>
      </c>
      <c r="H72" s="28">
        <f t="shared" si="4"/>
        <v>5889.05</v>
      </c>
      <c r="I72" s="29">
        <f t="shared" si="5"/>
        <v>0.1224043771001284</v>
      </c>
      <c r="J72" s="29">
        <f t="shared" si="7"/>
        <v>94.780269390894503</v>
      </c>
      <c r="K72" s="26" t="str">
        <f t="shared" si="6"/>
        <v>B</v>
      </c>
    </row>
    <row r="73" spans="1:11" ht="16.5">
      <c r="A73" s="26" t="s">
        <v>784</v>
      </c>
      <c r="B73" s="27" t="s">
        <v>785</v>
      </c>
      <c r="C73" s="26" t="s">
        <v>135</v>
      </c>
      <c r="D73" s="26" t="s">
        <v>1137</v>
      </c>
      <c r="E73" s="26" t="s">
        <v>308</v>
      </c>
      <c r="F73" s="28">
        <v>270.48</v>
      </c>
      <c r="G73" s="28">
        <v>21.53</v>
      </c>
      <c r="H73" s="28">
        <f t="shared" si="4"/>
        <v>5823.43</v>
      </c>
      <c r="I73" s="29">
        <f t="shared" si="5"/>
        <v>0.12104046013129464</v>
      </c>
      <c r="J73" s="29">
        <f t="shared" si="7"/>
        <v>94.9013098510258</v>
      </c>
      <c r="K73" s="26" t="str">
        <f t="shared" si="6"/>
        <v>B</v>
      </c>
    </row>
    <row r="74" spans="1:11" ht="16.5">
      <c r="A74" s="26" t="s">
        <v>52</v>
      </c>
      <c r="B74" s="27" t="s">
        <v>53</v>
      </c>
      <c r="C74" s="26" t="s">
        <v>15</v>
      </c>
      <c r="D74" s="26" t="s">
        <v>1180</v>
      </c>
      <c r="E74" s="26" t="s">
        <v>16</v>
      </c>
      <c r="F74" s="28">
        <v>3</v>
      </c>
      <c r="G74" s="28">
        <v>1923.07</v>
      </c>
      <c r="H74" s="28">
        <f t="shared" si="4"/>
        <v>5769.21</v>
      </c>
      <c r="I74" s="29">
        <f t="shared" si="5"/>
        <v>0.11991349307780232</v>
      </c>
      <c r="J74" s="29">
        <f t="shared" si="7"/>
        <v>95.021223344103603</v>
      </c>
      <c r="K74" s="26" t="str">
        <f t="shared" si="6"/>
        <v>C</v>
      </c>
    </row>
    <row r="75" spans="1:11" ht="16.5">
      <c r="A75" s="26" t="s">
        <v>52</v>
      </c>
      <c r="B75" s="27" t="s">
        <v>55</v>
      </c>
      <c r="C75" s="26" t="s">
        <v>15</v>
      </c>
      <c r="D75" s="26" t="s">
        <v>1180</v>
      </c>
      <c r="E75" s="26" t="s">
        <v>16</v>
      </c>
      <c r="F75" s="28">
        <v>3</v>
      </c>
      <c r="G75" s="28">
        <v>1923.07</v>
      </c>
      <c r="H75" s="28">
        <f t="shared" si="4"/>
        <v>5769.21</v>
      </c>
      <c r="I75" s="29">
        <f t="shared" si="5"/>
        <v>0.11991349307780232</v>
      </c>
      <c r="J75" s="29">
        <f t="shared" si="7"/>
        <v>95.141136837181406</v>
      </c>
      <c r="K75" s="26" t="str">
        <f t="shared" si="6"/>
        <v>C</v>
      </c>
    </row>
    <row r="76" spans="1:11">
      <c r="A76" s="26" t="s">
        <v>174</v>
      </c>
      <c r="B76" s="27" t="s">
        <v>175</v>
      </c>
      <c r="C76" s="26" t="s">
        <v>15</v>
      </c>
      <c r="D76" s="26" t="s">
        <v>1137</v>
      </c>
      <c r="E76" s="26" t="s">
        <v>176</v>
      </c>
      <c r="F76" s="28">
        <v>331.7</v>
      </c>
      <c r="G76" s="28">
        <v>17.100000000000001</v>
      </c>
      <c r="H76" s="28">
        <f t="shared" si="4"/>
        <v>5672.07</v>
      </c>
      <c r="I76" s="29">
        <f t="shared" si="5"/>
        <v>0.1178944303781298</v>
      </c>
      <c r="J76" s="29">
        <f t="shared" si="7"/>
        <v>95.259031267559536</v>
      </c>
      <c r="K76" s="26" t="str">
        <f t="shared" si="6"/>
        <v>C</v>
      </c>
    </row>
    <row r="77" spans="1:11" ht="16.5">
      <c r="A77" s="26" t="s">
        <v>321</v>
      </c>
      <c r="B77" s="27" t="s">
        <v>322</v>
      </c>
      <c r="C77" s="26" t="s">
        <v>15</v>
      </c>
      <c r="D77" s="26" t="s">
        <v>1137</v>
      </c>
      <c r="E77" s="26" t="s">
        <v>68</v>
      </c>
      <c r="F77" s="28">
        <v>87.2</v>
      </c>
      <c r="G77" s="28">
        <v>62.79</v>
      </c>
      <c r="H77" s="28">
        <f t="shared" si="4"/>
        <v>5475.29</v>
      </c>
      <c r="I77" s="29">
        <f t="shared" si="5"/>
        <v>0.11380434227805199</v>
      </c>
      <c r="J77" s="29">
        <f t="shared" si="7"/>
        <v>95.372835609837594</v>
      </c>
      <c r="K77" s="26" t="str">
        <f t="shared" si="6"/>
        <v>C</v>
      </c>
    </row>
    <row r="78" spans="1:11" ht="16.5">
      <c r="A78" s="26" t="s">
        <v>148</v>
      </c>
      <c r="B78" s="27" t="s">
        <v>149</v>
      </c>
      <c r="C78" s="26" t="s">
        <v>15</v>
      </c>
      <c r="D78" s="26" t="s">
        <v>1137</v>
      </c>
      <c r="E78" s="26" t="s">
        <v>82</v>
      </c>
      <c r="F78" s="28">
        <v>38.01</v>
      </c>
      <c r="G78" s="28">
        <v>141.19</v>
      </c>
      <c r="H78" s="28">
        <f t="shared" si="4"/>
        <v>5366.63</v>
      </c>
      <c r="I78" s="29">
        <f t="shared" si="5"/>
        <v>0.11154583545340285</v>
      </c>
      <c r="J78" s="29">
        <f t="shared" si="7"/>
        <v>95.484381445290992</v>
      </c>
      <c r="K78" s="26" t="str">
        <f t="shared" si="6"/>
        <v>C</v>
      </c>
    </row>
    <row r="79" spans="1:11">
      <c r="A79" s="26" t="s">
        <v>766</v>
      </c>
      <c r="B79" s="27" t="s">
        <v>767</v>
      </c>
      <c r="C79" s="26" t="s">
        <v>15</v>
      </c>
      <c r="D79" s="26" t="s">
        <v>1137</v>
      </c>
      <c r="E79" s="26" t="s">
        <v>68</v>
      </c>
      <c r="F79" s="28">
        <v>187.95</v>
      </c>
      <c r="G79" s="28">
        <v>28.53</v>
      </c>
      <c r="H79" s="28">
        <f t="shared" si="4"/>
        <v>5362.21</v>
      </c>
      <c r="I79" s="29">
        <f t="shared" si="5"/>
        <v>0.11145396539850733</v>
      </c>
      <c r="J79" s="29">
        <f t="shared" si="7"/>
        <v>95.595835410689503</v>
      </c>
      <c r="K79" s="26" t="str">
        <f t="shared" si="6"/>
        <v>C</v>
      </c>
    </row>
    <row r="80" spans="1:11" ht="16.5">
      <c r="A80" s="26" t="s">
        <v>165</v>
      </c>
      <c r="B80" s="27" t="s">
        <v>166</v>
      </c>
      <c r="C80" s="26" t="s">
        <v>15</v>
      </c>
      <c r="D80" s="26" t="s">
        <v>1137</v>
      </c>
      <c r="E80" s="26" t="s">
        <v>68</v>
      </c>
      <c r="F80" s="28">
        <v>20.25</v>
      </c>
      <c r="G80" s="28">
        <v>248.84</v>
      </c>
      <c r="H80" s="28">
        <f t="shared" si="4"/>
        <v>5039.01</v>
      </c>
      <c r="I80" s="29">
        <f t="shared" si="5"/>
        <v>0.10473622744777476</v>
      </c>
      <c r="J80" s="29">
        <f t="shared" si="7"/>
        <v>95.700571638137276</v>
      </c>
      <c r="K80" s="26" t="str">
        <f t="shared" si="6"/>
        <v>C</v>
      </c>
    </row>
    <row r="81" spans="1:11" ht="16.5">
      <c r="A81" s="26" t="s">
        <v>220</v>
      </c>
      <c r="B81" s="27" t="s">
        <v>221</v>
      </c>
      <c r="C81" s="26" t="s">
        <v>15</v>
      </c>
      <c r="D81" s="26" t="s">
        <v>1137</v>
      </c>
      <c r="E81" s="26" t="s">
        <v>176</v>
      </c>
      <c r="F81" s="28">
        <v>416</v>
      </c>
      <c r="G81" s="28">
        <v>12.11</v>
      </c>
      <c r="H81" s="28">
        <f t="shared" si="4"/>
        <v>5037.76</v>
      </c>
      <c r="I81" s="29">
        <f t="shared" si="5"/>
        <v>0.10471024609740838</v>
      </c>
      <c r="J81" s="29">
        <f t="shared" si="7"/>
        <v>95.805281884234688</v>
      </c>
      <c r="K81" s="26" t="str">
        <f t="shared" si="6"/>
        <v>C</v>
      </c>
    </row>
    <row r="82" spans="1:11" ht="16.5">
      <c r="A82" s="26" t="s">
        <v>711</v>
      </c>
      <c r="B82" s="27" t="s">
        <v>712</v>
      </c>
      <c r="C82" s="26" t="s">
        <v>15</v>
      </c>
      <c r="D82" s="26" t="s">
        <v>1137</v>
      </c>
      <c r="E82" s="26" t="s">
        <v>68</v>
      </c>
      <c r="F82" s="28">
        <v>45.7</v>
      </c>
      <c r="G82" s="28">
        <v>104.97</v>
      </c>
      <c r="H82" s="28">
        <f t="shared" si="4"/>
        <v>4797.13</v>
      </c>
      <c r="I82" s="29">
        <f t="shared" si="5"/>
        <v>9.9708732226477775E-2</v>
      </c>
      <c r="J82" s="29">
        <f t="shared" si="7"/>
        <v>95.904990616461163</v>
      </c>
      <c r="K82" s="26" t="str">
        <f t="shared" si="6"/>
        <v>C</v>
      </c>
    </row>
    <row r="83" spans="1:11">
      <c r="A83" s="26" t="s">
        <v>1103</v>
      </c>
      <c r="B83" s="27" t="s">
        <v>1104</v>
      </c>
      <c r="C83" s="26" t="s">
        <v>2984</v>
      </c>
      <c r="D83" s="26" t="s">
        <v>1137</v>
      </c>
      <c r="E83" s="26" t="s">
        <v>39</v>
      </c>
      <c r="F83" s="28">
        <v>1</v>
      </c>
      <c r="G83" s="28">
        <v>4754.26</v>
      </c>
      <c r="H83" s="28">
        <f t="shared" si="4"/>
        <v>4754.26</v>
      </c>
      <c r="I83" s="29">
        <f t="shared" si="5"/>
        <v>9.8817675834312238E-2</v>
      </c>
      <c r="J83" s="29">
        <f t="shared" si="7"/>
        <v>96.003808292295474</v>
      </c>
      <c r="K83" s="26" t="str">
        <f t="shared" si="6"/>
        <v>C</v>
      </c>
    </row>
    <row r="84" spans="1:11" ht="16.5">
      <c r="A84" s="26" t="s">
        <v>974</v>
      </c>
      <c r="B84" s="27" t="s">
        <v>975</v>
      </c>
      <c r="C84" s="26" t="s">
        <v>15</v>
      </c>
      <c r="D84" s="26" t="s">
        <v>1137</v>
      </c>
      <c r="E84" s="26" t="s">
        <v>39</v>
      </c>
      <c r="F84" s="28">
        <v>77</v>
      </c>
      <c r="G84" s="28">
        <v>59.99</v>
      </c>
      <c r="H84" s="28">
        <f t="shared" si="4"/>
        <v>4619.2299999999996</v>
      </c>
      <c r="I84" s="29">
        <f t="shared" si="5"/>
        <v>9.6011066442333828E-2</v>
      </c>
      <c r="J84" s="29">
        <f t="shared" si="7"/>
        <v>96.099819358737804</v>
      </c>
      <c r="K84" s="26" t="str">
        <f t="shared" si="6"/>
        <v>C</v>
      </c>
    </row>
    <row r="85" spans="1:11">
      <c r="A85" s="26" t="s">
        <v>178</v>
      </c>
      <c r="B85" s="27" t="s">
        <v>179</v>
      </c>
      <c r="C85" s="26" t="s">
        <v>15</v>
      </c>
      <c r="D85" s="26" t="s">
        <v>1137</v>
      </c>
      <c r="E85" s="26" t="s">
        <v>176</v>
      </c>
      <c r="F85" s="28">
        <v>305.8</v>
      </c>
      <c r="G85" s="28">
        <v>15.07</v>
      </c>
      <c r="H85" s="28">
        <f t="shared" si="4"/>
        <v>4608.41</v>
      </c>
      <c r="I85" s="29">
        <f t="shared" si="5"/>
        <v>9.5786171873562406E-2</v>
      </c>
      <c r="J85" s="29">
        <f t="shared" si="7"/>
        <v>96.19560553061136</v>
      </c>
      <c r="K85" s="26" t="str">
        <f t="shared" si="6"/>
        <v>C</v>
      </c>
    </row>
    <row r="86" spans="1:11" ht="16.5">
      <c r="A86" s="26" t="s">
        <v>924</v>
      </c>
      <c r="B86" s="27" t="s">
        <v>925</v>
      </c>
      <c r="C86" s="26" t="s">
        <v>2984</v>
      </c>
      <c r="D86" s="26" t="s">
        <v>1137</v>
      </c>
      <c r="E86" s="26" t="s">
        <v>82</v>
      </c>
      <c r="F86" s="28">
        <v>4.3899999999999997</v>
      </c>
      <c r="G86" s="28">
        <v>985.74</v>
      </c>
      <c r="H86" s="28">
        <f t="shared" si="4"/>
        <v>4327.3999999999996</v>
      </c>
      <c r="I86" s="29">
        <f t="shared" si="5"/>
        <v>8.9945356460396086E-2</v>
      </c>
      <c r="J86" s="29">
        <f t="shared" si="7"/>
        <v>96.28555088707175</v>
      </c>
      <c r="K86" s="26" t="str">
        <f t="shared" si="6"/>
        <v>C</v>
      </c>
    </row>
    <row r="87" spans="1:11">
      <c r="A87" s="26" t="s">
        <v>151</v>
      </c>
      <c r="B87" s="27" t="s">
        <v>152</v>
      </c>
      <c r="C87" s="26" t="s">
        <v>15</v>
      </c>
      <c r="D87" s="26" t="s">
        <v>1137</v>
      </c>
      <c r="E87" s="26" t="s">
        <v>82</v>
      </c>
      <c r="F87" s="28">
        <v>116.2</v>
      </c>
      <c r="G87" s="28">
        <v>36.369999999999997</v>
      </c>
      <c r="H87" s="28">
        <f t="shared" si="4"/>
        <v>4226.1899999999996</v>
      </c>
      <c r="I87" s="29">
        <f t="shared" si="5"/>
        <v>8.7841698483930614E-2</v>
      </c>
      <c r="J87" s="29">
        <f t="shared" si="7"/>
        <v>96.373392585555678</v>
      </c>
      <c r="K87" s="26" t="str">
        <f t="shared" si="6"/>
        <v>C</v>
      </c>
    </row>
    <row r="88" spans="1:11">
      <c r="A88" s="26" t="s">
        <v>881</v>
      </c>
      <c r="B88" s="27" t="s">
        <v>882</v>
      </c>
      <c r="C88" s="26" t="s">
        <v>2984</v>
      </c>
      <c r="D88" s="26" t="s">
        <v>1137</v>
      </c>
      <c r="E88" s="26" t="s">
        <v>39</v>
      </c>
      <c r="F88" s="28">
        <v>1</v>
      </c>
      <c r="G88" s="28">
        <v>4208.87</v>
      </c>
      <c r="H88" s="28">
        <f t="shared" si="4"/>
        <v>4208.87</v>
      </c>
      <c r="I88" s="29">
        <f t="shared" si="5"/>
        <v>8.7481700893253994E-2</v>
      </c>
      <c r="J88" s="29">
        <f t="shared" si="7"/>
        <v>96.460874286448927</v>
      </c>
      <c r="K88" s="26" t="str">
        <f t="shared" si="6"/>
        <v>C</v>
      </c>
    </row>
    <row r="89" spans="1:11">
      <c r="A89" s="26" t="s">
        <v>830</v>
      </c>
      <c r="B89" s="27" t="s">
        <v>831</v>
      </c>
      <c r="C89" s="26" t="s">
        <v>135</v>
      </c>
      <c r="D89" s="26" t="s">
        <v>1137</v>
      </c>
      <c r="E89" s="26" t="s">
        <v>136</v>
      </c>
      <c r="F89" s="28">
        <v>1</v>
      </c>
      <c r="G89" s="28">
        <v>4044.65</v>
      </c>
      <c r="H89" s="28">
        <f t="shared" si="4"/>
        <v>4044.65</v>
      </c>
      <c r="I89" s="29">
        <f t="shared" si="5"/>
        <v>8.4068375007519777E-2</v>
      </c>
      <c r="J89" s="29">
        <f t="shared" si="7"/>
        <v>96.544942661456446</v>
      </c>
      <c r="K89" s="26" t="str">
        <f t="shared" si="6"/>
        <v>C</v>
      </c>
    </row>
    <row r="90" spans="1:11">
      <c r="A90" s="26" t="s">
        <v>127</v>
      </c>
      <c r="B90" s="27" t="s">
        <v>128</v>
      </c>
      <c r="C90" s="26" t="s">
        <v>15</v>
      </c>
      <c r="D90" s="26" t="s">
        <v>1234</v>
      </c>
      <c r="E90" s="26" t="s">
        <v>39</v>
      </c>
      <c r="F90" s="28">
        <v>1</v>
      </c>
      <c r="G90" s="28">
        <v>3976.95</v>
      </c>
      <c r="H90" s="28">
        <f t="shared" si="4"/>
        <v>3976.95</v>
      </c>
      <c r="I90" s="29">
        <f t="shared" si="5"/>
        <v>8.266122507167635E-2</v>
      </c>
      <c r="J90" s="29">
        <f t="shared" si="7"/>
        <v>96.627603886528121</v>
      </c>
      <c r="K90" s="26" t="str">
        <f t="shared" si="6"/>
        <v>C</v>
      </c>
    </row>
    <row r="91" spans="1:11">
      <c r="A91" s="26" t="s">
        <v>752</v>
      </c>
      <c r="B91" s="27" t="s">
        <v>753</v>
      </c>
      <c r="C91" s="26" t="s">
        <v>15</v>
      </c>
      <c r="D91" s="26" t="s">
        <v>1137</v>
      </c>
      <c r="E91" s="26" t="s">
        <v>68</v>
      </c>
      <c r="F91" s="28">
        <v>117.3</v>
      </c>
      <c r="G91" s="28">
        <v>32.11</v>
      </c>
      <c r="H91" s="28">
        <f t="shared" si="4"/>
        <v>3766.5</v>
      </c>
      <c r="I91" s="29">
        <f t="shared" si="5"/>
        <v>7.8287004923991738E-2</v>
      </c>
      <c r="J91" s="29">
        <f t="shared" si="7"/>
        <v>96.705890891452114</v>
      </c>
      <c r="K91" s="26" t="str">
        <f t="shared" si="6"/>
        <v>C</v>
      </c>
    </row>
    <row r="92" spans="1:11" ht="16.5">
      <c r="A92" s="26" t="s">
        <v>259</v>
      </c>
      <c r="B92" s="27" t="s">
        <v>260</v>
      </c>
      <c r="C92" s="26" t="s">
        <v>2984</v>
      </c>
      <c r="D92" s="26" t="s">
        <v>1137</v>
      </c>
      <c r="E92" s="26" t="s">
        <v>82</v>
      </c>
      <c r="F92" s="28">
        <v>3.66</v>
      </c>
      <c r="G92" s="28">
        <v>985.74</v>
      </c>
      <c r="H92" s="28">
        <f t="shared" si="4"/>
        <v>3607.81</v>
      </c>
      <c r="I92" s="29">
        <f t="shared" si="5"/>
        <v>7.4988620532278422E-2</v>
      </c>
      <c r="J92" s="29">
        <f t="shared" si="7"/>
        <v>96.780879511984395</v>
      </c>
      <c r="K92" s="26" t="str">
        <f t="shared" si="6"/>
        <v>C</v>
      </c>
    </row>
    <row r="93" spans="1:11">
      <c r="A93" s="26" t="s">
        <v>233</v>
      </c>
      <c r="B93" s="27" t="s">
        <v>234</v>
      </c>
      <c r="C93" s="26" t="s">
        <v>2984</v>
      </c>
      <c r="D93" s="26" t="s">
        <v>1137</v>
      </c>
      <c r="E93" s="26" t="s">
        <v>82</v>
      </c>
      <c r="F93" s="28">
        <v>3.65</v>
      </c>
      <c r="G93" s="28">
        <v>983.72</v>
      </c>
      <c r="H93" s="28">
        <f t="shared" si="4"/>
        <v>3590.58</v>
      </c>
      <c r="I93" s="29">
        <f t="shared" si="5"/>
        <v>7.463049359882816E-2</v>
      </c>
      <c r="J93" s="29">
        <f t="shared" si="7"/>
        <v>96.855510005583227</v>
      </c>
      <c r="K93" s="26" t="str">
        <f t="shared" si="6"/>
        <v>C</v>
      </c>
    </row>
    <row r="94" spans="1:11">
      <c r="A94" s="26" t="s">
        <v>947</v>
      </c>
      <c r="B94" s="27" t="s">
        <v>948</v>
      </c>
      <c r="C94" s="26" t="s">
        <v>949</v>
      </c>
      <c r="D94" s="26" t="s">
        <v>1137</v>
      </c>
      <c r="E94" s="26" t="s">
        <v>39</v>
      </c>
      <c r="F94" s="28">
        <v>1.8</v>
      </c>
      <c r="G94" s="28">
        <v>1963.72</v>
      </c>
      <c r="H94" s="28">
        <f t="shared" si="4"/>
        <v>3534.7</v>
      </c>
      <c r="I94" s="29">
        <f t="shared" si="5"/>
        <v>7.3469023312049284E-2</v>
      </c>
      <c r="J94" s="29">
        <f t="shared" si="7"/>
        <v>96.92897902889527</v>
      </c>
      <c r="K94" s="26" t="str">
        <f t="shared" si="6"/>
        <v>C</v>
      </c>
    </row>
    <row r="95" spans="1:11">
      <c r="A95" s="26" t="s">
        <v>822</v>
      </c>
      <c r="B95" s="27" t="s">
        <v>823</v>
      </c>
      <c r="C95" s="26" t="s">
        <v>2984</v>
      </c>
      <c r="D95" s="26" t="s">
        <v>1137</v>
      </c>
      <c r="E95" s="26" t="s">
        <v>39</v>
      </c>
      <c r="F95" s="28">
        <v>12</v>
      </c>
      <c r="G95" s="28">
        <v>292.13</v>
      </c>
      <c r="H95" s="28">
        <f t="shared" si="4"/>
        <v>3505.56</v>
      </c>
      <c r="I95" s="29">
        <f t="shared" si="5"/>
        <v>7.2863346072308113E-2</v>
      </c>
      <c r="J95" s="29">
        <f t="shared" si="7"/>
        <v>97.00184237496758</v>
      </c>
      <c r="K95" s="26" t="str">
        <f t="shared" si="6"/>
        <v>C</v>
      </c>
    </row>
    <row r="96" spans="1:11" ht="24.75">
      <c r="A96" s="26" t="s">
        <v>84</v>
      </c>
      <c r="B96" s="27" t="s">
        <v>85</v>
      </c>
      <c r="C96" s="26" t="s">
        <v>15</v>
      </c>
      <c r="D96" s="26" t="s">
        <v>1137</v>
      </c>
      <c r="E96" s="26" t="s">
        <v>82</v>
      </c>
      <c r="F96" s="28">
        <v>380.95</v>
      </c>
      <c r="G96" s="28">
        <v>9.1199999999999992</v>
      </c>
      <c r="H96" s="28">
        <f t="shared" si="4"/>
        <v>3474.26</v>
      </c>
      <c r="I96" s="29">
        <f t="shared" si="5"/>
        <v>7.2212773059133831E-2</v>
      </c>
      <c r="J96" s="29">
        <f t="shared" si="7"/>
        <v>97.074055148026716</v>
      </c>
      <c r="K96" s="26" t="str">
        <f t="shared" si="6"/>
        <v>C</v>
      </c>
    </row>
    <row r="97" spans="1:11" ht="24.75">
      <c r="A97" s="26" t="s">
        <v>297</v>
      </c>
      <c r="B97" s="27" t="s">
        <v>298</v>
      </c>
      <c r="C97" s="26" t="s">
        <v>15</v>
      </c>
      <c r="D97" s="26" t="s">
        <v>1137</v>
      </c>
      <c r="E97" s="26" t="s">
        <v>68</v>
      </c>
      <c r="F97" s="28">
        <v>9</v>
      </c>
      <c r="G97" s="28">
        <v>384.99</v>
      </c>
      <c r="H97" s="28">
        <f t="shared" si="4"/>
        <v>3464.91</v>
      </c>
      <c r="I97" s="29">
        <f t="shared" si="5"/>
        <v>7.2018432558393269E-2</v>
      </c>
      <c r="J97" s="29">
        <f t="shared" si="7"/>
        <v>97.14607358058511</v>
      </c>
      <c r="K97" s="26" t="str">
        <f t="shared" si="6"/>
        <v>C</v>
      </c>
    </row>
    <row r="98" spans="1:11">
      <c r="A98" s="26" t="s">
        <v>772</v>
      </c>
      <c r="B98" s="27" t="s">
        <v>773</v>
      </c>
      <c r="C98" s="26" t="s">
        <v>15</v>
      </c>
      <c r="D98" s="26" t="s">
        <v>1137</v>
      </c>
      <c r="E98" s="26" t="s">
        <v>68</v>
      </c>
      <c r="F98" s="28">
        <v>187.95</v>
      </c>
      <c r="G98" s="28">
        <v>17.940000000000001</v>
      </c>
      <c r="H98" s="28">
        <f t="shared" si="4"/>
        <v>3371.82</v>
      </c>
      <c r="I98" s="29">
        <f t="shared" si="5"/>
        <v>7.0083549433907835E-2</v>
      </c>
      <c r="J98" s="29">
        <f t="shared" si="7"/>
        <v>97.216157130019013</v>
      </c>
      <c r="K98" s="26" t="str">
        <f t="shared" si="6"/>
        <v>C</v>
      </c>
    </row>
    <row r="99" spans="1:11" ht="16.5">
      <c r="A99" s="26" t="s">
        <v>1108</v>
      </c>
      <c r="B99" s="27" t="s">
        <v>1109</v>
      </c>
      <c r="C99" s="26" t="s">
        <v>15</v>
      </c>
      <c r="D99" s="26" t="s">
        <v>1137</v>
      </c>
      <c r="E99" s="26" t="s">
        <v>68</v>
      </c>
      <c r="F99" s="28">
        <v>62.57</v>
      </c>
      <c r="G99" s="28">
        <v>52.32</v>
      </c>
      <c r="H99" s="28">
        <f t="shared" si="4"/>
        <v>3273.66</v>
      </c>
      <c r="I99" s="29">
        <f t="shared" si="5"/>
        <v>6.8043285952336344E-2</v>
      </c>
      <c r="J99" s="29">
        <f t="shared" si="7"/>
        <v>97.284200415971355</v>
      </c>
      <c r="K99" s="26" t="str">
        <f t="shared" si="6"/>
        <v>C</v>
      </c>
    </row>
    <row r="100" spans="1:11" ht="16.5">
      <c r="A100" s="26" t="s">
        <v>955</v>
      </c>
      <c r="B100" s="27" t="s">
        <v>956</v>
      </c>
      <c r="C100" s="26" t="s">
        <v>15</v>
      </c>
      <c r="D100" s="26" t="s">
        <v>1137</v>
      </c>
      <c r="E100" s="26" t="s">
        <v>68</v>
      </c>
      <c r="F100" s="28">
        <v>96.62</v>
      </c>
      <c r="G100" s="28">
        <v>30.3</v>
      </c>
      <c r="H100" s="28">
        <f t="shared" si="4"/>
        <v>2927.59</v>
      </c>
      <c r="I100" s="29">
        <f t="shared" si="5"/>
        <v>6.085019321530042E-2</v>
      </c>
      <c r="J100" s="29">
        <f t="shared" si="7"/>
        <v>97.345050609186657</v>
      </c>
      <c r="K100" s="26" t="str">
        <f t="shared" si="6"/>
        <v>C</v>
      </c>
    </row>
    <row r="101" spans="1:11">
      <c r="A101" s="26" t="s">
        <v>70</v>
      </c>
      <c r="B101" s="27" t="s">
        <v>71</v>
      </c>
      <c r="C101" s="26" t="s">
        <v>15</v>
      </c>
      <c r="D101" s="26" t="s">
        <v>1137</v>
      </c>
      <c r="E101" s="26" t="s">
        <v>68</v>
      </c>
      <c r="F101" s="28">
        <v>5</v>
      </c>
      <c r="G101" s="28">
        <v>580.17999999999995</v>
      </c>
      <c r="H101" s="28">
        <f t="shared" si="4"/>
        <v>2900.9</v>
      </c>
      <c r="I101" s="29">
        <f t="shared" si="5"/>
        <v>6.0295439422277365E-2</v>
      </c>
      <c r="J101" s="29">
        <f t="shared" si="7"/>
        <v>97.405346048608934</v>
      </c>
      <c r="K101" s="26" t="str">
        <f t="shared" si="6"/>
        <v>C</v>
      </c>
    </row>
    <row r="102" spans="1:11">
      <c r="A102" s="26" t="s">
        <v>1040</v>
      </c>
      <c r="B102" s="27" t="s">
        <v>1041</v>
      </c>
      <c r="C102" s="26" t="s">
        <v>135</v>
      </c>
      <c r="D102" s="26" t="s">
        <v>1137</v>
      </c>
      <c r="E102" s="26" t="s">
        <v>136</v>
      </c>
      <c r="F102" s="28">
        <v>10</v>
      </c>
      <c r="G102" s="28">
        <v>272.56</v>
      </c>
      <c r="H102" s="28">
        <f t="shared" si="4"/>
        <v>2725.6</v>
      </c>
      <c r="I102" s="29">
        <f t="shared" si="5"/>
        <v>5.66518148468955E-2</v>
      </c>
      <c r="J102" s="29">
        <f t="shared" si="7"/>
        <v>97.461997863455835</v>
      </c>
      <c r="K102" s="26" t="str">
        <f t="shared" si="6"/>
        <v>C</v>
      </c>
    </row>
    <row r="103" spans="1:11">
      <c r="A103" s="26" t="s">
        <v>379</v>
      </c>
      <c r="B103" s="27" t="s">
        <v>380</v>
      </c>
      <c r="C103" s="26" t="s">
        <v>15</v>
      </c>
      <c r="D103" s="26" t="s">
        <v>1137</v>
      </c>
      <c r="E103" s="26" t="s">
        <v>39</v>
      </c>
      <c r="F103" s="28">
        <v>17</v>
      </c>
      <c r="G103" s="28">
        <v>158.79</v>
      </c>
      <c r="H103" s="28">
        <f t="shared" si="4"/>
        <v>2699.43</v>
      </c>
      <c r="I103" s="29">
        <f t="shared" si="5"/>
        <v>5.6107869295624863E-2</v>
      </c>
      <c r="J103" s="29">
        <f t="shared" si="7"/>
        <v>97.518105732751465</v>
      </c>
      <c r="K103" s="26" t="str">
        <f t="shared" si="6"/>
        <v>C</v>
      </c>
    </row>
    <row r="104" spans="1:11" ht="16.5">
      <c r="A104" s="26" t="s">
        <v>239</v>
      </c>
      <c r="B104" s="27" t="s">
        <v>240</v>
      </c>
      <c r="C104" s="26" t="s">
        <v>15</v>
      </c>
      <c r="D104" s="26" t="s">
        <v>1137</v>
      </c>
      <c r="E104" s="26" t="s">
        <v>176</v>
      </c>
      <c r="F104" s="28">
        <v>167.6</v>
      </c>
      <c r="G104" s="28">
        <v>15.76</v>
      </c>
      <c r="H104" s="28">
        <f t="shared" si="4"/>
        <v>2641.38</v>
      </c>
      <c r="I104" s="29">
        <f t="shared" si="5"/>
        <v>5.4901295384609944E-2</v>
      </c>
      <c r="J104" s="29">
        <f t="shared" si="7"/>
        <v>97.573007028136075</v>
      </c>
      <c r="K104" s="26" t="str">
        <f t="shared" si="6"/>
        <v>C</v>
      </c>
    </row>
    <row r="105" spans="1:11" ht="16.5">
      <c r="A105" s="26" t="s">
        <v>1020</v>
      </c>
      <c r="B105" s="27" t="s">
        <v>1021</v>
      </c>
      <c r="C105" s="26" t="s">
        <v>2984</v>
      </c>
      <c r="D105" s="26" t="s">
        <v>1137</v>
      </c>
      <c r="E105" s="26" t="s">
        <v>39</v>
      </c>
      <c r="F105" s="28">
        <v>2</v>
      </c>
      <c r="G105" s="28">
        <v>1320.1</v>
      </c>
      <c r="H105" s="28">
        <f t="shared" si="4"/>
        <v>2640.2</v>
      </c>
      <c r="I105" s="29">
        <f t="shared" si="5"/>
        <v>5.4876768989864065E-2</v>
      </c>
      <c r="J105" s="29">
        <f t="shared" si="7"/>
        <v>97.627883797125946</v>
      </c>
      <c r="K105" s="26" t="str">
        <f t="shared" si="6"/>
        <v>C</v>
      </c>
    </row>
    <row r="106" spans="1:11" ht="16.5">
      <c r="A106" s="26" t="s">
        <v>208</v>
      </c>
      <c r="B106" s="27" t="s">
        <v>209</v>
      </c>
      <c r="C106" s="26" t="s">
        <v>15</v>
      </c>
      <c r="D106" s="26" t="s">
        <v>1137</v>
      </c>
      <c r="E106" s="26" t="s">
        <v>68</v>
      </c>
      <c r="F106" s="28">
        <v>15.01</v>
      </c>
      <c r="G106" s="28">
        <v>175.73</v>
      </c>
      <c r="H106" s="28">
        <f t="shared" si="4"/>
        <v>2637.71</v>
      </c>
      <c r="I106" s="29">
        <f t="shared" si="5"/>
        <v>5.4825014139934236E-2</v>
      </c>
      <c r="J106" s="29">
        <f t="shared" si="7"/>
        <v>97.682708811265883</v>
      </c>
      <c r="K106" s="26" t="str">
        <f t="shared" si="6"/>
        <v>C</v>
      </c>
    </row>
    <row r="107" spans="1:11">
      <c r="A107" s="26" t="s">
        <v>168</v>
      </c>
      <c r="B107" s="27" t="s">
        <v>169</v>
      </c>
      <c r="C107" s="26" t="s">
        <v>15</v>
      </c>
      <c r="D107" s="26" t="s">
        <v>1137</v>
      </c>
      <c r="E107" s="26" t="s">
        <v>68</v>
      </c>
      <c r="F107" s="28">
        <v>45.25</v>
      </c>
      <c r="G107" s="28">
        <v>57.84</v>
      </c>
      <c r="H107" s="28">
        <f t="shared" si="4"/>
        <v>2617.2600000000002</v>
      </c>
      <c r="I107" s="29">
        <f t="shared" si="5"/>
        <v>5.4399959247940166E-2</v>
      </c>
      <c r="J107" s="29">
        <f t="shared" si="7"/>
        <v>97.737108770513828</v>
      </c>
      <c r="K107" s="26" t="str">
        <f t="shared" si="6"/>
        <v>C</v>
      </c>
    </row>
    <row r="108" spans="1:11" ht="16.5">
      <c r="A108" s="26" t="s">
        <v>236</v>
      </c>
      <c r="B108" s="27" t="s">
        <v>237</v>
      </c>
      <c r="C108" s="26" t="s">
        <v>15</v>
      </c>
      <c r="D108" s="26" t="s">
        <v>1137</v>
      </c>
      <c r="E108" s="26" t="s">
        <v>176</v>
      </c>
      <c r="F108" s="28">
        <v>151.80000000000001</v>
      </c>
      <c r="G108" s="28">
        <v>17.23</v>
      </c>
      <c r="H108" s="28">
        <f t="shared" si="4"/>
        <v>2615.5100000000002</v>
      </c>
      <c r="I108" s="29">
        <f t="shared" si="5"/>
        <v>5.4363585357427233E-2</v>
      </c>
      <c r="J108" s="29">
        <f t="shared" si="7"/>
        <v>97.79147235587125</v>
      </c>
      <c r="K108" s="26" t="str">
        <f t="shared" si="6"/>
        <v>C</v>
      </c>
    </row>
    <row r="109" spans="1:11" ht="16.5">
      <c r="A109" s="26" t="s">
        <v>399</v>
      </c>
      <c r="B109" s="27" t="s">
        <v>400</v>
      </c>
      <c r="C109" s="26" t="s">
        <v>15</v>
      </c>
      <c r="D109" s="26" t="s">
        <v>1137</v>
      </c>
      <c r="E109" s="26" t="s">
        <v>103</v>
      </c>
      <c r="F109" s="28">
        <v>440</v>
      </c>
      <c r="G109" s="28">
        <v>5.84</v>
      </c>
      <c r="H109" s="28">
        <f t="shared" si="4"/>
        <v>2569.6</v>
      </c>
      <c r="I109" s="29">
        <f t="shared" si="5"/>
        <v>5.3409342321170637E-2</v>
      </c>
      <c r="J109" s="29">
        <f t="shared" si="7"/>
        <v>97.844881698192424</v>
      </c>
      <c r="K109" s="26" t="str">
        <f t="shared" si="6"/>
        <v>C</v>
      </c>
    </row>
    <row r="110" spans="1:11" ht="16.5">
      <c r="A110" s="26" t="s">
        <v>702</v>
      </c>
      <c r="B110" s="27" t="s">
        <v>703</v>
      </c>
      <c r="C110" s="26" t="s">
        <v>15</v>
      </c>
      <c r="D110" s="26" t="s">
        <v>1137</v>
      </c>
      <c r="E110" s="26" t="s">
        <v>68</v>
      </c>
      <c r="F110" s="28">
        <v>390.68</v>
      </c>
      <c r="G110" s="28">
        <v>6.49</v>
      </c>
      <c r="H110" s="28">
        <f t="shared" si="4"/>
        <v>2535.5100000000002</v>
      </c>
      <c r="I110" s="29">
        <f t="shared" si="5"/>
        <v>5.2700778933978586E-2</v>
      </c>
      <c r="J110" s="29">
        <f t="shared" si="7"/>
        <v>97.897582477126406</v>
      </c>
      <c r="K110" s="26" t="str">
        <f t="shared" si="6"/>
        <v>C</v>
      </c>
    </row>
    <row r="111" spans="1:11">
      <c r="A111" s="26" t="s">
        <v>422</v>
      </c>
      <c r="B111" s="27" t="s">
        <v>423</v>
      </c>
      <c r="C111" s="26" t="s">
        <v>2984</v>
      </c>
      <c r="D111" s="26" t="s">
        <v>1137</v>
      </c>
      <c r="E111" s="26" t="s">
        <v>39</v>
      </c>
      <c r="F111" s="28">
        <v>16</v>
      </c>
      <c r="G111" s="28">
        <v>157.84</v>
      </c>
      <c r="H111" s="28">
        <f t="shared" si="4"/>
        <v>2525.44</v>
      </c>
      <c r="I111" s="29">
        <f t="shared" si="5"/>
        <v>5.2491473175426982E-2</v>
      </c>
      <c r="J111" s="29">
        <f t="shared" si="7"/>
        <v>97.950073950301828</v>
      </c>
      <c r="K111" s="26" t="str">
        <f t="shared" si="6"/>
        <v>C</v>
      </c>
    </row>
    <row r="112" spans="1:11" ht="24.75">
      <c r="A112" s="26" t="s">
        <v>291</v>
      </c>
      <c r="B112" s="27" t="s">
        <v>292</v>
      </c>
      <c r="C112" s="26" t="s">
        <v>15</v>
      </c>
      <c r="D112" s="26" t="s">
        <v>1137</v>
      </c>
      <c r="E112" s="26" t="s">
        <v>68</v>
      </c>
      <c r="F112" s="28">
        <v>2.6</v>
      </c>
      <c r="G112" s="28">
        <v>947.62</v>
      </c>
      <c r="H112" s="28">
        <f t="shared" si="4"/>
        <v>2463.81</v>
      </c>
      <c r="I112" s="29">
        <f t="shared" si="5"/>
        <v>5.121048867696272E-2</v>
      </c>
      <c r="J112" s="29">
        <f t="shared" si="7"/>
        <v>98.001284438978786</v>
      </c>
      <c r="K112" s="26" t="str">
        <f t="shared" si="6"/>
        <v>C</v>
      </c>
    </row>
    <row r="113" spans="1:11" ht="16.5">
      <c r="A113" s="26" t="s">
        <v>978</v>
      </c>
      <c r="B113" s="27" t="s">
        <v>979</v>
      </c>
      <c r="C113" s="26" t="s">
        <v>15</v>
      </c>
      <c r="D113" s="26" t="s">
        <v>1137</v>
      </c>
      <c r="E113" s="26" t="s">
        <v>39</v>
      </c>
      <c r="F113" s="28">
        <v>25</v>
      </c>
      <c r="G113" s="28">
        <v>97.81</v>
      </c>
      <c r="H113" s="28">
        <f t="shared" si="4"/>
        <v>2445.25</v>
      </c>
      <c r="I113" s="29">
        <f t="shared" si="5"/>
        <v>5.0824717586722634E-2</v>
      </c>
      <c r="J113" s="29">
        <f t="shared" si="7"/>
        <v>98.052109156565507</v>
      </c>
      <c r="K113" s="26" t="str">
        <f t="shared" si="6"/>
        <v>C</v>
      </c>
    </row>
    <row r="114" spans="1:11">
      <c r="A114" s="26" t="s">
        <v>775</v>
      </c>
      <c r="B114" s="27" t="s">
        <v>776</v>
      </c>
      <c r="C114" s="26" t="s">
        <v>15</v>
      </c>
      <c r="D114" s="26" t="s">
        <v>1137</v>
      </c>
      <c r="E114" s="26" t="s">
        <v>68</v>
      </c>
      <c r="F114" s="28">
        <v>38.42</v>
      </c>
      <c r="G114" s="28">
        <v>62.45</v>
      </c>
      <c r="H114" s="28">
        <f t="shared" si="4"/>
        <v>2399.33</v>
      </c>
      <c r="I114" s="29">
        <f t="shared" si="5"/>
        <v>4.9870266699663116E-2</v>
      </c>
      <c r="J114" s="29">
        <f t="shared" si="7"/>
        <v>98.101979423265163</v>
      </c>
      <c r="K114" s="26" t="str">
        <f t="shared" si="6"/>
        <v>C</v>
      </c>
    </row>
    <row r="115" spans="1:11" ht="16.5">
      <c r="A115" s="26" t="s">
        <v>124</v>
      </c>
      <c r="B115" s="27" t="s">
        <v>125</v>
      </c>
      <c r="C115" s="26" t="s">
        <v>15</v>
      </c>
      <c r="D115" s="26" t="s">
        <v>1137</v>
      </c>
      <c r="E115" s="26" t="s">
        <v>39</v>
      </c>
      <c r="F115" s="28">
        <v>1</v>
      </c>
      <c r="G115" s="28">
        <v>2293.27</v>
      </c>
      <c r="H115" s="28">
        <f t="shared" si="4"/>
        <v>2293.27</v>
      </c>
      <c r="I115" s="29">
        <f t="shared" si="5"/>
        <v>4.766580108377607E-2</v>
      </c>
      <c r="J115" s="29">
        <f t="shared" si="7"/>
        <v>98.149645224348944</v>
      </c>
      <c r="K115" s="26" t="str">
        <f t="shared" si="6"/>
        <v>C</v>
      </c>
    </row>
    <row r="116" spans="1:11" ht="16.5">
      <c r="A116" s="26" t="s">
        <v>951</v>
      </c>
      <c r="B116" s="27" t="s">
        <v>952</v>
      </c>
      <c r="C116" s="26" t="s">
        <v>15</v>
      </c>
      <c r="D116" s="26" t="s">
        <v>1137</v>
      </c>
      <c r="E116" s="26" t="s">
        <v>68</v>
      </c>
      <c r="F116" s="28">
        <v>8.5</v>
      </c>
      <c r="G116" s="28">
        <v>266.64999999999998</v>
      </c>
      <c r="H116" s="28">
        <f t="shared" si="4"/>
        <v>2266.5300000000002</v>
      </c>
      <c r="I116" s="29">
        <f t="shared" si="5"/>
        <v>4.7110008036738357E-2</v>
      </c>
      <c r="J116" s="29">
        <f t="shared" si="7"/>
        <v>98.196755232385684</v>
      </c>
      <c r="K116" s="26" t="str">
        <f t="shared" si="6"/>
        <v>C</v>
      </c>
    </row>
    <row r="117" spans="1:11">
      <c r="A117" s="26" t="s">
        <v>736</v>
      </c>
      <c r="B117" s="27" t="s">
        <v>737</v>
      </c>
      <c r="C117" s="26" t="s">
        <v>15</v>
      </c>
      <c r="D117" s="26" t="s">
        <v>1137</v>
      </c>
      <c r="E117" s="26" t="s">
        <v>103</v>
      </c>
      <c r="F117" s="28">
        <v>31.9</v>
      </c>
      <c r="G117" s="28">
        <v>70.209999999999994</v>
      </c>
      <c r="H117" s="28">
        <f t="shared" si="4"/>
        <v>2239.6999999999998</v>
      </c>
      <c r="I117" s="29">
        <f t="shared" si="5"/>
        <v>4.6552344332474259E-2</v>
      </c>
      <c r="J117" s="29">
        <f t="shared" si="7"/>
        <v>98.243307576718152</v>
      </c>
      <c r="K117" s="26" t="str">
        <f t="shared" si="6"/>
        <v>C</v>
      </c>
    </row>
    <row r="118" spans="1:11" ht="16.5">
      <c r="A118" s="26" t="s">
        <v>705</v>
      </c>
      <c r="B118" s="27" t="s">
        <v>706</v>
      </c>
      <c r="C118" s="26" t="s">
        <v>15</v>
      </c>
      <c r="D118" s="26" t="s">
        <v>1137</v>
      </c>
      <c r="E118" s="26" t="s">
        <v>68</v>
      </c>
      <c r="F118" s="28">
        <v>45.7</v>
      </c>
      <c r="G118" s="28">
        <v>45.82</v>
      </c>
      <c r="H118" s="28">
        <f t="shared" si="4"/>
        <v>2093.9699999999998</v>
      </c>
      <c r="I118" s="29">
        <f t="shared" si="5"/>
        <v>4.352333458135961E-2</v>
      </c>
      <c r="J118" s="29">
        <f t="shared" si="7"/>
        <v>98.286830911299518</v>
      </c>
      <c r="K118" s="26" t="str">
        <f t="shared" si="6"/>
        <v>C</v>
      </c>
    </row>
    <row r="119" spans="1:11">
      <c r="A119" s="26" t="s">
        <v>283</v>
      </c>
      <c r="B119" s="27" t="s">
        <v>284</v>
      </c>
      <c r="C119" s="26" t="s">
        <v>15</v>
      </c>
      <c r="D119" s="26" t="s">
        <v>1137</v>
      </c>
      <c r="E119" s="26" t="s">
        <v>103</v>
      </c>
      <c r="F119" s="28">
        <v>124.49</v>
      </c>
      <c r="G119" s="28">
        <v>16.78</v>
      </c>
      <c r="H119" s="28">
        <f t="shared" si="4"/>
        <v>2088.94</v>
      </c>
      <c r="I119" s="29">
        <f t="shared" si="5"/>
        <v>4.341878562748528E-2</v>
      </c>
      <c r="J119" s="29">
        <f t="shared" si="7"/>
        <v>98.330249696926998</v>
      </c>
      <c r="K119" s="26" t="str">
        <f t="shared" si="6"/>
        <v>C</v>
      </c>
    </row>
    <row r="120" spans="1:11">
      <c r="A120" s="26" t="s">
        <v>692</v>
      </c>
      <c r="B120" s="27" t="s">
        <v>693</v>
      </c>
      <c r="C120" s="26" t="s">
        <v>135</v>
      </c>
      <c r="D120" s="26" t="s">
        <v>1137</v>
      </c>
      <c r="E120" s="26" t="s">
        <v>136</v>
      </c>
      <c r="F120" s="28">
        <v>2</v>
      </c>
      <c r="G120" s="28">
        <v>1010.96</v>
      </c>
      <c r="H120" s="28">
        <f t="shared" si="4"/>
        <v>2021.92</v>
      </c>
      <c r="I120" s="29">
        <f t="shared" si="5"/>
        <v>4.2025769546241175E-2</v>
      </c>
      <c r="J120" s="29">
        <f t="shared" si="7"/>
        <v>98.372275466473241</v>
      </c>
      <c r="K120" s="26" t="str">
        <f t="shared" si="6"/>
        <v>C</v>
      </c>
    </row>
    <row r="121" spans="1:11" ht="16.5">
      <c r="A121" s="26" t="s">
        <v>798</v>
      </c>
      <c r="B121" s="27" t="s">
        <v>799</v>
      </c>
      <c r="C121" s="26" t="s">
        <v>15</v>
      </c>
      <c r="D121" s="26" t="s">
        <v>1137</v>
      </c>
      <c r="E121" s="26" t="s">
        <v>68</v>
      </c>
      <c r="F121" s="28">
        <v>29.06</v>
      </c>
      <c r="G121" s="28">
        <v>69.12</v>
      </c>
      <c r="H121" s="28">
        <f t="shared" si="4"/>
        <v>2008.63</v>
      </c>
      <c r="I121" s="29">
        <f t="shared" si="5"/>
        <v>4.1749535829145777E-2</v>
      </c>
      <c r="J121" s="29">
        <f t="shared" si="7"/>
        <v>98.414025002302381</v>
      </c>
      <c r="K121" s="26" t="str">
        <f t="shared" si="6"/>
        <v>C</v>
      </c>
    </row>
    <row r="122" spans="1:11">
      <c r="A122" s="26" t="s">
        <v>189</v>
      </c>
      <c r="B122" s="27" t="s">
        <v>190</v>
      </c>
      <c r="C122" s="26" t="s">
        <v>15</v>
      </c>
      <c r="D122" s="26" t="s">
        <v>1137</v>
      </c>
      <c r="E122" s="26" t="s">
        <v>176</v>
      </c>
      <c r="F122" s="28">
        <v>102.3</v>
      </c>
      <c r="G122" s="28">
        <v>18.82</v>
      </c>
      <c r="H122" s="28">
        <f t="shared" si="4"/>
        <v>1925.29</v>
      </c>
      <c r="I122" s="29">
        <f t="shared" si="5"/>
        <v>4.0017307237518139E-2</v>
      </c>
      <c r="J122" s="29">
        <f t="shared" si="7"/>
        <v>98.454042309539901</v>
      </c>
      <c r="K122" s="26" t="str">
        <f t="shared" si="6"/>
        <v>C</v>
      </c>
    </row>
    <row r="123" spans="1:11" ht="16.5">
      <c r="A123" s="26" t="s">
        <v>1059</v>
      </c>
      <c r="B123" s="27" t="s">
        <v>1060</v>
      </c>
      <c r="C123" s="26" t="s">
        <v>15</v>
      </c>
      <c r="D123" s="26" t="s">
        <v>1137</v>
      </c>
      <c r="E123" s="26" t="s">
        <v>68</v>
      </c>
      <c r="F123" s="28">
        <v>163.9</v>
      </c>
      <c r="G123" s="28">
        <v>11.53</v>
      </c>
      <c r="H123" s="28">
        <f t="shared" si="4"/>
        <v>1889.77</v>
      </c>
      <c r="I123" s="29">
        <f t="shared" si="5"/>
        <v>3.927902118550694E-2</v>
      </c>
      <c r="J123" s="29">
        <f t="shared" si="7"/>
        <v>98.493321330725408</v>
      </c>
      <c r="K123" s="26" t="str">
        <f t="shared" si="6"/>
        <v>C</v>
      </c>
    </row>
    <row r="124" spans="1:11" ht="16.5">
      <c r="A124" s="26" t="s">
        <v>1085</v>
      </c>
      <c r="B124" s="27" t="s">
        <v>1086</v>
      </c>
      <c r="C124" s="26" t="s">
        <v>15</v>
      </c>
      <c r="D124" s="26" t="s">
        <v>1137</v>
      </c>
      <c r="E124" s="26" t="s">
        <v>103</v>
      </c>
      <c r="F124" s="28">
        <v>37.03</v>
      </c>
      <c r="G124" s="28">
        <v>50.43</v>
      </c>
      <c r="H124" s="28">
        <f t="shared" si="4"/>
        <v>1867.42</v>
      </c>
      <c r="I124" s="29">
        <f t="shared" si="5"/>
        <v>3.8814474640955977E-2</v>
      </c>
      <c r="J124" s="29">
        <f t="shared" si="7"/>
        <v>98.532135805366366</v>
      </c>
      <c r="K124" s="26" t="str">
        <f t="shared" si="6"/>
        <v>C</v>
      </c>
    </row>
    <row r="125" spans="1:11" ht="16.5">
      <c r="A125" s="26" t="s">
        <v>93</v>
      </c>
      <c r="B125" s="27" t="s">
        <v>94</v>
      </c>
      <c r="C125" s="26" t="s">
        <v>15</v>
      </c>
      <c r="D125" s="26" t="s">
        <v>1137</v>
      </c>
      <c r="E125" s="26" t="s">
        <v>68</v>
      </c>
      <c r="F125" s="28">
        <v>14.85</v>
      </c>
      <c r="G125" s="28">
        <v>125.36</v>
      </c>
      <c r="H125" s="28">
        <f t="shared" si="4"/>
        <v>1861.6</v>
      </c>
      <c r="I125" s="29">
        <f t="shared" si="5"/>
        <v>3.8693505473650081E-2</v>
      </c>
      <c r="J125" s="29">
        <f t="shared" si="7"/>
        <v>98.570829310840011</v>
      </c>
      <c r="K125" s="26" t="str">
        <f t="shared" si="6"/>
        <v>C</v>
      </c>
    </row>
    <row r="126" spans="1:11">
      <c r="A126" s="26" t="s">
        <v>1082</v>
      </c>
      <c r="B126" s="27" t="s">
        <v>1083</v>
      </c>
      <c r="C126" s="26" t="s">
        <v>15</v>
      </c>
      <c r="D126" s="26" t="s">
        <v>1137</v>
      </c>
      <c r="E126" s="26" t="s">
        <v>103</v>
      </c>
      <c r="F126" s="28">
        <v>20.399999999999999</v>
      </c>
      <c r="G126" s="28">
        <v>86.38</v>
      </c>
      <c r="H126" s="28">
        <f t="shared" si="4"/>
        <v>1762.15</v>
      </c>
      <c r="I126" s="29">
        <f t="shared" si="5"/>
        <v>3.6626429238500478E-2</v>
      </c>
      <c r="J126" s="29">
        <f t="shared" si="7"/>
        <v>98.607455740078507</v>
      </c>
      <c r="K126" s="26" t="str">
        <f t="shared" si="6"/>
        <v>C</v>
      </c>
    </row>
    <row r="127" spans="1:11" ht="16.5">
      <c r="A127" s="26" t="s">
        <v>90</v>
      </c>
      <c r="B127" s="27" t="s">
        <v>91</v>
      </c>
      <c r="C127" s="26" t="s">
        <v>15</v>
      </c>
      <c r="D127" s="26" t="s">
        <v>1137</v>
      </c>
      <c r="E127" s="26" t="s">
        <v>68</v>
      </c>
      <c r="F127" s="28">
        <v>30.3</v>
      </c>
      <c r="G127" s="28">
        <v>56.4</v>
      </c>
      <c r="H127" s="28">
        <f t="shared" si="4"/>
        <v>1708.92</v>
      </c>
      <c r="I127" s="29">
        <f t="shared" si="5"/>
        <v>3.5520039414498335E-2</v>
      </c>
      <c r="J127" s="29">
        <f t="shared" si="7"/>
        <v>98.642975779493</v>
      </c>
      <c r="K127" s="26" t="str">
        <f t="shared" si="6"/>
        <v>C</v>
      </c>
    </row>
    <row r="128" spans="1:11" ht="16.5">
      <c r="A128" s="26" t="s">
        <v>665</v>
      </c>
      <c r="B128" s="27" t="s">
        <v>666</v>
      </c>
      <c r="C128" s="26" t="s">
        <v>15</v>
      </c>
      <c r="D128" s="26" t="s">
        <v>1137</v>
      </c>
      <c r="E128" s="26" t="s">
        <v>39</v>
      </c>
      <c r="F128" s="28">
        <v>4</v>
      </c>
      <c r="G128" s="28">
        <v>403.87</v>
      </c>
      <c r="H128" s="28">
        <f t="shared" si="4"/>
        <v>1615.48</v>
      </c>
      <c r="I128" s="29">
        <f t="shared" si="5"/>
        <v>3.3577881511910317E-2</v>
      </c>
      <c r="J128" s="29">
        <f t="shared" si="7"/>
        <v>98.676553661004917</v>
      </c>
      <c r="K128" s="26" t="str">
        <f t="shared" si="6"/>
        <v>C</v>
      </c>
    </row>
    <row r="129" spans="1:11">
      <c r="A129" s="26" t="s">
        <v>200</v>
      </c>
      <c r="B129" s="27" t="s">
        <v>201</v>
      </c>
      <c r="C129" s="26" t="s">
        <v>15</v>
      </c>
      <c r="D129" s="26" t="s">
        <v>1137</v>
      </c>
      <c r="E129" s="26" t="s">
        <v>176</v>
      </c>
      <c r="F129" s="28">
        <v>122.2</v>
      </c>
      <c r="G129" s="28">
        <v>12.82</v>
      </c>
      <c r="H129" s="28">
        <f t="shared" si="4"/>
        <v>1566.6</v>
      </c>
      <c r="I129" s="29">
        <f t="shared" si="5"/>
        <v>3.2561906787183181E-2</v>
      </c>
      <c r="J129" s="29">
        <f t="shared" si="7"/>
        <v>98.709115567792097</v>
      </c>
      <c r="K129" s="26" t="str">
        <f t="shared" si="6"/>
        <v>C</v>
      </c>
    </row>
    <row r="130" spans="1:11" ht="16.5">
      <c r="A130" s="26" t="s">
        <v>634</v>
      </c>
      <c r="B130" s="27" t="s">
        <v>635</v>
      </c>
      <c r="C130" s="26" t="s">
        <v>15</v>
      </c>
      <c r="D130" s="26" t="s">
        <v>1137</v>
      </c>
      <c r="E130" s="26" t="s">
        <v>39</v>
      </c>
      <c r="F130" s="28">
        <v>2</v>
      </c>
      <c r="G130" s="28">
        <v>775.38</v>
      </c>
      <c r="H130" s="28">
        <f t="shared" si="4"/>
        <v>1550.76</v>
      </c>
      <c r="I130" s="29">
        <f t="shared" si="5"/>
        <v>3.2232671115340353E-2</v>
      </c>
      <c r="J130" s="29">
        <f t="shared" si="7"/>
        <v>98.741348238907435</v>
      </c>
      <c r="K130" s="26" t="str">
        <f t="shared" si="6"/>
        <v>C</v>
      </c>
    </row>
    <row r="131" spans="1:11">
      <c r="A131" s="26" t="s">
        <v>300</v>
      </c>
      <c r="B131" s="27" t="s">
        <v>301</v>
      </c>
      <c r="C131" s="26" t="s">
        <v>15</v>
      </c>
      <c r="D131" s="26" t="s">
        <v>1137</v>
      </c>
      <c r="E131" s="26" t="s">
        <v>103</v>
      </c>
      <c r="F131" s="28">
        <v>64</v>
      </c>
      <c r="G131" s="28">
        <v>23.4</v>
      </c>
      <c r="H131" s="28">
        <f t="shared" si="4"/>
        <v>1497.6</v>
      </c>
      <c r="I131" s="29">
        <f t="shared" si="5"/>
        <v>3.112773624695872E-2</v>
      </c>
      <c r="J131" s="29">
        <f t="shared" si="7"/>
        <v>98.772475975154393</v>
      </c>
      <c r="K131" s="26" t="str">
        <f t="shared" si="6"/>
        <v>C</v>
      </c>
    </row>
    <row r="132" spans="1:11">
      <c r="A132" s="26" t="s">
        <v>337</v>
      </c>
      <c r="B132" s="27" t="s">
        <v>338</v>
      </c>
      <c r="C132" s="26" t="s">
        <v>135</v>
      </c>
      <c r="D132" s="26" t="s">
        <v>1137</v>
      </c>
      <c r="E132" s="26" t="s">
        <v>335</v>
      </c>
      <c r="F132" s="28">
        <v>50</v>
      </c>
      <c r="G132" s="28">
        <v>29.42</v>
      </c>
      <c r="H132" s="28">
        <f t="shared" ref="H132:H195" si="8">ROUND(F132*G132,2)</f>
        <v>1471</v>
      </c>
      <c r="I132" s="29">
        <f t="shared" ref="I132:I195" si="9">H132/VALOR_TOTAL*100</f>
        <v>3.0574853111162051E-2</v>
      </c>
      <c r="J132" s="29">
        <f t="shared" si="7"/>
        <v>98.803050828265555</v>
      </c>
      <c r="K132" s="26" t="str">
        <f t="shared" ref="K132:K195" si="10">IF(J132&lt;=80,"A",IF(J132&lt;=95,"B","C"))</f>
        <v>C</v>
      </c>
    </row>
    <row r="133" spans="1:11" ht="16.5">
      <c r="A133" s="26" t="s">
        <v>642</v>
      </c>
      <c r="B133" s="27" t="s">
        <v>643</v>
      </c>
      <c r="C133" s="26" t="s">
        <v>15</v>
      </c>
      <c r="D133" s="26" t="s">
        <v>1137</v>
      </c>
      <c r="E133" s="26" t="s">
        <v>39</v>
      </c>
      <c r="F133" s="28">
        <v>2</v>
      </c>
      <c r="G133" s="28">
        <v>732.29</v>
      </c>
      <c r="H133" s="28">
        <f t="shared" si="8"/>
        <v>1464.58</v>
      </c>
      <c r="I133" s="29">
        <f t="shared" si="9"/>
        <v>3.0441412895680295E-2</v>
      </c>
      <c r="J133" s="29">
        <f t="shared" ref="J133:J196" si="11">I133+J132</f>
        <v>98.833492241161238</v>
      </c>
      <c r="K133" s="26" t="str">
        <f t="shared" si="10"/>
        <v>C</v>
      </c>
    </row>
    <row r="134" spans="1:11" ht="16.5">
      <c r="A134" s="26" t="s">
        <v>402</v>
      </c>
      <c r="B134" s="27" t="s">
        <v>403</v>
      </c>
      <c r="C134" s="26" t="s">
        <v>15</v>
      </c>
      <c r="D134" s="26" t="s">
        <v>1137</v>
      </c>
      <c r="E134" s="26" t="s">
        <v>103</v>
      </c>
      <c r="F134" s="28">
        <v>144</v>
      </c>
      <c r="G134" s="28">
        <v>9.64</v>
      </c>
      <c r="H134" s="28">
        <f t="shared" si="8"/>
        <v>1388.16</v>
      </c>
      <c r="I134" s="29">
        <f t="shared" si="9"/>
        <v>2.8853017059680974E-2</v>
      </c>
      <c r="J134" s="29">
        <f t="shared" si="11"/>
        <v>98.862345258220913</v>
      </c>
      <c r="K134" s="26" t="str">
        <f t="shared" si="10"/>
        <v>C</v>
      </c>
    </row>
    <row r="135" spans="1:11">
      <c r="A135" s="26" t="s">
        <v>739</v>
      </c>
      <c r="B135" s="27" t="s">
        <v>740</v>
      </c>
      <c r="C135" s="26" t="s">
        <v>15</v>
      </c>
      <c r="D135" s="26" t="s">
        <v>1137</v>
      </c>
      <c r="E135" s="26" t="s">
        <v>103</v>
      </c>
      <c r="F135" s="28">
        <v>25.6</v>
      </c>
      <c r="G135" s="28">
        <v>54.16</v>
      </c>
      <c r="H135" s="28">
        <f t="shared" si="8"/>
        <v>1386.5</v>
      </c>
      <c r="I135" s="29">
        <f t="shared" si="9"/>
        <v>2.8818513826394412E-2</v>
      </c>
      <c r="J135" s="29">
        <f t="shared" si="11"/>
        <v>98.891163772047307</v>
      </c>
      <c r="K135" s="26" t="str">
        <f t="shared" si="10"/>
        <v>C</v>
      </c>
    </row>
    <row r="136" spans="1:11" ht="16.5">
      <c r="A136" s="26" t="s">
        <v>356</v>
      </c>
      <c r="B136" s="27" t="s">
        <v>357</v>
      </c>
      <c r="C136" s="26" t="s">
        <v>15</v>
      </c>
      <c r="D136" s="26" t="s">
        <v>1137</v>
      </c>
      <c r="E136" s="26" t="s">
        <v>103</v>
      </c>
      <c r="F136" s="28">
        <v>85</v>
      </c>
      <c r="G136" s="28">
        <v>16.28</v>
      </c>
      <c r="H136" s="28">
        <f t="shared" si="8"/>
        <v>1383.8</v>
      </c>
      <c r="I136" s="29">
        <f t="shared" si="9"/>
        <v>2.8762394109603018E-2</v>
      </c>
      <c r="J136" s="29">
        <f t="shared" si="11"/>
        <v>98.919926166156912</v>
      </c>
      <c r="K136" s="26" t="str">
        <f t="shared" si="10"/>
        <v>C</v>
      </c>
    </row>
    <row r="137" spans="1:11">
      <c r="A137" s="26" t="s">
        <v>1079</v>
      </c>
      <c r="B137" s="27" t="s">
        <v>1080</v>
      </c>
      <c r="C137" s="26" t="s">
        <v>15</v>
      </c>
      <c r="D137" s="26" t="s">
        <v>1137</v>
      </c>
      <c r="E137" s="26" t="s">
        <v>103</v>
      </c>
      <c r="F137" s="28">
        <v>20.399999999999999</v>
      </c>
      <c r="G137" s="28">
        <v>65.349999999999994</v>
      </c>
      <c r="H137" s="28">
        <f t="shared" si="8"/>
        <v>1333.14</v>
      </c>
      <c r="I137" s="29">
        <f t="shared" si="9"/>
        <v>2.7709421941954165E-2</v>
      </c>
      <c r="J137" s="29">
        <f t="shared" si="11"/>
        <v>98.947635588098862</v>
      </c>
      <c r="K137" s="26" t="str">
        <f t="shared" si="10"/>
        <v>C</v>
      </c>
    </row>
    <row r="138" spans="1:11">
      <c r="A138" s="26" t="s">
        <v>769</v>
      </c>
      <c r="B138" s="27" t="s">
        <v>770</v>
      </c>
      <c r="C138" s="26" t="s">
        <v>15</v>
      </c>
      <c r="D138" s="26" t="s">
        <v>1137</v>
      </c>
      <c r="E138" s="26" t="s">
        <v>68</v>
      </c>
      <c r="F138" s="28">
        <v>187.95</v>
      </c>
      <c r="G138" s="28">
        <v>7.05</v>
      </c>
      <c r="H138" s="28">
        <f t="shared" si="8"/>
        <v>1325.05</v>
      </c>
      <c r="I138" s="29">
        <f t="shared" si="9"/>
        <v>2.7541270642382921E-2</v>
      </c>
      <c r="J138" s="29">
        <f t="shared" si="11"/>
        <v>98.97517685874125</v>
      </c>
      <c r="K138" s="26" t="str">
        <f t="shared" si="10"/>
        <v>C</v>
      </c>
    </row>
    <row r="139" spans="1:11" ht="24.75">
      <c r="A139" s="26" t="s">
        <v>294</v>
      </c>
      <c r="B139" s="27" t="s">
        <v>295</v>
      </c>
      <c r="C139" s="26" t="s">
        <v>15</v>
      </c>
      <c r="D139" s="26" t="s">
        <v>1137</v>
      </c>
      <c r="E139" s="26" t="s">
        <v>68</v>
      </c>
      <c r="F139" s="28">
        <v>4.8</v>
      </c>
      <c r="G139" s="28">
        <v>271.48</v>
      </c>
      <c r="H139" s="28">
        <f t="shared" si="8"/>
        <v>1303.0999999999999</v>
      </c>
      <c r="I139" s="29">
        <f t="shared" si="9"/>
        <v>2.7085038129949193E-2</v>
      </c>
      <c r="J139" s="29">
        <f t="shared" si="11"/>
        <v>99.002261896871204</v>
      </c>
      <c r="K139" s="26" t="str">
        <f t="shared" si="10"/>
        <v>C</v>
      </c>
    </row>
    <row r="140" spans="1:11" ht="16.5">
      <c r="A140" s="26" t="s">
        <v>248</v>
      </c>
      <c r="B140" s="27" t="s">
        <v>249</v>
      </c>
      <c r="C140" s="26" t="s">
        <v>15</v>
      </c>
      <c r="D140" s="26" t="s">
        <v>1137</v>
      </c>
      <c r="E140" s="26" t="s">
        <v>176</v>
      </c>
      <c r="F140" s="28">
        <v>124.8</v>
      </c>
      <c r="G140" s="28">
        <v>10.199999999999999</v>
      </c>
      <c r="H140" s="28">
        <f t="shared" si="8"/>
        <v>1272.96</v>
      </c>
      <c r="I140" s="29">
        <f t="shared" si="9"/>
        <v>2.6458575809914918E-2</v>
      </c>
      <c r="J140" s="29">
        <f t="shared" si="11"/>
        <v>99.028720472681115</v>
      </c>
      <c r="K140" s="26" t="str">
        <f t="shared" si="10"/>
        <v>C</v>
      </c>
    </row>
    <row r="141" spans="1:11" ht="16.5">
      <c r="A141" s="26" t="s">
        <v>714</v>
      </c>
      <c r="B141" s="27" t="s">
        <v>715</v>
      </c>
      <c r="C141" s="26" t="s">
        <v>15</v>
      </c>
      <c r="D141" s="26" t="s">
        <v>1137</v>
      </c>
      <c r="E141" s="26" t="s">
        <v>68</v>
      </c>
      <c r="F141" s="28">
        <v>103.32</v>
      </c>
      <c r="G141" s="28">
        <v>11.92</v>
      </c>
      <c r="H141" s="28">
        <f t="shared" si="8"/>
        <v>1231.57</v>
      </c>
      <c r="I141" s="29">
        <f t="shared" si="9"/>
        <v>2.5598281336583168E-2</v>
      </c>
      <c r="J141" s="29">
        <f t="shared" si="11"/>
        <v>99.0543187540177</v>
      </c>
      <c r="K141" s="26" t="str">
        <f t="shared" si="10"/>
        <v>C</v>
      </c>
    </row>
    <row r="142" spans="1:11" ht="16.5">
      <c r="A142" s="26" t="s">
        <v>413</v>
      </c>
      <c r="B142" s="27" t="s">
        <v>414</v>
      </c>
      <c r="C142" s="26" t="s">
        <v>15</v>
      </c>
      <c r="D142" s="26" t="s">
        <v>1137</v>
      </c>
      <c r="E142" s="26" t="s">
        <v>39</v>
      </c>
      <c r="F142" s="28">
        <v>1</v>
      </c>
      <c r="G142" s="28">
        <v>1214.6400000000001</v>
      </c>
      <c r="H142" s="28">
        <f t="shared" si="8"/>
        <v>1214.6400000000001</v>
      </c>
      <c r="I142" s="29">
        <f t="shared" si="9"/>
        <v>2.5246389927220853E-2</v>
      </c>
      <c r="J142" s="29">
        <f t="shared" si="11"/>
        <v>99.079565143944919</v>
      </c>
      <c r="K142" s="26" t="str">
        <f t="shared" si="10"/>
        <v>C</v>
      </c>
    </row>
    <row r="143" spans="1:11" ht="16.5">
      <c r="A143" s="26" t="s">
        <v>194</v>
      </c>
      <c r="B143" s="27" t="s">
        <v>195</v>
      </c>
      <c r="C143" s="26" t="s">
        <v>15</v>
      </c>
      <c r="D143" s="26" t="s">
        <v>1137</v>
      </c>
      <c r="E143" s="26" t="s">
        <v>176</v>
      </c>
      <c r="F143" s="28">
        <v>93</v>
      </c>
      <c r="G143" s="28">
        <v>12.72</v>
      </c>
      <c r="H143" s="28">
        <f t="shared" si="8"/>
        <v>1182.96</v>
      </c>
      <c r="I143" s="29">
        <f t="shared" si="9"/>
        <v>2.4587918583535189E-2</v>
      </c>
      <c r="J143" s="29">
        <f t="shared" si="11"/>
        <v>99.104153062528454</v>
      </c>
      <c r="K143" s="26" t="str">
        <f t="shared" si="10"/>
        <v>C</v>
      </c>
    </row>
    <row r="144" spans="1:11">
      <c r="A144" s="26" t="s">
        <v>901</v>
      </c>
      <c r="B144" s="27" t="s">
        <v>902</v>
      </c>
      <c r="C144" s="26" t="s">
        <v>15</v>
      </c>
      <c r="D144" s="26" t="s">
        <v>1137</v>
      </c>
      <c r="E144" s="26" t="s">
        <v>176</v>
      </c>
      <c r="F144" s="28">
        <v>54.6</v>
      </c>
      <c r="G144" s="28">
        <v>20.82</v>
      </c>
      <c r="H144" s="28">
        <f t="shared" si="8"/>
        <v>1136.77</v>
      </c>
      <c r="I144" s="29">
        <f t="shared" si="9"/>
        <v>2.3627855724796521E-2</v>
      </c>
      <c r="J144" s="29">
        <f t="shared" si="11"/>
        <v>99.127780918253251</v>
      </c>
      <c r="K144" s="26" t="str">
        <f t="shared" si="10"/>
        <v>C</v>
      </c>
    </row>
    <row r="145" spans="1:11">
      <c r="A145" s="26" t="s">
        <v>942</v>
      </c>
      <c r="B145" s="27" t="s">
        <v>943</v>
      </c>
      <c r="C145" s="26" t="s">
        <v>2984</v>
      </c>
      <c r="D145" s="26" t="s">
        <v>1137</v>
      </c>
      <c r="E145" s="26" t="s">
        <v>68</v>
      </c>
      <c r="F145" s="28">
        <v>5.78</v>
      </c>
      <c r="G145" s="28">
        <v>193.85</v>
      </c>
      <c r="H145" s="28">
        <f t="shared" si="8"/>
        <v>1120.45</v>
      </c>
      <c r="I145" s="29">
        <f t="shared" si="9"/>
        <v>2.3288643214412999E-2</v>
      </c>
      <c r="J145" s="29">
        <f t="shared" si="11"/>
        <v>99.151069561467665</v>
      </c>
      <c r="K145" s="26" t="str">
        <f t="shared" si="10"/>
        <v>C</v>
      </c>
    </row>
    <row r="146" spans="1:11">
      <c r="A146" s="26" t="s">
        <v>996</v>
      </c>
      <c r="B146" s="27" t="s">
        <v>997</v>
      </c>
      <c r="C146" s="26" t="s">
        <v>135</v>
      </c>
      <c r="D146" s="26" t="s">
        <v>1137</v>
      </c>
      <c r="E146" s="26" t="s">
        <v>335</v>
      </c>
      <c r="F146" s="28">
        <v>30</v>
      </c>
      <c r="G146" s="28">
        <v>36.35</v>
      </c>
      <c r="H146" s="28">
        <f t="shared" si="8"/>
        <v>1090.5</v>
      </c>
      <c r="I146" s="29">
        <f t="shared" si="9"/>
        <v>2.2666130059634408E-2</v>
      </c>
      <c r="J146" s="29">
        <f t="shared" si="11"/>
        <v>99.173735691527298</v>
      </c>
      <c r="K146" s="26" t="str">
        <f t="shared" si="10"/>
        <v>C</v>
      </c>
    </row>
    <row r="147" spans="1:11" ht="16.5">
      <c r="A147" s="26" t="s">
        <v>306</v>
      </c>
      <c r="B147" s="27" t="s">
        <v>307</v>
      </c>
      <c r="C147" s="26" t="s">
        <v>135</v>
      </c>
      <c r="D147" s="26" t="s">
        <v>1137</v>
      </c>
      <c r="E147" s="26" t="s">
        <v>308</v>
      </c>
      <c r="F147" s="28">
        <v>2.6</v>
      </c>
      <c r="G147" s="28">
        <v>403.1</v>
      </c>
      <c r="H147" s="28">
        <f t="shared" si="8"/>
        <v>1048.06</v>
      </c>
      <c r="I147" s="29">
        <f t="shared" si="9"/>
        <v>2.17840112519949E-2</v>
      </c>
      <c r="J147" s="29">
        <f t="shared" si="11"/>
        <v>99.195519702779293</v>
      </c>
      <c r="K147" s="26" t="str">
        <f t="shared" si="10"/>
        <v>C</v>
      </c>
    </row>
    <row r="148" spans="1:11">
      <c r="A148" s="26" t="s">
        <v>303</v>
      </c>
      <c r="B148" s="27" t="s">
        <v>304</v>
      </c>
      <c r="C148" s="26" t="s">
        <v>15</v>
      </c>
      <c r="D148" s="26" t="s">
        <v>1137</v>
      </c>
      <c r="E148" s="26" t="s">
        <v>68</v>
      </c>
      <c r="F148" s="28">
        <v>1.74</v>
      </c>
      <c r="G148" s="28">
        <v>598.76</v>
      </c>
      <c r="H148" s="28">
        <f t="shared" si="8"/>
        <v>1041.8399999999999</v>
      </c>
      <c r="I148" s="29">
        <f t="shared" si="9"/>
        <v>2.1654728052571764E-2</v>
      </c>
      <c r="J148" s="29">
        <f t="shared" si="11"/>
        <v>99.217174430831861</v>
      </c>
      <c r="K148" s="26" t="str">
        <f t="shared" si="10"/>
        <v>C</v>
      </c>
    </row>
    <row r="149" spans="1:11">
      <c r="A149" s="26" t="s">
        <v>390</v>
      </c>
      <c r="B149" s="27" t="s">
        <v>391</v>
      </c>
      <c r="C149" s="26" t="s">
        <v>135</v>
      </c>
      <c r="D149" s="26" t="s">
        <v>1137</v>
      </c>
      <c r="E149" s="26" t="s">
        <v>136</v>
      </c>
      <c r="F149" s="28">
        <v>2</v>
      </c>
      <c r="G149" s="28">
        <v>507.39</v>
      </c>
      <c r="H149" s="28">
        <f t="shared" si="8"/>
        <v>1014.78</v>
      </c>
      <c r="I149" s="29">
        <f t="shared" si="9"/>
        <v>2.1092283779840262E-2</v>
      </c>
      <c r="J149" s="29">
        <f t="shared" si="11"/>
        <v>99.238266714611697</v>
      </c>
      <c r="K149" s="26" t="str">
        <f t="shared" si="10"/>
        <v>C</v>
      </c>
    </row>
    <row r="150" spans="1:11" ht="16.5">
      <c r="A150" s="26" t="s">
        <v>781</v>
      </c>
      <c r="B150" s="27" t="s">
        <v>782</v>
      </c>
      <c r="C150" s="26" t="s">
        <v>15</v>
      </c>
      <c r="D150" s="26" t="s">
        <v>1137</v>
      </c>
      <c r="E150" s="26" t="s">
        <v>68</v>
      </c>
      <c r="F150" s="28">
        <v>20.88</v>
      </c>
      <c r="G150" s="28">
        <v>48.1</v>
      </c>
      <c r="H150" s="28">
        <f t="shared" si="8"/>
        <v>1004.33</v>
      </c>
      <c r="I150" s="29">
        <f t="shared" si="9"/>
        <v>2.0875079690777284E-2</v>
      </c>
      <c r="J150" s="29">
        <f t="shared" si="11"/>
        <v>99.259141794302479</v>
      </c>
      <c r="K150" s="26" t="str">
        <f t="shared" si="10"/>
        <v>C</v>
      </c>
    </row>
    <row r="151" spans="1:11" ht="16.5">
      <c r="A151" s="26" t="s">
        <v>758</v>
      </c>
      <c r="B151" s="27" t="s">
        <v>759</v>
      </c>
      <c r="C151" s="26" t="s">
        <v>15</v>
      </c>
      <c r="D151" s="26" t="s">
        <v>1137</v>
      </c>
      <c r="E151" s="26" t="s">
        <v>68</v>
      </c>
      <c r="F151" s="28">
        <v>9.82</v>
      </c>
      <c r="G151" s="28">
        <v>97.74</v>
      </c>
      <c r="H151" s="28">
        <f t="shared" si="8"/>
        <v>959.81</v>
      </c>
      <c r="I151" s="29">
        <f t="shared" si="9"/>
        <v>1.9949727916128108E-2</v>
      </c>
      <c r="J151" s="29">
        <f t="shared" si="11"/>
        <v>99.279091522218607</v>
      </c>
      <c r="K151" s="26" t="str">
        <f t="shared" si="10"/>
        <v>C</v>
      </c>
    </row>
    <row r="152" spans="1:11">
      <c r="A152" s="26" t="s">
        <v>376</v>
      </c>
      <c r="B152" s="27" t="s">
        <v>377</v>
      </c>
      <c r="C152" s="26" t="s">
        <v>135</v>
      </c>
      <c r="D152" s="26" t="s">
        <v>1137</v>
      </c>
      <c r="E152" s="26" t="s">
        <v>136</v>
      </c>
      <c r="F152" s="28">
        <v>2</v>
      </c>
      <c r="G152" s="28">
        <v>465.01</v>
      </c>
      <c r="H152" s="28">
        <f t="shared" si="8"/>
        <v>930.02</v>
      </c>
      <c r="I152" s="29">
        <f t="shared" si="9"/>
        <v>1.9330540374196417E-2</v>
      </c>
      <c r="J152" s="29">
        <f t="shared" si="11"/>
        <v>99.298422062592806</v>
      </c>
      <c r="K152" s="26" t="str">
        <f t="shared" si="10"/>
        <v>C</v>
      </c>
    </row>
    <row r="153" spans="1:11" ht="16.5">
      <c r="A153" s="26" t="s">
        <v>157</v>
      </c>
      <c r="B153" s="27" t="s">
        <v>158</v>
      </c>
      <c r="C153" s="26" t="s">
        <v>15</v>
      </c>
      <c r="D153" s="26" t="s">
        <v>1137</v>
      </c>
      <c r="E153" s="26" t="s">
        <v>159</v>
      </c>
      <c r="F153" s="28">
        <v>283.89999999999998</v>
      </c>
      <c r="G153" s="28">
        <v>3.17</v>
      </c>
      <c r="H153" s="28">
        <f t="shared" si="8"/>
        <v>899.96</v>
      </c>
      <c r="I153" s="29">
        <f t="shared" si="9"/>
        <v>1.8705740860585587E-2</v>
      </c>
      <c r="J153" s="29">
        <f t="shared" si="11"/>
        <v>99.317127803453388</v>
      </c>
      <c r="K153" s="26" t="str">
        <f t="shared" si="10"/>
        <v>C</v>
      </c>
    </row>
    <row r="154" spans="1:11">
      <c r="A154" s="26" t="s">
        <v>802</v>
      </c>
      <c r="B154" s="27" t="s">
        <v>803</v>
      </c>
      <c r="C154" s="26" t="s">
        <v>15</v>
      </c>
      <c r="D154" s="26" t="s">
        <v>1137</v>
      </c>
      <c r="E154" s="26" t="s">
        <v>68</v>
      </c>
      <c r="F154" s="28">
        <v>187.03</v>
      </c>
      <c r="G154" s="28">
        <v>4.76</v>
      </c>
      <c r="H154" s="28">
        <f t="shared" si="8"/>
        <v>890.26</v>
      </c>
      <c r="I154" s="29">
        <f t="shared" si="9"/>
        <v>1.8504125581742439E-2</v>
      </c>
      <c r="J154" s="29">
        <f t="shared" si="11"/>
        <v>99.335631929035131</v>
      </c>
      <c r="K154" s="26" t="str">
        <f t="shared" si="10"/>
        <v>C</v>
      </c>
    </row>
    <row r="155" spans="1:11" ht="16.5">
      <c r="A155" s="26" t="s">
        <v>227</v>
      </c>
      <c r="B155" s="27" t="s">
        <v>228</v>
      </c>
      <c r="C155" s="26" t="s">
        <v>15</v>
      </c>
      <c r="D155" s="26" t="s">
        <v>1137</v>
      </c>
      <c r="E155" s="26" t="s">
        <v>68</v>
      </c>
      <c r="F155" s="28">
        <v>7.56</v>
      </c>
      <c r="G155" s="28">
        <v>114.83</v>
      </c>
      <c r="H155" s="28">
        <f t="shared" si="8"/>
        <v>868.11</v>
      </c>
      <c r="I155" s="29">
        <f t="shared" si="9"/>
        <v>1.8043736053250093E-2</v>
      </c>
      <c r="J155" s="29">
        <f t="shared" si="11"/>
        <v>99.353675665088375</v>
      </c>
      <c r="K155" s="26" t="str">
        <f t="shared" si="10"/>
        <v>C</v>
      </c>
    </row>
    <row r="156" spans="1:11" ht="16.5">
      <c r="A156" s="26" t="s">
        <v>364</v>
      </c>
      <c r="B156" s="27" t="s">
        <v>365</v>
      </c>
      <c r="C156" s="26" t="s">
        <v>15</v>
      </c>
      <c r="D156" s="26" t="s">
        <v>1137</v>
      </c>
      <c r="E156" s="26" t="s">
        <v>39</v>
      </c>
      <c r="F156" s="28">
        <v>13</v>
      </c>
      <c r="G156" s="28">
        <v>64.55</v>
      </c>
      <c r="H156" s="28">
        <f t="shared" si="8"/>
        <v>839.15</v>
      </c>
      <c r="I156" s="29">
        <f t="shared" si="9"/>
        <v>1.7441800127961683E-2</v>
      </c>
      <c r="J156" s="29">
        <f t="shared" si="11"/>
        <v>99.371117465216329</v>
      </c>
      <c r="K156" s="26" t="str">
        <f t="shared" si="10"/>
        <v>C</v>
      </c>
    </row>
    <row r="157" spans="1:11">
      <c r="A157" s="26" t="s">
        <v>373</v>
      </c>
      <c r="B157" s="27" t="s">
        <v>374</v>
      </c>
      <c r="C157" s="26" t="s">
        <v>15</v>
      </c>
      <c r="D157" s="26" t="s">
        <v>1137</v>
      </c>
      <c r="E157" s="26" t="s">
        <v>39</v>
      </c>
      <c r="F157" s="28">
        <v>13</v>
      </c>
      <c r="G157" s="28">
        <v>62.11</v>
      </c>
      <c r="H157" s="28">
        <f t="shared" si="8"/>
        <v>807.43</v>
      </c>
      <c r="I157" s="29">
        <f t="shared" si="9"/>
        <v>1.6782497381064292E-2</v>
      </c>
      <c r="J157" s="29">
        <f t="shared" si="11"/>
        <v>99.387899962597388</v>
      </c>
      <c r="K157" s="26" t="str">
        <f t="shared" si="10"/>
        <v>C</v>
      </c>
    </row>
    <row r="158" spans="1:11">
      <c r="A158" s="26" t="s">
        <v>697</v>
      </c>
      <c r="B158" s="27" t="s">
        <v>698</v>
      </c>
      <c r="C158" s="26" t="s">
        <v>15</v>
      </c>
      <c r="D158" s="26" t="s">
        <v>1137</v>
      </c>
      <c r="E158" s="26" t="s">
        <v>68</v>
      </c>
      <c r="F158" s="28">
        <v>13.18</v>
      </c>
      <c r="G158" s="28">
        <v>60.65</v>
      </c>
      <c r="H158" s="28">
        <f t="shared" si="8"/>
        <v>799.37</v>
      </c>
      <c r="I158" s="29">
        <f t="shared" si="9"/>
        <v>1.6614969633901841E-2</v>
      </c>
      <c r="J158" s="29">
        <f t="shared" si="11"/>
        <v>99.404514932231294</v>
      </c>
      <c r="K158" s="26" t="str">
        <f t="shared" si="10"/>
        <v>C</v>
      </c>
    </row>
    <row r="159" spans="1:11" ht="16.5">
      <c r="A159" s="26" t="s">
        <v>662</v>
      </c>
      <c r="B159" s="27" t="s">
        <v>663</v>
      </c>
      <c r="C159" s="26" t="s">
        <v>15</v>
      </c>
      <c r="D159" s="26" t="s">
        <v>1137</v>
      </c>
      <c r="E159" s="26" t="s">
        <v>39</v>
      </c>
      <c r="F159" s="28">
        <v>2</v>
      </c>
      <c r="G159" s="28">
        <v>390.71</v>
      </c>
      <c r="H159" s="28">
        <f t="shared" si="8"/>
        <v>781.42</v>
      </c>
      <c r="I159" s="29">
        <f t="shared" si="9"/>
        <v>1.6241877442640551E-2</v>
      </c>
      <c r="J159" s="29">
        <f t="shared" si="11"/>
        <v>99.420756809673932</v>
      </c>
      <c r="K159" s="26" t="str">
        <f t="shared" si="10"/>
        <v>C</v>
      </c>
    </row>
    <row r="160" spans="1:11" ht="16.5">
      <c r="A160" s="26" t="s">
        <v>77</v>
      </c>
      <c r="B160" s="27" t="s">
        <v>78</v>
      </c>
      <c r="C160" s="26" t="s">
        <v>15</v>
      </c>
      <c r="D160" s="26" t="s">
        <v>1137</v>
      </c>
      <c r="E160" s="26" t="s">
        <v>68</v>
      </c>
      <c r="F160" s="28">
        <v>30.3</v>
      </c>
      <c r="G160" s="28">
        <v>24.95</v>
      </c>
      <c r="H160" s="28">
        <f t="shared" si="8"/>
        <v>755.99</v>
      </c>
      <c r="I160" s="29">
        <f t="shared" si="9"/>
        <v>1.5713312850786813E-2</v>
      </c>
      <c r="J160" s="29">
        <f t="shared" si="11"/>
        <v>99.436470122524725</v>
      </c>
      <c r="K160" s="26" t="str">
        <f t="shared" si="10"/>
        <v>C</v>
      </c>
    </row>
    <row r="161" spans="1:11" ht="16.5">
      <c r="A161" s="26" t="s">
        <v>251</v>
      </c>
      <c r="B161" s="27" t="s">
        <v>252</v>
      </c>
      <c r="C161" s="26" t="s">
        <v>15</v>
      </c>
      <c r="D161" s="26" t="s">
        <v>1137</v>
      </c>
      <c r="E161" s="26" t="s">
        <v>176</v>
      </c>
      <c r="F161" s="28">
        <v>65.2</v>
      </c>
      <c r="G161" s="28">
        <v>11.48</v>
      </c>
      <c r="H161" s="28">
        <f t="shared" si="8"/>
        <v>748.5</v>
      </c>
      <c r="I161" s="29">
        <f t="shared" si="9"/>
        <v>1.5557632599391431E-2</v>
      </c>
      <c r="J161" s="29">
        <f t="shared" si="11"/>
        <v>99.452027755124121</v>
      </c>
      <c r="K161" s="26" t="str">
        <f t="shared" si="10"/>
        <v>C</v>
      </c>
    </row>
    <row r="162" spans="1:11">
      <c r="A162" s="26" t="s">
        <v>310</v>
      </c>
      <c r="B162" s="27" t="s">
        <v>311</v>
      </c>
      <c r="C162" s="26" t="s">
        <v>15</v>
      </c>
      <c r="D162" s="26" t="s">
        <v>1137</v>
      </c>
      <c r="E162" s="26" t="s">
        <v>39</v>
      </c>
      <c r="F162" s="28">
        <v>2</v>
      </c>
      <c r="G162" s="28">
        <v>370.94</v>
      </c>
      <c r="H162" s="28">
        <f t="shared" si="8"/>
        <v>741.88</v>
      </c>
      <c r="I162" s="29">
        <f t="shared" si="9"/>
        <v>1.5420035367851056E-2</v>
      </c>
      <c r="J162" s="29">
        <f t="shared" si="11"/>
        <v>99.467447790491974</v>
      </c>
      <c r="K162" s="26" t="str">
        <f t="shared" si="10"/>
        <v>C</v>
      </c>
    </row>
    <row r="163" spans="1:11" ht="16.5">
      <c r="A163" s="26" t="s">
        <v>197</v>
      </c>
      <c r="B163" s="27" t="s">
        <v>198</v>
      </c>
      <c r="C163" s="26" t="s">
        <v>15</v>
      </c>
      <c r="D163" s="26" t="s">
        <v>1137</v>
      </c>
      <c r="E163" s="26" t="s">
        <v>176</v>
      </c>
      <c r="F163" s="28">
        <v>60.9</v>
      </c>
      <c r="G163" s="28">
        <v>11.84</v>
      </c>
      <c r="H163" s="28">
        <f t="shared" si="8"/>
        <v>721.06</v>
      </c>
      <c r="I163" s="29">
        <f t="shared" si="9"/>
        <v>1.4987289996148543E-2</v>
      </c>
      <c r="J163" s="29">
        <f t="shared" si="11"/>
        <v>99.482435080488116</v>
      </c>
      <c r="K163" s="26" t="str">
        <f t="shared" si="10"/>
        <v>C</v>
      </c>
    </row>
    <row r="164" spans="1:11">
      <c r="A164" s="26" t="s">
        <v>733</v>
      </c>
      <c r="B164" s="27" t="s">
        <v>734</v>
      </c>
      <c r="C164" s="26" t="s">
        <v>15</v>
      </c>
      <c r="D164" s="26" t="s">
        <v>1137</v>
      </c>
      <c r="E164" s="26" t="s">
        <v>103</v>
      </c>
      <c r="F164" s="28">
        <v>5.8</v>
      </c>
      <c r="G164" s="28">
        <v>117.89</v>
      </c>
      <c r="H164" s="28">
        <f t="shared" si="8"/>
        <v>683.76</v>
      </c>
      <c r="I164" s="29">
        <f t="shared" si="9"/>
        <v>1.4212006501215612E-2</v>
      </c>
      <c r="J164" s="29">
        <f t="shared" si="11"/>
        <v>99.496647086989327</v>
      </c>
      <c r="K164" s="26" t="str">
        <f t="shared" si="10"/>
        <v>C</v>
      </c>
    </row>
    <row r="165" spans="1:11">
      <c r="A165" s="26" t="s">
        <v>46</v>
      </c>
      <c r="B165" s="27" t="s">
        <v>47</v>
      </c>
      <c r="C165" s="26" t="s">
        <v>15</v>
      </c>
      <c r="D165" s="26" t="s">
        <v>1137</v>
      </c>
      <c r="E165" s="26" t="s">
        <v>39</v>
      </c>
      <c r="F165" s="28">
        <v>4</v>
      </c>
      <c r="G165" s="28">
        <v>167.88</v>
      </c>
      <c r="H165" s="28">
        <f t="shared" si="8"/>
        <v>671.52</v>
      </c>
      <c r="I165" s="29">
        <f t="shared" si="9"/>
        <v>1.3957597118427966E-2</v>
      </c>
      <c r="J165" s="29">
        <f t="shared" si="11"/>
        <v>99.510604684107761</v>
      </c>
      <c r="K165" s="26" t="str">
        <f t="shared" si="10"/>
        <v>C</v>
      </c>
    </row>
    <row r="166" spans="1:11" ht="16.5">
      <c r="A166" s="26" t="s">
        <v>214</v>
      </c>
      <c r="B166" s="27" t="s">
        <v>215</v>
      </c>
      <c r="C166" s="26" t="s">
        <v>15</v>
      </c>
      <c r="D166" s="26" t="s">
        <v>1137</v>
      </c>
      <c r="E166" s="26" t="s">
        <v>176</v>
      </c>
      <c r="F166" s="28">
        <v>44.1</v>
      </c>
      <c r="G166" s="28">
        <v>15.01</v>
      </c>
      <c r="H166" s="28">
        <f t="shared" si="8"/>
        <v>661.94</v>
      </c>
      <c r="I166" s="29">
        <f t="shared" si="9"/>
        <v>1.3758476049219993E-2</v>
      </c>
      <c r="J166" s="29">
        <f t="shared" si="11"/>
        <v>99.52436316015698</v>
      </c>
      <c r="K166" s="26" t="str">
        <f t="shared" si="10"/>
        <v>C</v>
      </c>
    </row>
    <row r="167" spans="1:11">
      <c r="A167" s="26" t="s">
        <v>651</v>
      </c>
      <c r="B167" s="27" t="s">
        <v>652</v>
      </c>
      <c r="C167" s="26" t="s">
        <v>135</v>
      </c>
      <c r="D167" s="26" t="s">
        <v>1137</v>
      </c>
      <c r="E167" s="26" t="s">
        <v>136</v>
      </c>
      <c r="F167" s="28">
        <v>2</v>
      </c>
      <c r="G167" s="28">
        <v>326.54000000000002</v>
      </c>
      <c r="H167" s="28">
        <f t="shared" si="8"/>
        <v>653.08000000000004</v>
      </c>
      <c r="I167" s="29">
        <f t="shared" si="9"/>
        <v>1.3574320237823054E-2</v>
      </c>
      <c r="J167" s="29">
        <f t="shared" si="11"/>
        <v>99.537937480394802</v>
      </c>
      <c r="K167" s="26" t="str">
        <f t="shared" si="10"/>
        <v>C</v>
      </c>
    </row>
    <row r="168" spans="1:11">
      <c r="A168" s="26" t="s">
        <v>343</v>
      </c>
      <c r="B168" s="27" t="s">
        <v>344</v>
      </c>
      <c r="C168" s="26" t="s">
        <v>135</v>
      </c>
      <c r="D168" s="26" t="s">
        <v>1137</v>
      </c>
      <c r="E168" s="26" t="s">
        <v>345</v>
      </c>
      <c r="F168" s="28">
        <v>16</v>
      </c>
      <c r="G168" s="28">
        <v>40.619999999999997</v>
      </c>
      <c r="H168" s="28">
        <f t="shared" si="8"/>
        <v>649.91999999999996</v>
      </c>
      <c r="I168" s="29">
        <f t="shared" si="9"/>
        <v>1.350863938409683E-2</v>
      </c>
      <c r="J168" s="29">
        <f t="shared" si="11"/>
        <v>99.551446119778902</v>
      </c>
      <c r="K168" s="26" t="str">
        <f t="shared" si="10"/>
        <v>C</v>
      </c>
    </row>
    <row r="169" spans="1:11">
      <c r="A169" s="26" t="s">
        <v>333</v>
      </c>
      <c r="B169" s="27" t="s">
        <v>334</v>
      </c>
      <c r="C169" s="26" t="s">
        <v>135</v>
      </c>
      <c r="D169" s="26" t="s">
        <v>1137</v>
      </c>
      <c r="E169" s="26" t="s">
        <v>335</v>
      </c>
      <c r="F169" s="28">
        <v>10</v>
      </c>
      <c r="G169" s="28">
        <v>64.58</v>
      </c>
      <c r="H169" s="28">
        <f t="shared" si="8"/>
        <v>645.79999999999995</v>
      </c>
      <c r="I169" s="29">
        <f t="shared" si="9"/>
        <v>1.3423004853289225E-2</v>
      </c>
      <c r="J169" s="29">
        <f t="shared" si="11"/>
        <v>99.564869124632196</v>
      </c>
      <c r="K169" s="26" t="str">
        <f t="shared" si="10"/>
        <v>C</v>
      </c>
    </row>
    <row r="170" spans="1:11">
      <c r="A170" s="26" t="s">
        <v>838</v>
      </c>
      <c r="B170" s="27" t="s">
        <v>839</v>
      </c>
      <c r="C170" s="26" t="s">
        <v>2984</v>
      </c>
      <c r="D170" s="26" t="s">
        <v>1137</v>
      </c>
      <c r="E170" s="26" t="s">
        <v>39</v>
      </c>
      <c r="F170" s="28">
        <v>1</v>
      </c>
      <c r="G170" s="28">
        <v>638.12</v>
      </c>
      <c r="H170" s="28">
        <f t="shared" si="8"/>
        <v>638.12</v>
      </c>
      <c r="I170" s="29">
        <f t="shared" si="9"/>
        <v>1.3263375436638157E-2</v>
      </c>
      <c r="J170" s="29">
        <f t="shared" si="11"/>
        <v>99.578132500068833</v>
      </c>
      <c r="K170" s="26" t="str">
        <f t="shared" si="10"/>
        <v>C</v>
      </c>
    </row>
    <row r="171" spans="1:11" ht="16.5">
      <c r="A171" s="26" t="s">
        <v>614</v>
      </c>
      <c r="B171" s="27" t="s">
        <v>615</v>
      </c>
      <c r="C171" s="26" t="s">
        <v>15</v>
      </c>
      <c r="D171" s="26" t="s">
        <v>1137</v>
      </c>
      <c r="E171" s="26" t="s">
        <v>39</v>
      </c>
      <c r="F171" s="28">
        <v>8</v>
      </c>
      <c r="G171" s="28">
        <v>79.28</v>
      </c>
      <c r="H171" s="28">
        <f t="shared" si="8"/>
        <v>634.24</v>
      </c>
      <c r="I171" s="29">
        <f t="shared" si="9"/>
        <v>1.3182729325100898E-2</v>
      </c>
      <c r="J171" s="29">
        <f t="shared" si="11"/>
        <v>99.591315229393928</v>
      </c>
      <c r="K171" s="26" t="str">
        <f t="shared" si="10"/>
        <v>C</v>
      </c>
    </row>
    <row r="172" spans="1:11">
      <c r="A172" s="26" t="s">
        <v>130</v>
      </c>
      <c r="B172" s="27" t="s">
        <v>131</v>
      </c>
      <c r="C172" s="26" t="s">
        <v>2984</v>
      </c>
      <c r="D172" s="26" t="s">
        <v>1137</v>
      </c>
      <c r="E172" s="26" t="s">
        <v>39</v>
      </c>
      <c r="F172" s="28">
        <v>4</v>
      </c>
      <c r="G172" s="28">
        <v>157.06</v>
      </c>
      <c r="H172" s="28">
        <f t="shared" si="8"/>
        <v>628.24</v>
      </c>
      <c r="I172" s="29">
        <f t="shared" si="9"/>
        <v>1.3058018843342248E-2</v>
      </c>
      <c r="J172" s="29">
        <f t="shared" si="11"/>
        <v>99.604373248237266</v>
      </c>
      <c r="K172" s="26" t="str">
        <f t="shared" si="10"/>
        <v>C</v>
      </c>
    </row>
    <row r="173" spans="1:11">
      <c r="A173" s="26" t="s">
        <v>433</v>
      </c>
      <c r="B173" s="27" t="s">
        <v>434</v>
      </c>
      <c r="C173" s="26" t="s">
        <v>135</v>
      </c>
      <c r="D173" s="26" t="s">
        <v>1137</v>
      </c>
      <c r="E173" s="26" t="s">
        <v>136</v>
      </c>
      <c r="F173" s="28">
        <v>10</v>
      </c>
      <c r="G173" s="28">
        <v>61.97</v>
      </c>
      <c r="H173" s="28">
        <f t="shared" si="8"/>
        <v>619.70000000000005</v>
      </c>
      <c r="I173" s="29">
        <f t="shared" si="9"/>
        <v>1.2880514257639105E-2</v>
      </c>
      <c r="J173" s="29">
        <f t="shared" si="11"/>
        <v>99.617253762494911</v>
      </c>
      <c r="K173" s="26" t="str">
        <f t="shared" si="10"/>
        <v>C</v>
      </c>
    </row>
    <row r="174" spans="1:11">
      <c r="A174" s="26" t="s">
        <v>680</v>
      </c>
      <c r="B174" s="27" t="s">
        <v>681</v>
      </c>
      <c r="C174" s="26" t="s">
        <v>135</v>
      </c>
      <c r="D174" s="26" t="s">
        <v>1137</v>
      </c>
      <c r="E174" s="26" t="s">
        <v>308</v>
      </c>
      <c r="F174" s="28">
        <v>0.81</v>
      </c>
      <c r="G174" s="28">
        <v>728.47</v>
      </c>
      <c r="H174" s="28">
        <f t="shared" si="8"/>
        <v>590.05999999999995</v>
      </c>
      <c r="I174" s="29">
        <f t="shared" si="9"/>
        <v>1.2264444477751379E-2</v>
      </c>
      <c r="J174" s="29">
        <f t="shared" si="11"/>
        <v>99.629518206972662</v>
      </c>
      <c r="K174" s="26" t="str">
        <f t="shared" si="10"/>
        <v>C</v>
      </c>
    </row>
    <row r="175" spans="1:11">
      <c r="A175" s="26" t="s">
        <v>557</v>
      </c>
      <c r="B175" s="27" t="s">
        <v>558</v>
      </c>
      <c r="C175" s="26" t="s">
        <v>15</v>
      </c>
      <c r="D175" s="26" t="s">
        <v>1137</v>
      </c>
      <c r="E175" s="26" t="s">
        <v>39</v>
      </c>
      <c r="F175" s="28">
        <v>1</v>
      </c>
      <c r="G175" s="28">
        <v>587.73</v>
      </c>
      <c r="H175" s="28">
        <f t="shared" si="8"/>
        <v>587.73</v>
      </c>
      <c r="I175" s="29">
        <f t="shared" si="9"/>
        <v>1.2216015240668437E-2</v>
      </c>
      <c r="J175" s="29">
        <f t="shared" si="11"/>
        <v>99.64173422221333</v>
      </c>
      <c r="K175" s="26" t="str">
        <f t="shared" si="10"/>
        <v>C</v>
      </c>
    </row>
    <row r="176" spans="1:11" ht="16.5">
      <c r="A176" s="26" t="s">
        <v>138</v>
      </c>
      <c r="B176" s="27" t="s">
        <v>139</v>
      </c>
      <c r="C176" s="26" t="s">
        <v>2984</v>
      </c>
      <c r="D176" s="26" t="s">
        <v>1137</v>
      </c>
      <c r="E176" s="26" t="s">
        <v>103</v>
      </c>
      <c r="F176" s="28">
        <v>380.95</v>
      </c>
      <c r="G176" s="28">
        <v>1.54</v>
      </c>
      <c r="H176" s="28">
        <f t="shared" si="8"/>
        <v>586.66</v>
      </c>
      <c r="I176" s="29">
        <f t="shared" si="9"/>
        <v>1.2193775204754813E-2</v>
      </c>
      <c r="J176" s="29">
        <f t="shared" si="11"/>
        <v>99.65392799741808</v>
      </c>
      <c r="K176" s="26" t="str">
        <f t="shared" si="10"/>
        <v>C</v>
      </c>
    </row>
    <row r="177" spans="1:11">
      <c r="A177" s="26" t="s">
        <v>659</v>
      </c>
      <c r="B177" s="27" t="s">
        <v>660</v>
      </c>
      <c r="C177" s="26" t="s">
        <v>135</v>
      </c>
      <c r="D177" s="26" t="s">
        <v>1137</v>
      </c>
      <c r="E177" s="26" t="s">
        <v>136</v>
      </c>
      <c r="F177" s="28">
        <v>4</v>
      </c>
      <c r="G177" s="28">
        <v>144.22999999999999</v>
      </c>
      <c r="H177" s="28">
        <f t="shared" si="8"/>
        <v>576.91999999999996</v>
      </c>
      <c r="I177" s="29">
        <f t="shared" si="9"/>
        <v>1.1991328522699938E-2</v>
      </c>
      <c r="J177" s="29">
        <f t="shared" si="11"/>
        <v>99.665919325940777</v>
      </c>
      <c r="K177" s="26" t="str">
        <f t="shared" si="10"/>
        <v>C</v>
      </c>
    </row>
    <row r="178" spans="1:11">
      <c r="A178" s="26" t="s">
        <v>340</v>
      </c>
      <c r="B178" s="27" t="s">
        <v>341</v>
      </c>
      <c r="C178" s="26" t="s">
        <v>135</v>
      </c>
      <c r="D178" s="26" t="s">
        <v>1137</v>
      </c>
      <c r="E178" s="26" t="s">
        <v>335</v>
      </c>
      <c r="F178" s="28">
        <v>20</v>
      </c>
      <c r="G178" s="28">
        <v>28.44</v>
      </c>
      <c r="H178" s="28">
        <f t="shared" si="8"/>
        <v>568.79999999999995</v>
      </c>
      <c r="I178" s="29">
        <f t="shared" si="9"/>
        <v>1.1822553670719901E-2</v>
      </c>
      <c r="J178" s="29">
        <f t="shared" si="11"/>
        <v>99.677741879611503</v>
      </c>
      <c r="K178" s="26" t="str">
        <f t="shared" si="10"/>
        <v>C</v>
      </c>
    </row>
    <row r="179" spans="1:11">
      <c r="A179" s="26" t="s">
        <v>347</v>
      </c>
      <c r="B179" s="27" t="s">
        <v>348</v>
      </c>
      <c r="C179" s="26" t="s">
        <v>135</v>
      </c>
      <c r="D179" s="26" t="s">
        <v>1137</v>
      </c>
      <c r="E179" s="26" t="s">
        <v>136</v>
      </c>
      <c r="F179" s="28">
        <v>34</v>
      </c>
      <c r="G179" s="28">
        <v>16.690000000000001</v>
      </c>
      <c r="H179" s="28">
        <f t="shared" si="8"/>
        <v>567.46</v>
      </c>
      <c r="I179" s="29">
        <f t="shared" si="9"/>
        <v>1.1794701663127136E-2</v>
      </c>
      <c r="J179" s="29">
        <f t="shared" si="11"/>
        <v>99.689536581274623</v>
      </c>
      <c r="K179" s="26" t="str">
        <f t="shared" si="10"/>
        <v>C</v>
      </c>
    </row>
    <row r="180" spans="1:11" ht="16.5">
      <c r="A180" s="26" t="s">
        <v>569</v>
      </c>
      <c r="B180" s="27" t="s">
        <v>570</v>
      </c>
      <c r="C180" s="26" t="s">
        <v>15</v>
      </c>
      <c r="D180" s="26" t="s">
        <v>1137</v>
      </c>
      <c r="E180" s="26" t="s">
        <v>103</v>
      </c>
      <c r="F180" s="28">
        <v>11.71</v>
      </c>
      <c r="G180" s="28">
        <v>47.74</v>
      </c>
      <c r="H180" s="28">
        <f t="shared" si="8"/>
        <v>559.04</v>
      </c>
      <c r="I180" s="29">
        <f t="shared" si="9"/>
        <v>1.1619691287059164E-2</v>
      </c>
      <c r="J180" s="29">
        <f t="shared" si="11"/>
        <v>99.701156272561676</v>
      </c>
      <c r="K180" s="26" t="str">
        <f t="shared" si="10"/>
        <v>C</v>
      </c>
    </row>
    <row r="181" spans="1:11">
      <c r="A181" s="26" t="s">
        <v>63</v>
      </c>
      <c r="B181" s="27" t="s">
        <v>64</v>
      </c>
      <c r="C181" s="26" t="s">
        <v>15</v>
      </c>
      <c r="D181" s="26" t="s">
        <v>1137</v>
      </c>
      <c r="E181" s="26" t="s">
        <v>39</v>
      </c>
      <c r="F181" s="28">
        <v>1</v>
      </c>
      <c r="G181" s="28">
        <v>557.49</v>
      </c>
      <c r="H181" s="28">
        <f t="shared" si="8"/>
        <v>557.49</v>
      </c>
      <c r="I181" s="29">
        <f t="shared" si="9"/>
        <v>1.1587474412604848E-2</v>
      </c>
      <c r="J181" s="29">
        <f t="shared" si="11"/>
        <v>99.712743746974283</v>
      </c>
      <c r="K181" s="26" t="str">
        <f t="shared" si="10"/>
        <v>C</v>
      </c>
    </row>
    <row r="182" spans="1:11">
      <c r="A182" s="26" t="s">
        <v>984</v>
      </c>
      <c r="B182" s="27" t="s">
        <v>985</v>
      </c>
      <c r="C182" s="26" t="s">
        <v>135</v>
      </c>
      <c r="D182" s="26" t="s">
        <v>1137</v>
      </c>
      <c r="E182" s="26" t="s">
        <v>136</v>
      </c>
      <c r="F182" s="28">
        <v>5</v>
      </c>
      <c r="G182" s="28">
        <v>104.28</v>
      </c>
      <c r="H182" s="28">
        <f t="shared" si="8"/>
        <v>521.4</v>
      </c>
      <c r="I182" s="29">
        <f t="shared" si="9"/>
        <v>1.0837340864826576E-2</v>
      </c>
      <c r="J182" s="29">
        <f t="shared" si="11"/>
        <v>99.723581087839108</v>
      </c>
      <c r="K182" s="26" t="str">
        <f t="shared" si="10"/>
        <v>C</v>
      </c>
    </row>
    <row r="183" spans="1:11">
      <c r="A183" s="26" t="s">
        <v>205</v>
      </c>
      <c r="B183" s="27" t="s">
        <v>206</v>
      </c>
      <c r="C183" s="26" t="s">
        <v>15</v>
      </c>
      <c r="D183" s="26" t="s">
        <v>1137</v>
      </c>
      <c r="E183" s="26" t="s">
        <v>68</v>
      </c>
      <c r="F183" s="28">
        <v>155.76</v>
      </c>
      <c r="G183" s="28">
        <v>3.09</v>
      </c>
      <c r="H183" s="28">
        <f t="shared" si="8"/>
        <v>481.3</v>
      </c>
      <c r="I183" s="29">
        <f t="shared" si="9"/>
        <v>1.000385914507294E-2</v>
      </c>
      <c r="J183" s="29">
        <f t="shared" si="11"/>
        <v>99.73358494698418</v>
      </c>
      <c r="K183" s="26" t="str">
        <f t="shared" si="10"/>
        <v>C</v>
      </c>
    </row>
    <row r="184" spans="1:11" ht="16.5">
      <c r="A184" s="26" t="s">
        <v>626</v>
      </c>
      <c r="B184" s="27" t="s">
        <v>627</v>
      </c>
      <c r="C184" s="26" t="s">
        <v>15</v>
      </c>
      <c r="D184" s="26" t="s">
        <v>1137</v>
      </c>
      <c r="E184" s="26" t="s">
        <v>103</v>
      </c>
      <c r="F184" s="28">
        <v>11.43</v>
      </c>
      <c r="G184" s="28">
        <v>39.28</v>
      </c>
      <c r="H184" s="28">
        <f t="shared" si="8"/>
        <v>448.97</v>
      </c>
      <c r="I184" s="29">
        <f t="shared" si="9"/>
        <v>9.3318774991967557E-3</v>
      </c>
      <c r="J184" s="29">
        <f t="shared" si="11"/>
        <v>99.742916824483373</v>
      </c>
      <c r="K184" s="26" t="str">
        <f t="shared" si="10"/>
        <v>C</v>
      </c>
    </row>
    <row r="185" spans="1:11">
      <c r="A185" s="26" t="s">
        <v>645</v>
      </c>
      <c r="B185" s="27" t="s">
        <v>646</v>
      </c>
      <c r="C185" s="26" t="s">
        <v>2984</v>
      </c>
      <c r="D185" s="26" t="s">
        <v>1137</v>
      </c>
      <c r="E185" s="26" t="s">
        <v>39</v>
      </c>
      <c r="F185" s="28">
        <v>2</v>
      </c>
      <c r="G185" s="28">
        <v>208.29</v>
      </c>
      <c r="H185" s="28">
        <f t="shared" si="8"/>
        <v>416.58</v>
      </c>
      <c r="I185" s="29">
        <f t="shared" si="9"/>
        <v>8.6586487485029815E-3</v>
      </c>
      <c r="J185" s="29">
        <f t="shared" si="11"/>
        <v>99.751575473231881</v>
      </c>
      <c r="K185" s="26" t="str">
        <f t="shared" si="10"/>
        <v>C</v>
      </c>
    </row>
    <row r="186" spans="1:11">
      <c r="A186" s="26" t="s">
        <v>80</v>
      </c>
      <c r="B186" s="27" t="s">
        <v>81</v>
      </c>
      <c r="C186" s="26" t="s">
        <v>15</v>
      </c>
      <c r="D186" s="26" t="s">
        <v>1137</v>
      </c>
      <c r="E186" s="26" t="s">
        <v>82</v>
      </c>
      <c r="F186" s="28">
        <v>1.49</v>
      </c>
      <c r="G186" s="28">
        <v>272.52999999999997</v>
      </c>
      <c r="H186" s="28">
        <f t="shared" si="8"/>
        <v>406.07</v>
      </c>
      <c r="I186" s="29">
        <f t="shared" si="9"/>
        <v>8.4401975546224157E-3</v>
      </c>
      <c r="J186" s="29">
        <f t="shared" si="11"/>
        <v>99.760015670786501</v>
      </c>
      <c r="K186" s="26" t="str">
        <f t="shared" si="10"/>
        <v>C</v>
      </c>
    </row>
    <row r="187" spans="1:11">
      <c r="A187" s="26" t="s">
        <v>792</v>
      </c>
      <c r="B187" s="27" t="s">
        <v>793</v>
      </c>
      <c r="C187" s="26" t="s">
        <v>15</v>
      </c>
      <c r="D187" s="26" t="s">
        <v>1137</v>
      </c>
      <c r="E187" s="26" t="s">
        <v>68</v>
      </c>
      <c r="F187" s="28">
        <v>29.06</v>
      </c>
      <c r="G187" s="28">
        <v>13.49</v>
      </c>
      <c r="H187" s="28">
        <f t="shared" si="8"/>
        <v>392.02</v>
      </c>
      <c r="I187" s="29">
        <f t="shared" si="9"/>
        <v>8.1481671765042465E-3</v>
      </c>
      <c r="J187" s="29">
        <f t="shared" si="11"/>
        <v>99.768163837963002</v>
      </c>
      <c r="K187" s="26" t="str">
        <f t="shared" si="10"/>
        <v>C</v>
      </c>
    </row>
    <row r="188" spans="1:11">
      <c r="A188" s="26" t="s">
        <v>656</v>
      </c>
      <c r="B188" s="27" t="s">
        <v>657</v>
      </c>
      <c r="C188" s="26" t="s">
        <v>2984</v>
      </c>
      <c r="D188" s="26" t="s">
        <v>1137</v>
      </c>
      <c r="E188" s="26" t="s">
        <v>39</v>
      </c>
      <c r="F188" s="28">
        <v>2</v>
      </c>
      <c r="G188" s="28">
        <v>194.63</v>
      </c>
      <c r="H188" s="28">
        <f t="shared" si="8"/>
        <v>389.26</v>
      </c>
      <c r="I188" s="29">
        <f t="shared" si="9"/>
        <v>8.0908003548952681E-3</v>
      </c>
      <c r="J188" s="29">
        <f t="shared" si="11"/>
        <v>99.776254638317894</v>
      </c>
      <c r="K188" s="26" t="str">
        <f t="shared" si="10"/>
        <v>C</v>
      </c>
    </row>
    <row r="189" spans="1:11" ht="16.5">
      <c r="A189" s="26" t="s">
        <v>521</v>
      </c>
      <c r="B189" s="27" t="s">
        <v>522</v>
      </c>
      <c r="C189" s="26" t="s">
        <v>15</v>
      </c>
      <c r="D189" s="26" t="s">
        <v>1137</v>
      </c>
      <c r="E189" s="26" t="s">
        <v>39</v>
      </c>
      <c r="F189" s="28">
        <v>3</v>
      </c>
      <c r="G189" s="28">
        <v>125.96</v>
      </c>
      <c r="H189" s="28">
        <f t="shared" si="8"/>
        <v>377.88</v>
      </c>
      <c r="I189" s="29">
        <f t="shared" si="9"/>
        <v>7.8542661411596989E-3</v>
      </c>
      <c r="J189" s="29">
        <f t="shared" si="11"/>
        <v>99.78410890445906</v>
      </c>
      <c r="K189" s="26" t="str">
        <f t="shared" si="10"/>
        <v>C</v>
      </c>
    </row>
    <row r="190" spans="1:11" ht="16.5">
      <c r="A190" s="26" t="s">
        <v>154</v>
      </c>
      <c r="B190" s="27" t="s">
        <v>155</v>
      </c>
      <c r="C190" s="26" t="s">
        <v>15</v>
      </c>
      <c r="D190" s="26" t="s">
        <v>1137</v>
      </c>
      <c r="E190" s="26" t="s">
        <v>82</v>
      </c>
      <c r="F190" s="28">
        <v>40.61</v>
      </c>
      <c r="G190" s="28">
        <v>9.09</v>
      </c>
      <c r="H190" s="28">
        <f t="shared" si="8"/>
        <v>369.14</v>
      </c>
      <c r="I190" s="29">
        <f t="shared" si="9"/>
        <v>7.672604539397933E-3</v>
      </c>
      <c r="J190" s="29">
        <f t="shared" si="11"/>
        <v>99.791781508998454</v>
      </c>
      <c r="K190" s="26" t="str">
        <f t="shared" si="10"/>
        <v>C</v>
      </c>
    </row>
    <row r="191" spans="1:11" ht="16.5">
      <c r="A191" s="26" t="s">
        <v>395</v>
      </c>
      <c r="B191" s="27" t="s">
        <v>396</v>
      </c>
      <c r="C191" s="26" t="s">
        <v>15</v>
      </c>
      <c r="D191" s="26" t="s">
        <v>1137</v>
      </c>
      <c r="E191" s="26" t="s">
        <v>39</v>
      </c>
      <c r="F191" s="28">
        <v>6</v>
      </c>
      <c r="G191" s="28">
        <v>60.32</v>
      </c>
      <c r="H191" s="28">
        <f t="shared" si="8"/>
        <v>361.92</v>
      </c>
      <c r="I191" s="29">
        <f t="shared" si="9"/>
        <v>7.5225362596816926E-3</v>
      </c>
      <c r="J191" s="29">
        <f t="shared" si="11"/>
        <v>99.79930404525814</v>
      </c>
      <c r="K191" s="26" t="str">
        <f t="shared" si="10"/>
        <v>C</v>
      </c>
    </row>
    <row r="192" spans="1:11" ht="16.5">
      <c r="A192" s="26" t="s">
        <v>382</v>
      </c>
      <c r="B192" s="27" t="s">
        <v>383</v>
      </c>
      <c r="C192" s="26" t="s">
        <v>2984</v>
      </c>
      <c r="D192" s="26" t="s">
        <v>1137</v>
      </c>
      <c r="E192" s="26" t="s">
        <v>39</v>
      </c>
      <c r="F192" s="28">
        <v>1</v>
      </c>
      <c r="G192" s="28">
        <v>350.93</v>
      </c>
      <c r="H192" s="28">
        <f t="shared" si="8"/>
        <v>350.93</v>
      </c>
      <c r="I192" s="29">
        <f t="shared" si="9"/>
        <v>7.2941082272604341E-3</v>
      </c>
      <c r="J192" s="29">
        <f t="shared" si="11"/>
        <v>99.806598153485396</v>
      </c>
      <c r="K192" s="26" t="str">
        <f t="shared" si="10"/>
        <v>C</v>
      </c>
    </row>
    <row r="193" spans="1:11" ht="16.5">
      <c r="A193" s="26" t="s">
        <v>512</v>
      </c>
      <c r="B193" s="27" t="s">
        <v>513</v>
      </c>
      <c r="C193" s="26" t="s">
        <v>15</v>
      </c>
      <c r="D193" s="26" t="s">
        <v>1137</v>
      </c>
      <c r="E193" s="26" t="s">
        <v>103</v>
      </c>
      <c r="F193" s="28">
        <v>15.89</v>
      </c>
      <c r="G193" s="28">
        <v>21.3</v>
      </c>
      <c r="H193" s="28">
        <f t="shared" si="8"/>
        <v>338.46</v>
      </c>
      <c r="I193" s="29">
        <f t="shared" si="9"/>
        <v>7.0349182760053751E-3</v>
      </c>
      <c r="J193" s="29">
        <f t="shared" si="11"/>
        <v>99.813633071761402</v>
      </c>
      <c r="K193" s="26" t="str">
        <f t="shared" si="10"/>
        <v>C</v>
      </c>
    </row>
    <row r="194" spans="1:11">
      <c r="A194" s="26" t="s">
        <v>543</v>
      </c>
      <c r="B194" s="27" t="s">
        <v>544</v>
      </c>
      <c r="C194" s="26" t="s">
        <v>15</v>
      </c>
      <c r="D194" s="26" t="s">
        <v>1137</v>
      </c>
      <c r="E194" s="26" t="s">
        <v>39</v>
      </c>
      <c r="F194" s="28">
        <v>1</v>
      </c>
      <c r="G194" s="28">
        <v>338.07</v>
      </c>
      <c r="H194" s="28">
        <f t="shared" si="8"/>
        <v>338.07</v>
      </c>
      <c r="I194" s="29">
        <f t="shared" si="9"/>
        <v>7.0268120946910635E-3</v>
      </c>
      <c r="J194" s="29">
        <f t="shared" si="11"/>
        <v>99.820659883856095</v>
      </c>
      <c r="K194" s="26" t="str">
        <f t="shared" si="10"/>
        <v>C</v>
      </c>
    </row>
    <row r="195" spans="1:11">
      <c r="A195" s="26" t="s">
        <v>452</v>
      </c>
      <c r="B195" s="27" t="s">
        <v>453</v>
      </c>
      <c r="C195" s="26" t="s">
        <v>15</v>
      </c>
      <c r="D195" s="26" t="s">
        <v>1137</v>
      </c>
      <c r="E195" s="26" t="s">
        <v>103</v>
      </c>
      <c r="F195" s="28">
        <v>9.76</v>
      </c>
      <c r="G195" s="28">
        <v>31.09</v>
      </c>
      <c r="H195" s="28">
        <f t="shared" si="8"/>
        <v>303.44</v>
      </c>
      <c r="I195" s="29">
        <f t="shared" si="9"/>
        <v>6.3070247641407286E-3</v>
      </c>
      <c r="J195" s="29">
        <f t="shared" si="11"/>
        <v>99.826966908620236</v>
      </c>
      <c r="K195" s="26" t="str">
        <f t="shared" si="10"/>
        <v>C</v>
      </c>
    </row>
    <row r="196" spans="1:11">
      <c r="A196" s="26" t="s">
        <v>554</v>
      </c>
      <c r="B196" s="27" t="s">
        <v>555</v>
      </c>
      <c r="C196" s="26" t="s">
        <v>15</v>
      </c>
      <c r="D196" s="26" t="s">
        <v>1137</v>
      </c>
      <c r="E196" s="26" t="s">
        <v>39</v>
      </c>
      <c r="F196" s="28">
        <v>1</v>
      </c>
      <c r="G196" s="28">
        <v>301.67</v>
      </c>
      <c r="H196" s="28">
        <f t="shared" ref="H196:H259" si="12">ROUND(F196*G196,2)</f>
        <v>301.67</v>
      </c>
      <c r="I196" s="29">
        <f t="shared" ref="I196:I259" si="13">H196/VALOR_TOTAL*100</f>
        <v>6.2702351720219287E-3</v>
      </c>
      <c r="J196" s="29">
        <f t="shared" si="11"/>
        <v>99.83323714379226</v>
      </c>
      <c r="K196" s="26" t="str">
        <f t="shared" ref="K196:K259" si="14">IF(J196&lt;=80,"A",IF(J196&lt;=95,"B","C"))</f>
        <v>C</v>
      </c>
    </row>
    <row r="197" spans="1:11" ht="16.5">
      <c r="A197" s="26" t="s">
        <v>778</v>
      </c>
      <c r="B197" s="27" t="s">
        <v>779</v>
      </c>
      <c r="C197" s="26" t="s">
        <v>15</v>
      </c>
      <c r="D197" s="26" t="s">
        <v>1137</v>
      </c>
      <c r="E197" s="26" t="s">
        <v>68</v>
      </c>
      <c r="F197" s="28">
        <v>20.88</v>
      </c>
      <c r="G197" s="28">
        <v>13.34</v>
      </c>
      <c r="H197" s="28">
        <f t="shared" si="12"/>
        <v>278.54000000000002</v>
      </c>
      <c r="I197" s="29">
        <f t="shared" si="13"/>
        <v>5.7894762648423373E-3</v>
      </c>
      <c r="J197" s="29">
        <f t="shared" ref="J197:J260" si="15">I197+J196</f>
        <v>99.839026620057098</v>
      </c>
      <c r="K197" s="26" t="str">
        <f t="shared" si="14"/>
        <v>C</v>
      </c>
    </row>
    <row r="198" spans="1:11" ht="16.5">
      <c r="A198" s="26" t="s">
        <v>324</v>
      </c>
      <c r="B198" s="27" t="s">
        <v>325</v>
      </c>
      <c r="C198" s="26" t="s">
        <v>15</v>
      </c>
      <c r="D198" s="26" t="s">
        <v>1137</v>
      </c>
      <c r="E198" s="26" t="s">
        <v>103</v>
      </c>
      <c r="F198" s="28">
        <v>7.6</v>
      </c>
      <c r="G198" s="28">
        <v>36.19</v>
      </c>
      <c r="H198" s="28">
        <f t="shared" si="12"/>
        <v>275.04000000000002</v>
      </c>
      <c r="I198" s="29">
        <f t="shared" si="13"/>
        <v>5.716728483816459E-3</v>
      </c>
      <c r="J198" s="29">
        <f t="shared" si="15"/>
        <v>99.844743348540916</v>
      </c>
      <c r="K198" s="26" t="str">
        <f t="shared" si="14"/>
        <v>C</v>
      </c>
    </row>
    <row r="199" spans="1:11">
      <c r="A199" s="26" t="s">
        <v>1000</v>
      </c>
      <c r="B199" s="27" t="s">
        <v>1001</v>
      </c>
      <c r="C199" s="26" t="s">
        <v>135</v>
      </c>
      <c r="D199" s="26" t="s">
        <v>1137</v>
      </c>
      <c r="E199" s="26" t="s">
        <v>136</v>
      </c>
      <c r="F199" s="28">
        <v>8</v>
      </c>
      <c r="G199" s="28">
        <v>32.15</v>
      </c>
      <c r="H199" s="28">
        <f t="shared" si="12"/>
        <v>257.2</v>
      </c>
      <c r="I199" s="29">
        <f t="shared" si="13"/>
        <v>5.3459226513874096E-3</v>
      </c>
      <c r="J199" s="29">
        <f t="shared" si="15"/>
        <v>99.850089271192303</v>
      </c>
      <c r="K199" s="26" t="str">
        <f t="shared" si="14"/>
        <v>C</v>
      </c>
    </row>
    <row r="200" spans="1:11" ht="16.5">
      <c r="A200" s="26" t="s">
        <v>611</v>
      </c>
      <c r="B200" s="27" t="s">
        <v>612</v>
      </c>
      <c r="C200" s="26" t="s">
        <v>15</v>
      </c>
      <c r="D200" s="26" t="s">
        <v>1137</v>
      </c>
      <c r="E200" s="26" t="s">
        <v>39</v>
      </c>
      <c r="F200" s="28">
        <v>8</v>
      </c>
      <c r="G200" s="28">
        <v>30.86</v>
      </c>
      <c r="H200" s="28">
        <f t="shared" si="12"/>
        <v>246.88</v>
      </c>
      <c r="I200" s="29">
        <f t="shared" si="13"/>
        <v>5.1314206227625336E-3</v>
      </c>
      <c r="J200" s="29">
        <f t="shared" si="15"/>
        <v>99.855220691815063</v>
      </c>
      <c r="K200" s="26" t="str">
        <f t="shared" si="14"/>
        <v>C</v>
      </c>
    </row>
    <row r="201" spans="1:11">
      <c r="A201" s="26" t="s">
        <v>370</v>
      </c>
      <c r="B201" s="27" t="s">
        <v>371</v>
      </c>
      <c r="C201" s="26" t="s">
        <v>2984</v>
      </c>
      <c r="D201" s="26" t="s">
        <v>1137</v>
      </c>
      <c r="E201" s="26" t="s">
        <v>39</v>
      </c>
      <c r="F201" s="28">
        <v>8</v>
      </c>
      <c r="G201" s="28">
        <v>30.83</v>
      </c>
      <c r="H201" s="28">
        <f t="shared" si="12"/>
        <v>246.64</v>
      </c>
      <c r="I201" s="29">
        <f t="shared" si="13"/>
        <v>5.1264322034921869E-3</v>
      </c>
      <c r="J201" s="29">
        <f t="shared" si="15"/>
        <v>99.86034712401856</v>
      </c>
      <c r="K201" s="26" t="str">
        <f t="shared" si="14"/>
        <v>C</v>
      </c>
    </row>
    <row r="202" spans="1:11" ht="16.5">
      <c r="A202" s="26" t="s">
        <v>605</v>
      </c>
      <c r="B202" s="27" t="s">
        <v>606</v>
      </c>
      <c r="C202" s="26" t="s">
        <v>15</v>
      </c>
      <c r="D202" s="26" t="s">
        <v>1137</v>
      </c>
      <c r="E202" s="26" t="s">
        <v>103</v>
      </c>
      <c r="F202" s="28">
        <v>11.43</v>
      </c>
      <c r="G202" s="28">
        <v>21.43</v>
      </c>
      <c r="H202" s="28">
        <f t="shared" si="12"/>
        <v>244.94</v>
      </c>
      <c r="I202" s="29">
        <f t="shared" si="13"/>
        <v>5.0910975669939042E-3</v>
      </c>
      <c r="J202" s="29">
        <f t="shared" si="15"/>
        <v>99.865438221585549</v>
      </c>
      <c r="K202" s="26" t="str">
        <f t="shared" si="14"/>
        <v>C</v>
      </c>
    </row>
    <row r="203" spans="1:11" ht="16.5">
      <c r="A203" s="26" t="s">
        <v>566</v>
      </c>
      <c r="B203" s="27" t="s">
        <v>567</v>
      </c>
      <c r="C203" s="26" t="s">
        <v>15</v>
      </c>
      <c r="D203" s="26" t="s">
        <v>1137</v>
      </c>
      <c r="E203" s="26" t="s">
        <v>103</v>
      </c>
      <c r="F203" s="28">
        <v>7.13</v>
      </c>
      <c r="G203" s="28">
        <v>34.26</v>
      </c>
      <c r="H203" s="28">
        <f t="shared" si="12"/>
        <v>244.27</v>
      </c>
      <c r="I203" s="29">
        <f t="shared" si="13"/>
        <v>5.0771715631975217E-3</v>
      </c>
      <c r="J203" s="29">
        <f t="shared" si="15"/>
        <v>99.87051539314875</v>
      </c>
      <c r="K203" s="26" t="str">
        <f t="shared" si="14"/>
        <v>C</v>
      </c>
    </row>
    <row r="204" spans="1:11">
      <c r="A204" s="26" t="s">
        <v>648</v>
      </c>
      <c r="B204" s="27" t="s">
        <v>649</v>
      </c>
      <c r="C204" s="26" t="s">
        <v>135</v>
      </c>
      <c r="D204" s="26" t="s">
        <v>1137</v>
      </c>
      <c r="E204" s="26" t="s">
        <v>136</v>
      </c>
      <c r="F204" s="28">
        <v>2</v>
      </c>
      <c r="G204" s="28">
        <v>115.04</v>
      </c>
      <c r="H204" s="28">
        <f t="shared" si="12"/>
        <v>230.08</v>
      </c>
      <c r="I204" s="29">
        <f t="shared" si="13"/>
        <v>4.7822312738383171E-3</v>
      </c>
      <c r="J204" s="29">
        <f t="shared" si="15"/>
        <v>99.875297624422586</v>
      </c>
      <c r="K204" s="26" t="str">
        <f t="shared" si="14"/>
        <v>C</v>
      </c>
    </row>
    <row r="205" spans="1:11" ht="16.5">
      <c r="A205" s="26" t="s">
        <v>518</v>
      </c>
      <c r="B205" s="27" t="s">
        <v>519</v>
      </c>
      <c r="C205" s="26" t="s">
        <v>15</v>
      </c>
      <c r="D205" s="26" t="s">
        <v>1137</v>
      </c>
      <c r="E205" s="26" t="s">
        <v>39</v>
      </c>
      <c r="F205" s="28">
        <v>1</v>
      </c>
      <c r="G205" s="28">
        <v>222.92</v>
      </c>
      <c r="H205" s="28">
        <f t="shared" si="12"/>
        <v>222.92</v>
      </c>
      <c r="I205" s="29">
        <f t="shared" si="13"/>
        <v>4.633410098939663E-3</v>
      </c>
      <c r="J205" s="29">
        <f t="shared" si="15"/>
        <v>99.879931034521519</v>
      </c>
      <c r="K205" s="26" t="str">
        <f t="shared" si="14"/>
        <v>C</v>
      </c>
    </row>
    <row r="206" spans="1:11" ht="16.5">
      <c r="A206" s="26" t="s">
        <v>551</v>
      </c>
      <c r="B206" s="27" t="s">
        <v>552</v>
      </c>
      <c r="C206" s="26" t="s">
        <v>15</v>
      </c>
      <c r="D206" s="26" t="s">
        <v>1137</v>
      </c>
      <c r="E206" s="26" t="s">
        <v>39</v>
      </c>
      <c r="F206" s="28">
        <v>1</v>
      </c>
      <c r="G206" s="28">
        <v>216.78</v>
      </c>
      <c r="H206" s="28">
        <f t="shared" si="12"/>
        <v>216.78</v>
      </c>
      <c r="I206" s="29">
        <f t="shared" si="13"/>
        <v>4.5057897059399788E-3</v>
      </c>
      <c r="J206" s="29">
        <f t="shared" si="15"/>
        <v>99.884436824227464</v>
      </c>
      <c r="K206" s="26" t="str">
        <f t="shared" si="14"/>
        <v>C</v>
      </c>
    </row>
    <row r="207" spans="1:11" ht="16.5">
      <c r="A207" s="26" t="s">
        <v>623</v>
      </c>
      <c r="B207" s="27" t="s">
        <v>624</v>
      </c>
      <c r="C207" s="26" t="s">
        <v>15</v>
      </c>
      <c r="D207" s="26" t="s">
        <v>1137</v>
      </c>
      <c r="E207" s="26" t="s">
        <v>103</v>
      </c>
      <c r="F207" s="28">
        <v>7.13</v>
      </c>
      <c r="G207" s="28">
        <v>29.59</v>
      </c>
      <c r="H207" s="28">
        <f t="shared" si="12"/>
        <v>210.98</v>
      </c>
      <c r="I207" s="29">
        <f t="shared" si="13"/>
        <v>4.3852362402399519E-3</v>
      </c>
      <c r="J207" s="29">
        <f t="shared" si="15"/>
        <v>99.888822060467703</v>
      </c>
      <c r="K207" s="26" t="str">
        <f t="shared" si="14"/>
        <v>C</v>
      </c>
    </row>
    <row r="208" spans="1:11">
      <c r="A208" s="26" t="s">
        <v>350</v>
      </c>
      <c r="B208" s="27" t="s">
        <v>351</v>
      </c>
      <c r="C208" s="26" t="s">
        <v>135</v>
      </c>
      <c r="D208" s="26" t="s">
        <v>1137</v>
      </c>
      <c r="E208" s="26" t="s">
        <v>136</v>
      </c>
      <c r="F208" s="28">
        <v>14</v>
      </c>
      <c r="G208" s="28">
        <v>14.3</v>
      </c>
      <c r="H208" s="28">
        <f t="shared" si="12"/>
        <v>200.2</v>
      </c>
      <c r="I208" s="29">
        <f t="shared" si="13"/>
        <v>4.1611730746802461E-3</v>
      </c>
      <c r="J208" s="29">
        <f t="shared" si="15"/>
        <v>99.892983233542381</v>
      </c>
      <c r="K208" s="26" t="str">
        <f t="shared" si="14"/>
        <v>C</v>
      </c>
    </row>
    <row r="209" spans="1:11">
      <c r="A209" s="26" t="s">
        <v>419</v>
      </c>
      <c r="B209" s="27" t="s">
        <v>420</v>
      </c>
      <c r="C209" s="26" t="s">
        <v>15</v>
      </c>
      <c r="D209" s="26" t="s">
        <v>1137</v>
      </c>
      <c r="E209" s="26" t="s">
        <v>39</v>
      </c>
      <c r="F209" s="28">
        <v>12</v>
      </c>
      <c r="G209" s="28">
        <v>16.66</v>
      </c>
      <c r="H209" s="28">
        <f t="shared" si="12"/>
        <v>199.92</v>
      </c>
      <c r="I209" s="29">
        <f t="shared" si="13"/>
        <v>4.1553532521981761E-3</v>
      </c>
      <c r="J209" s="29">
        <f t="shared" si="15"/>
        <v>99.897138586794583</v>
      </c>
      <c r="K209" s="26" t="str">
        <f t="shared" si="14"/>
        <v>C</v>
      </c>
    </row>
    <row r="210" spans="1:11">
      <c r="A210" s="26" t="s">
        <v>425</v>
      </c>
      <c r="B210" s="27" t="s">
        <v>426</v>
      </c>
      <c r="C210" s="26" t="s">
        <v>15</v>
      </c>
      <c r="D210" s="26" t="s">
        <v>1137</v>
      </c>
      <c r="E210" s="26" t="s">
        <v>39</v>
      </c>
      <c r="F210" s="28">
        <v>2</v>
      </c>
      <c r="G210" s="28">
        <v>98.92</v>
      </c>
      <c r="H210" s="28">
        <f t="shared" si="12"/>
        <v>197.84</v>
      </c>
      <c r="I210" s="29">
        <f t="shared" si="13"/>
        <v>4.1121202851885112E-3</v>
      </c>
      <c r="J210" s="29">
        <f t="shared" si="15"/>
        <v>99.901250707079768</v>
      </c>
      <c r="K210" s="26" t="str">
        <f t="shared" si="14"/>
        <v>C</v>
      </c>
    </row>
    <row r="211" spans="1:11">
      <c r="A211" s="26" t="s">
        <v>367</v>
      </c>
      <c r="B211" s="27" t="s">
        <v>368</v>
      </c>
      <c r="C211" s="26" t="s">
        <v>135</v>
      </c>
      <c r="D211" s="26" t="s">
        <v>1137</v>
      </c>
      <c r="E211" s="26" t="s">
        <v>136</v>
      </c>
      <c r="F211" s="28">
        <v>4</v>
      </c>
      <c r="G211" s="28">
        <v>47.61</v>
      </c>
      <c r="H211" s="28">
        <f t="shared" si="12"/>
        <v>190.44</v>
      </c>
      <c r="I211" s="29">
        <f t="shared" si="13"/>
        <v>3.9583106910195112E-3</v>
      </c>
      <c r="J211" s="29">
        <f t="shared" si="15"/>
        <v>99.905209017770787</v>
      </c>
      <c r="K211" s="26" t="str">
        <f t="shared" si="14"/>
        <v>C</v>
      </c>
    </row>
    <row r="212" spans="1:11" ht="16.5">
      <c r="A212" s="26" t="s">
        <v>637</v>
      </c>
      <c r="B212" s="27" t="s">
        <v>638</v>
      </c>
      <c r="C212" s="26" t="s">
        <v>15</v>
      </c>
      <c r="D212" s="26" t="s">
        <v>1137</v>
      </c>
      <c r="E212" s="26" t="s">
        <v>39</v>
      </c>
      <c r="F212" s="28">
        <v>2</v>
      </c>
      <c r="G212" s="28">
        <v>94.82</v>
      </c>
      <c r="H212" s="28">
        <f t="shared" si="12"/>
        <v>189.64</v>
      </c>
      <c r="I212" s="29">
        <f t="shared" si="13"/>
        <v>3.9416826267850242E-3</v>
      </c>
      <c r="J212" s="29">
        <f t="shared" si="15"/>
        <v>99.909150700397575</v>
      </c>
      <c r="K212" s="26" t="str">
        <f t="shared" si="14"/>
        <v>C</v>
      </c>
    </row>
    <row r="213" spans="1:11" ht="16.5">
      <c r="A213" s="26" t="s">
        <v>509</v>
      </c>
      <c r="B213" s="27" t="s">
        <v>510</v>
      </c>
      <c r="C213" s="26" t="s">
        <v>15</v>
      </c>
      <c r="D213" s="26" t="s">
        <v>1137</v>
      </c>
      <c r="E213" s="26" t="s">
        <v>103</v>
      </c>
      <c r="F213" s="28">
        <v>16.27</v>
      </c>
      <c r="G213" s="28">
        <v>10.94</v>
      </c>
      <c r="H213" s="28">
        <f t="shared" si="12"/>
        <v>177.99</v>
      </c>
      <c r="I213" s="29">
        <f t="shared" si="13"/>
        <v>3.6995364413703151E-3</v>
      </c>
      <c r="J213" s="29">
        <f t="shared" si="15"/>
        <v>99.912850236838949</v>
      </c>
      <c r="K213" s="26" t="str">
        <f t="shared" si="14"/>
        <v>C</v>
      </c>
    </row>
    <row r="214" spans="1:11">
      <c r="A214" s="26" t="s">
        <v>689</v>
      </c>
      <c r="B214" s="27" t="s">
        <v>690</v>
      </c>
      <c r="C214" s="26" t="s">
        <v>2984</v>
      </c>
      <c r="D214" s="26" t="s">
        <v>1137</v>
      </c>
      <c r="E214" s="26" t="s">
        <v>39</v>
      </c>
      <c r="F214" s="28">
        <v>2</v>
      </c>
      <c r="G214" s="28">
        <v>81.96</v>
      </c>
      <c r="H214" s="28">
        <f t="shared" si="12"/>
        <v>163.92</v>
      </c>
      <c r="I214" s="29">
        <f t="shared" si="13"/>
        <v>3.4070903616462834E-3</v>
      </c>
      <c r="J214" s="29">
        <f t="shared" si="15"/>
        <v>99.916257327200597</v>
      </c>
      <c r="K214" s="26" t="str">
        <f t="shared" si="14"/>
        <v>C</v>
      </c>
    </row>
    <row r="215" spans="1:11">
      <c r="A215" s="26" t="s">
        <v>686</v>
      </c>
      <c r="B215" s="27" t="s">
        <v>687</v>
      </c>
      <c r="C215" s="26" t="s">
        <v>2984</v>
      </c>
      <c r="D215" s="26" t="s">
        <v>1137</v>
      </c>
      <c r="E215" s="26" t="s">
        <v>39</v>
      </c>
      <c r="F215" s="28">
        <v>2</v>
      </c>
      <c r="G215" s="28">
        <v>81.96</v>
      </c>
      <c r="H215" s="28">
        <f t="shared" si="12"/>
        <v>163.92</v>
      </c>
      <c r="I215" s="29">
        <f t="shared" si="13"/>
        <v>3.4070903616462834E-3</v>
      </c>
      <c r="J215" s="29">
        <f t="shared" si="15"/>
        <v>99.919664417562245</v>
      </c>
      <c r="K215" s="26" t="str">
        <f t="shared" si="14"/>
        <v>C</v>
      </c>
    </row>
    <row r="216" spans="1:11" ht="16.5">
      <c r="A216" s="26" t="s">
        <v>683</v>
      </c>
      <c r="B216" s="27" t="s">
        <v>684</v>
      </c>
      <c r="C216" s="26" t="s">
        <v>15</v>
      </c>
      <c r="D216" s="26" t="s">
        <v>1137</v>
      </c>
      <c r="E216" s="26" t="s">
        <v>39</v>
      </c>
      <c r="F216" s="28">
        <v>2</v>
      </c>
      <c r="G216" s="28">
        <v>79.31</v>
      </c>
      <c r="H216" s="28">
        <f t="shared" si="12"/>
        <v>158.62</v>
      </c>
      <c r="I216" s="29">
        <f t="shared" si="13"/>
        <v>3.2969294360928104E-3</v>
      </c>
      <c r="J216" s="29">
        <f t="shared" si="15"/>
        <v>99.922961346998335</v>
      </c>
      <c r="K216" s="26" t="str">
        <f t="shared" si="14"/>
        <v>C</v>
      </c>
    </row>
    <row r="217" spans="1:11" ht="16.5">
      <c r="A217" s="26" t="s">
        <v>515</v>
      </c>
      <c r="B217" s="27" t="s">
        <v>516</v>
      </c>
      <c r="C217" s="26" t="s">
        <v>15</v>
      </c>
      <c r="D217" s="26" t="s">
        <v>1137</v>
      </c>
      <c r="E217" s="26" t="s">
        <v>39</v>
      </c>
      <c r="F217" s="28">
        <v>1</v>
      </c>
      <c r="G217" s="28">
        <v>153.41999999999999</v>
      </c>
      <c r="H217" s="28">
        <f t="shared" si="12"/>
        <v>153.41999999999999</v>
      </c>
      <c r="I217" s="29">
        <f t="shared" si="13"/>
        <v>3.1888470185686482E-3</v>
      </c>
      <c r="J217" s="29">
        <f t="shared" si="15"/>
        <v>99.926150194016898</v>
      </c>
      <c r="K217" s="26" t="str">
        <f t="shared" si="14"/>
        <v>C</v>
      </c>
    </row>
    <row r="218" spans="1:11" ht="16.5">
      <c r="A218" s="26" t="s">
        <v>596</v>
      </c>
      <c r="B218" s="27" t="s">
        <v>597</v>
      </c>
      <c r="C218" s="26" t="s">
        <v>15</v>
      </c>
      <c r="D218" s="26" t="s">
        <v>1137</v>
      </c>
      <c r="E218" s="26" t="s">
        <v>103</v>
      </c>
      <c r="F218" s="28">
        <v>9.14</v>
      </c>
      <c r="G218" s="28">
        <v>15.6</v>
      </c>
      <c r="H218" s="28">
        <f t="shared" si="12"/>
        <v>142.58000000000001</v>
      </c>
      <c r="I218" s="29">
        <f t="shared" si="13"/>
        <v>2.9635367481913566E-3</v>
      </c>
      <c r="J218" s="29">
        <f t="shared" si="15"/>
        <v>99.929113730765096</v>
      </c>
      <c r="K218" s="26" t="str">
        <f t="shared" si="14"/>
        <v>C</v>
      </c>
    </row>
    <row r="219" spans="1:11">
      <c r="A219" s="26" t="s">
        <v>353</v>
      </c>
      <c r="B219" s="27" t="s">
        <v>354</v>
      </c>
      <c r="C219" s="26" t="s">
        <v>135</v>
      </c>
      <c r="D219" s="26" t="s">
        <v>1137</v>
      </c>
      <c r="E219" s="26" t="s">
        <v>136</v>
      </c>
      <c r="F219" s="28">
        <v>7</v>
      </c>
      <c r="G219" s="28">
        <v>19.809999999999999</v>
      </c>
      <c r="H219" s="28">
        <f t="shared" si="12"/>
        <v>138.66999999999999</v>
      </c>
      <c r="I219" s="29">
        <f t="shared" si="13"/>
        <v>2.8822670842453034E-3</v>
      </c>
      <c r="J219" s="29">
        <f t="shared" si="15"/>
        <v>99.931995997849342</v>
      </c>
      <c r="K219" s="26" t="str">
        <f t="shared" si="14"/>
        <v>C</v>
      </c>
    </row>
    <row r="220" spans="1:11" ht="16.5">
      <c r="A220" s="26" t="s">
        <v>361</v>
      </c>
      <c r="B220" s="27" t="s">
        <v>362</v>
      </c>
      <c r="C220" s="26" t="s">
        <v>15</v>
      </c>
      <c r="D220" s="26" t="s">
        <v>1137</v>
      </c>
      <c r="E220" s="26" t="s">
        <v>39</v>
      </c>
      <c r="F220" s="28">
        <v>2</v>
      </c>
      <c r="G220" s="28">
        <v>67.92</v>
      </c>
      <c r="H220" s="28">
        <f t="shared" si="12"/>
        <v>135.84</v>
      </c>
      <c r="I220" s="29">
        <f t="shared" si="13"/>
        <v>2.8234453070158077E-3</v>
      </c>
      <c r="J220" s="29">
        <f t="shared" si="15"/>
        <v>99.934819443156357</v>
      </c>
      <c r="K220" s="26" t="str">
        <f t="shared" si="14"/>
        <v>C</v>
      </c>
    </row>
    <row r="221" spans="1:11" ht="16.5">
      <c r="A221" s="26" t="s">
        <v>587</v>
      </c>
      <c r="B221" s="27" t="s">
        <v>588</v>
      </c>
      <c r="C221" s="26" t="s">
        <v>15</v>
      </c>
      <c r="D221" s="26" t="s">
        <v>1137</v>
      </c>
      <c r="E221" s="26" t="s">
        <v>39</v>
      </c>
      <c r="F221" s="28">
        <v>4</v>
      </c>
      <c r="G221" s="28">
        <v>30.03</v>
      </c>
      <c r="H221" s="28">
        <f t="shared" si="12"/>
        <v>120.12</v>
      </c>
      <c r="I221" s="29">
        <f t="shared" si="13"/>
        <v>2.4967038448081482E-3</v>
      </c>
      <c r="J221" s="29">
        <f t="shared" si="15"/>
        <v>99.937316147001169</v>
      </c>
      <c r="K221" s="26" t="str">
        <f t="shared" si="14"/>
        <v>C</v>
      </c>
    </row>
    <row r="222" spans="1:11">
      <c r="A222" s="26" t="s">
        <v>428</v>
      </c>
      <c r="B222" s="27" t="s">
        <v>429</v>
      </c>
      <c r="C222" s="26" t="s">
        <v>2984</v>
      </c>
      <c r="D222" s="26" t="s">
        <v>1137</v>
      </c>
      <c r="E222" s="26" t="s">
        <v>39</v>
      </c>
      <c r="F222" s="28">
        <v>1</v>
      </c>
      <c r="G222" s="28">
        <v>118.73</v>
      </c>
      <c r="H222" s="28">
        <f t="shared" si="12"/>
        <v>118.73</v>
      </c>
      <c r="I222" s="29">
        <f t="shared" si="13"/>
        <v>2.4678125832007275E-3</v>
      </c>
      <c r="J222" s="29">
        <f t="shared" si="15"/>
        <v>99.939783959584375</v>
      </c>
      <c r="K222" s="26" t="str">
        <f t="shared" si="14"/>
        <v>C</v>
      </c>
    </row>
    <row r="223" spans="1:11" ht="16.5">
      <c r="A223" s="26" t="s">
        <v>602</v>
      </c>
      <c r="B223" s="27" t="s">
        <v>603</v>
      </c>
      <c r="C223" s="26" t="s">
        <v>15</v>
      </c>
      <c r="D223" s="26" t="s">
        <v>1137</v>
      </c>
      <c r="E223" s="26" t="s">
        <v>103</v>
      </c>
      <c r="F223" s="28">
        <v>7.13</v>
      </c>
      <c r="G223" s="28">
        <v>16.100000000000001</v>
      </c>
      <c r="H223" s="28">
        <f t="shared" si="12"/>
        <v>114.79</v>
      </c>
      <c r="I223" s="29">
        <f t="shared" si="13"/>
        <v>2.3859193668458816E-3</v>
      </c>
      <c r="J223" s="29">
        <f t="shared" si="15"/>
        <v>99.942169878951219</v>
      </c>
      <c r="K223" s="26" t="str">
        <f t="shared" si="14"/>
        <v>C</v>
      </c>
    </row>
    <row r="224" spans="1:11" ht="16.5">
      <c r="A224" s="26" t="s">
        <v>578</v>
      </c>
      <c r="B224" s="27" t="s">
        <v>579</v>
      </c>
      <c r="C224" s="26" t="s">
        <v>15</v>
      </c>
      <c r="D224" s="26" t="s">
        <v>1137</v>
      </c>
      <c r="E224" s="26" t="s">
        <v>39</v>
      </c>
      <c r="F224" s="28">
        <v>6</v>
      </c>
      <c r="G224" s="28">
        <v>18.84</v>
      </c>
      <c r="H224" s="28">
        <f t="shared" si="12"/>
        <v>113.04</v>
      </c>
      <c r="I224" s="29">
        <f t="shared" si="13"/>
        <v>2.3495454763329425E-3</v>
      </c>
      <c r="J224" s="29">
        <f t="shared" si="15"/>
        <v>99.944519424427554</v>
      </c>
      <c r="K224" s="26" t="str">
        <f t="shared" si="14"/>
        <v>C</v>
      </c>
    </row>
    <row r="225" spans="1:11">
      <c r="A225" s="26" t="s">
        <v>668</v>
      </c>
      <c r="B225" s="27" t="s">
        <v>669</v>
      </c>
      <c r="C225" s="26" t="s">
        <v>15</v>
      </c>
      <c r="D225" s="26" t="s">
        <v>1137</v>
      </c>
      <c r="E225" s="26" t="s">
        <v>39</v>
      </c>
      <c r="F225" s="28">
        <v>2</v>
      </c>
      <c r="G225" s="28">
        <v>54.26</v>
      </c>
      <c r="H225" s="28">
        <f t="shared" si="12"/>
        <v>108.52</v>
      </c>
      <c r="I225" s="29">
        <f t="shared" si="13"/>
        <v>2.2555969134080934E-3</v>
      </c>
      <c r="J225" s="29">
        <f t="shared" si="15"/>
        <v>99.946775021340969</v>
      </c>
      <c r="K225" s="26" t="str">
        <f t="shared" si="14"/>
        <v>C</v>
      </c>
    </row>
    <row r="226" spans="1:11" ht="16.5">
      <c r="A226" s="26" t="s">
        <v>584</v>
      </c>
      <c r="B226" s="27" t="s">
        <v>585</v>
      </c>
      <c r="C226" s="26" t="s">
        <v>15</v>
      </c>
      <c r="D226" s="26" t="s">
        <v>1137</v>
      </c>
      <c r="E226" s="26" t="s">
        <v>39</v>
      </c>
      <c r="F226" s="28">
        <v>2</v>
      </c>
      <c r="G226" s="28">
        <v>51.92</v>
      </c>
      <c r="H226" s="28">
        <f t="shared" si="12"/>
        <v>103.84</v>
      </c>
      <c r="I226" s="29">
        <f t="shared" si="13"/>
        <v>2.1583227376363477E-3</v>
      </c>
      <c r="J226" s="29">
        <f t="shared" si="15"/>
        <v>99.948933344078611</v>
      </c>
      <c r="K226" s="26" t="str">
        <f t="shared" si="14"/>
        <v>C</v>
      </c>
    </row>
    <row r="227" spans="1:11" ht="16.5">
      <c r="A227" s="26" t="s">
        <v>590</v>
      </c>
      <c r="B227" s="27" t="s">
        <v>591</v>
      </c>
      <c r="C227" s="26" t="s">
        <v>15</v>
      </c>
      <c r="D227" s="26" t="s">
        <v>1137</v>
      </c>
      <c r="E227" s="26" t="s">
        <v>39</v>
      </c>
      <c r="F227" s="28">
        <v>2</v>
      </c>
      <c r="G227" s="28">
        <v>49.59</v>
      </c>
      <c r="H227" s="28">
        <f t="shared" si="12"/>
        <v>99.18</v>
      </c>
      <c r="I227" s="29">
        <f t="shared" si="13"/>
        <v>2.061464263470464E-3</v>
      </c>
      <c r="J227" s="29">
        <f t="shared" si="15"/>
        <v>99.950994808342088</v>
      </c>
      <c r="K227" s="26" t="str">
        <f t="shared" si="14"/>
        <v>C</v>
      </c>
    </row>
    <row r="228" spans="1:11" ht="16.5">
      <c r="A228" s="26" t="s">
        <v>458</v>
      </c>
      <c r="B228" s="27" t="s">
        <v>459</v>
      </c>
      <c r="C228" s="26" t="s">
        <v>15</v>
      </c>
      <c r="D228" s="26" t="s">
        <v>1137</v>
      </c>
      <c r="E228" s="26" t="s">
        <v>39</v>
      </c>
      <c r="F228" s="28">
        <v>6</v>
      </c>
      <c r="G228" s="28">
        <v>16.47</v>
      </c>
      <c r="H228" s="28">
        <f t="shared" si="12"/>
        <v>98.82</v>
      </c>
      <c r="I228" s="29">
        <f t="shared" si="13"/>
        <v>2.0539816345649447E-3</v>
      </c>
      <c r="J228" s="29">
        <f t="shared" si="15"/>
        <v>99.953048789976648</v>
      </c>
      <c r="K228" s="26" t="str">
        <f t="shared" si="14"/>
        <v>C</v>
      </c>
    </row>
    <row r="229" spans="1:11">
      <c r="A229" s="26" t="s">
        <v>795</v>
      </c>
      <c r="B229" s="27" t="s">
        <v>796</v>
      </c>
      <c r="C229" s="26" t="s">
        <v>15</v>
      </c>
      <c r="D229" s="26" t="s">
        <v>1137</v>
      </c>
      <c r="E229" s="26" t="s">
        <v>68</v>
      </c>
      <c r="F229" s="28">
        <v>29.06</v>
      </c>
      <c r="G229" s="28">
        <v>3.35</v>
      </c>
      <c r="H229" s="28">
        <f t="shared" si="12"/>
        <v>97.35</v>
      </c>
      <c r="I229" s="29">
        <f t="shared" si="13"/>
        <v>2.0234275665340757E-3</v>
      </c>
      <c r="J229" s="29">
        <f t="shared" si="15"/>
        <v>99.955072217543176</v>
      </c>
      <c r="K229" s="26" t="str">
        <f t="shared" si="14"/>
        <v>C</v>
      </c>
    </row>
    <row r="230" spans="1:11">
      <c r="A230" s="26" t="s">
        <v>440</v>
      </c>
      <c r="B230" s="27" t="s">
        <v>441</v>
      </c>
      <c r="C230" s="26" t="s">
        <v>135</v>
      </c>
      <c r="D230" s="26" t="s">
        <v>1137</v>
      </c>
      <c r="E230" s="26" t="s">
        <v>136</v>
      </c>
      <c r="F230" s="28">
        <v>4</v>
      </c>
      <c r="G230" s="28">
        <v>24.13</v>
      </c>
      <c r="H230" s="28">
        <f t="shared" si="12"/>
        <v>96.52</v>
      </c>
      <c r="I230" s="29">
        <f t="shared" si="13"/>
        <v>2.006175949890796E-3</v>
      </c>
      <c r="J230" s="29">
        <f t="shared" si="15"/>
        <v>99.957078393493063</v>
      </c>
      <c r="K230" s="26" t="str">
        <f t="shared" si="14"/>
        <v>C</v>
      </c>
    </row>
    <row r="231" spans="1:11" ht="16.5">
      <c r="A231" s="26" t="s">
        <v>906</v>
      </c>
      <c r="B231" s="27" t="s">
        <v>907</v>
      </c>
      <c r="C231" s="26" t="s">
        <v>15</v>
      </c>
      <c r="D231" s="26" t="s">
        <v>1137</v>
      </c>
      <c r="E231" s="26" t="s">
        <v>68</v>
      </c>
      <c r="F231" s="28">
        <v>95</v>
      </c>
      <c r="G231" s="28">
        <v>0.95</v>
      </c>
      <c r="H231" s="28">
        <f t="shared" si="12"/>
        <v>90.25</v>
      </c>
      <c r="I231" s="29">
        <f t="shared" si="13"/>
        <v>1.8758534964530081E-3</v>
      </c>
      <c r="J231" s="29">
        <f t="shared" si="15"/>
        <v>99.958954246989521</v>
      </c>
      <c r="K231" s="26" t="str">
        <f t="shared" si="14"/>
        <v>C</v>
      </c>
    </row>
    <row r="232" spans="1:11">
      <c r="A232" s="26" t="s">
        <v>1071</v>
      </c>
      <c r="B232" s="27" t="s">
        <v>1072</v>
      </c>
      <c r="C232" s="26" t="s">
        <v>15</v>
      </c>
      <c r="D232" s="26" t="s">
        <v>1137</v>
      </c>
      <c r="E232" s="26" t="s">
        <v>103</v>
      </c>
      <c r="F232" s="28">
        <v>37.03</v>
      </c>
      <c r="G232" s="28">
        <v>2.36</v>
      </c>
      <c r="H232" s="28">
        <f t="shared" si="12"/>
        <v>87.39</v>
      </c>
      <c r="I232" s="29">
        <f t="shared" si="13"/>
        <v>1.816408166814719E-3</v>
      </c>
      <c r="J232" s="29">
        <f t="shared" si="15"/>
        <v>99.960770655156338</v>
      </c>
      <c r="K232" s="26" t="str">
        <f t="shared" si="14"/>
        <v>C</v>
      </c>
    </row>
    <row r="233" spans="1:11" ht="16.5">
      <c r="A233" s="26" t="s">
        <v>540</v>
      </c>
      <c r="B233" s="27" t="s">
        <v>541</v>
      </c>
      <c r="C233" s="26" t="s">
        <v>15</v>
      </c>
      <c r="D233" s="26" t="s">
        <v>1137</v>
      </c>
      <c r="E233" s="26" t="s">
        <v>39</v>
      </c>
      <c r="F233" s="28">
        <v>2</v>
      </c>
      <c r="G233" s="28">
        <v>43.17</v>
      </c>
      <c r="H233" s="28">
        <f t="shared" si="12"/>
        <v>86.34</v>
      </c>
      <c r="I233" s="29">
        <f t="shared" si="13"/>
        <v>1.7945838325069555E-3</v>
      </c>
      <c r="J233" s="29">
        <f t="shared" si="15"/>
        <v>99.962565238988844</v>
      </c>
      <c r="K233" s="26" t="str">
        <f t="shared" si="14"/>
        <v>C</v>
      </c>
    </row>
    <row r="234" spans="1:11">
      <c r="A234" s="26" t="s">
        <v>416</v>
      </c>
      <c r="B234" s="27" t="s">
        <v>417</v>
      </c>
      <c r="C234" s="26" t="s">
        <v>15</v>
      </c>
      <c r="D234" s="26" t="s">
        <v>1137</v>
      </c>
      <c r="E234" s="26" t="s">
        <v>39</v>
      </c>
      <c r="F234" s="28">
        <v>6</v>
      </c>
      <c r="G234" s="28">
        <v>14.32</v>
      </c>
      <c r="H234" s="28">
        <f t="shared" si="12"/>
        <v>85.92</v>
      </c>
      <c r="I234" s="29">
        <f t="shared" si="13"/>
        <v>1.7858540987838502E-3</v>
      </c>
      <c r="J234" s="29">
        <f t="shared" si="15"/>
        <v>99.964351093087629</v>
      </c>
      <c r="K234" s="26" t="str">
        <f t="shared" si="14"/>
        <v>C</v>
      </c>
    </row>
    <row r="235" spans="1:11" ht="16.5">
      <c r="A235" s="26" t="s">
        <v>617</v>
      </c>
      <c r="B235" s="27" t="s">
        <v>618</v>
      </c>
      <c r="C235" s="26" t="s">
        <v>15</v>
      </c>
      <c r="D235" s="26" t="s">
        <v>1137</v>
      </c>
      <c r="E235" s="26" t="s">
        <v>39</v>
      </c>
      <c r="F235" s="28">
        <v>2</v>
      </c>
      <c r="G235" s="28">
        <v>42.05</v>
      </c>
      <c r="H235" s="28">
        <f t="shared" si="12"/>
        <v>84.1</v>
      </c>
      <c r="I235" s="29">
        <f t="shared" si="13"/>
        <v>1.7480252526503931E-3</v>
      </c>
      <c r="J235" s="29">
        <f t="shared" si="15"/>
        <v>99.966099118340281</v>
      </c>
      <c r="K235" s="26" t="str">
        <f t="shared" si="14"/>
        <v>C</v>
      </c>
    </row>
    <row r="236" spans="1:11" ht="16.5">
      <c r="A236" s="26" t="s">
        <v>572</v>
      </c>
      <c r="B236" s="27" t="s">
        <v>573</v>
      </c>
      <c r="C236" s="26" t="s">
        <v>15</v>
      </c>
      <c r="D236" s="26" t="s">
        <v>1137</v>
      </c>
      <c r="E236" s="26" t="s">
        <v>39</v>
      </c>
      <c r="F236" s="28">
        <v>4</v>
      </c>
      <c r="G236" s="28">
        <v>19.670000000000002</v>
      </c>
      <c r="H236" s="28">
        <f t="shared" si="12"/>
        <v>78.680000000000007</v>
      </c>
      <c r="I236" s="29">
        <f t="shared" si="13"/>
        <v>1.6353701174617473E-3</v>
      </c>
      <c r="J236" s="29">
        <f t="shared" si="15"/>
        <v>99.967734488457737</v>
      </c>
      <c r="K236" s="26" t="str">
        <f t="shared" si="14"/>
        <v>C</v>
      </c>
    </row>
    <row r="237" spans="1:11" ht="16.5">
      <c r="A237" s="26" t="s">
        <v>630</v>
      </c>
      <c r="B237" s="27" t="s">
        <v>631</v>
      </c>
      <c r="C237" s="26" t="s">
        <v>15</v>
      </c>
      <c r="D237" s="26" t="s">
        <v>1137</v>
      </c>
      <c r="E237" s="26" t="s">
        <v>103</v>
      </c>
      <c r="F237" s="28">
        <v>6.2</v>
      </c>
      <c r="G237" s="28">
        <v>12.15</v>
      </c>
      <c r="H237" s="28">
        <f t="shared" si="12"/>
        <v>75.33</v>
      </c>
      <c r="I237" s="29">
        <f t="shared" si="13"/>
        <v>1.5657400984798351E-3</v>
      </c>
      <c r="J237" s="29">
        <f t="shared" si="15"/>
        <v>99.969300228556222</v>
      </c>
      <c r="K237" s="26" t="str">
        <f t="shared" si="14"/>
        <v>C</v>
      </c>
    </row>
    <row r="238" spans="1:11">
      <c r="A238" s="26" t="s">
        <v>1009</v>
      </c>
      <c r="B238" s="27" t="s">
        <v>1010</v>
      </c>
      <c r="C238" s="26" t="s">
        <v>15</v>
      </c>
      <c r="D238" s="26" t="s">
        <v>1137</v>
      </c>
      <c r="E238" s="26" t="s">
        <v>39</v>
      </c>
      <c r="F238" s="28">
        <v>2</v>
      </c>
      <c r="G238" s="28">
        <v>35.44</v>
      </c>
      <c r="H238" s="28">
        <f t="shared" si="12"/>
        <v>70.88</v>
      </c>
      <c r="I238" s="29">
        <f t="shared" si="13"/>
        <v>1.4732464911755038E-3</v>
      </c>
      <c r="J238" s="29">
        <f t="shared" si="15"/>
        <v>99.970773475047395</v>
      </c>
      <c r="K238" s="26" t="str">
        <f t="shared" si="14"/>
        <v>C</v>
      </c>
    </row>
    <row r="239" spans="1:11">
      <c r="A239" s="26" t="s">
        <v>467</v>
      </c>
      <c r="B239" s="27" t="s">
        <v>468</v>
      </c>
      <c r="C239" s="26" t="s">
        <v>15</v>
      </c>
      <c r="D239" s="26" t="s">
        <v>1137</v>
      </c>
      <c r="E239" s="26" t="s">
        <v>39</v>
      </c>
      <c r="F239" s="28">
        <v>4</v>
      </c>
      <c r="G239" s="28">
        <v>17.149999999999999</v>
      </c>
      <c r="H239" s="28">
        <f t="shared" si="12"/>
        <v>68.599999999999994</v>
      </c>
      <c r="I239" s="29">
        <f t="shared" si="13"/>
        <v>1.4258565081072172E-3</v>
      </c>
      <c r="J239" s="29">
        <f t="shared" si="15"/>
        <v>99.972199331555501</v>
      </c>
      <c r="K239" s="26" t="str">
        <f t="shared" si="14"/>
        <v>C</v>
      </c>
    </row>
    <row r="240" spans="1:11" ht="16.5">
      <c r="A240" s="26" t="s">
        <v>581</v>
      </c>
      <c r="B240" s="27" t="s">
        <v>582</v>
      </c>
      <c r="C240" s="26" t="s">
        <v>15</v>
      </c>
      <c r="D240" s="26" t="s">
        <v>1137</v>
      </c>
      <c r="E240" s="26" t="s">
        <v>39</v>
      </c>
      <c r="F240" s="28">
        <v>2</v>
      </c>
      <c r="G240" s="28">
        <v>34.03</v>
      </c>
      <c r="H240" s="28">
        <f t="shared" si="12"/>
        <v>68.06</v>
      </c>
      <c r="I240" s="29">
        <f t="shared" si="13"/>
        <v>1.4146325647489391E-3</v>
      </c>
      <c r="J240" s="29">
        <f t="shared" si="15"/>
        <v>99.973613964120247</v>
      </c>
      <c r="K240" s="26" t="str">
        <f t="shared" si="14"/>
        <v>C</v>
      </c>
    </row>
    <row r="241" spans="1:11">
      <c r="A241" s="26" t="s">
        <v>491</v>
      </c>
      <c r="B241" s="27" t="s">
        <v>492</v>
      </c>
      <c r="C241" s="26" t="s">
        <v>15</v>
      </c>
      <c r="D241" s="26" t="s">
        <v>1137</v>
      </c>
      <c r="E241" s="26" t="s">
        <v>103</v>
      </c>
      <c r="F241" s="28">
        <v>2.69</v>
      </c>
      <c r="G241" s="28">
        <v>21.81</v>
      </c>
      <c r="H241" s="28">
        <f t="shared" si="12"/>
        <v>58.67</v>
      </c>
      <c r="I241" s="29">
        <f t="shared" si="13"/>
        <v>1.2194606607966536E-3</v>
      </c>
      <c r="J241" s="29">
        <f t="shared" si="15"/>
        <v>99.974833424781039</v>
      </c>
      <c r="K241" s="26" t="str">
        <f t="shared" si="14"/>
        <v>C</v>
      </c>
    </row>
    <row r="242" spans="1:11">
      <c r="A242" s="26" t="s">
        <v>993</v>
      </c>
      <c r="B242" s="27" t="s">
        <v>994</v>
      </c>
      <c r="C242" s="26" t="s">
        <v>135</v>
      </c>
      <c r="D242" s="26" t="s">
        <v>1137</v>
      </c>
      <c r="E242" s="26" t="s">
        <v>136</v>
      </c>
      <c r="F242" s="28">
        <v>7</v>
      </c>
      <c r="G242" s="28">
        <v>8.06</v>
      </c>
      <c r="H242" s="28">
        <f t="shared" si="12"/>
        <v>56.42</v>
      </c>
      <c r="I242" s="29">
        <f t="shared" si="13"/>
        <v>1.1726942301371604E-3</v>
      </c>
      <c r="J242" s="29">
        <f t="shared" si="15"/>
        <v>99.976006119011174</v>
      </c>
      <c r="K242" s="26" t="str">
        <f t="shared" si="14"/>
        <v>C</v>
      </c>
    </row>
    <row r="243" spans="1:11">
      <c r="A243" s="26" t="s">
        <v>990</v>
      </c>
      <c r="B243" s="27" t="s">
        <v>991</v>
      </c>
      <c r="C243" s="26" t="s">
        <v>135</v>
      </c>
      <c r="D243" s="26" t="s">
        <v>1137</v>
      </c>
      <c r="E243" s="26" t="s">
        <v>136</v>
      </c>
      <c r="F243" s="28">
        <v>3</v>
      </c>
      <c r="G243" s="28">
        <v>17.95</v>
      </c>
      <c r="H243" s="28">
        <f t="shared" si="12"/>
        <v>53.85</v>
      </c>
      <c r="I243" s="29">
        <f t="shared" si="13"/>
        <v>1.1192765737838724E-3</v>
      </c>
      <c r="J243" s="29">
        <f t="shared" si="15"/>
        <v>99.977125395584963</v>
      </c>
      <c r="K243" s="26" t="str">
        <f t="shared" si="14"/>
        <v>C</v>
      </c>
    </row>
    <row r="244" spans="1:11">
      <c r="A244" s="26" t="s">
        <v>503</v>
      </c>
      <c r="B244" s="27" t="s">
        <v>504</v>
      </c>
      <c r="C244" s="26" t="s">
        <v>15</v>
      </c>
      <c r="D244" s="26" t="s">
        <v>1137</v>
      </c>
      <c r="E244" s="26" t="s">
        <v>39</v>
      </c>
      <c r="F244" s="28">
        <v>3</v>
      </c>
      <c r="G244" s="28">
        <v>17.940000000000001</v>
      </c>
      <c r="H244" s="28">
        <f t="shared" si="12"/>
        <v>53.82</v>
      </c>
      <c r="I244" s="29">
        <f t="shared" si="13"/>
        <v>1.1186530213750793E-3</v>
      </c>
      <c r="J244" s="29">
        <f t="shared" si="15"/>
        <v>99.978244048606342</v>
      </c>
      <c r="K244" s="26" t="str">
        <f t="shared" si="14"/>
        <v>C</v>
      </c>
    </row>
    <row r="245" spans="1:11">
      <c r="A245" s="26" t="s">
        <v>671</v>
      </c>
      <c r="B245" s="27" t="s">
        <v>672</v>
      </c>
      <c r="C245" s="26" t="s">
        <v>15</v>
      </c>
      <c r="D245" s="26" t="s">
        <v>1137</v>
      </c>
      <c r="E245" s="26" t="s">
        <v>39</v>
      </c>
      <c r="F245" s="28">
        <v>2</v>
      </c>
      <c r="G245" s="28">
        <v>26.35</v>
      </c>
      <c r="H245" s="28">
        <f t="shared" si="12"/>
        <v>52.7</v>
      </c>
      <c r="I245" s="29">
        <f t="shared" si="13"/>
        <v>1.0953737314467983E-3</v>
      </c>
      <c r="J245" s="29">
        <f t="shared" si="15"/>
        <v>99.979339422337787</v>
      </c>
      <c r="K245" s="26" t="str">
        <f t="shared" si="14"/>
        <v>C</v>
      </c>
    </row>
    <row r="246" spans="1:11">
      <c r="A246" s="26" t="s">
        <v>470</v>
      </c>
      <c r="B246" s="27" t="s">
        <v>471</v>
      </c>
      <c r="C246" s="26" t="s">
        <v>15</v>
      </c>
      <c r="D246" s="26" t="s">
        <v>1137</v>
      </c>
      <c r="E246" s="26" t="s">
        <v>103</v>
      </c>
      <c r="F246" s="28">
        <v>3.28</v>
      </c>
      <c r="G246" s="28">
        <v>16.03</v>
      </c>
      <c r="H246" s="28">
        <f t="shared" si="12"/>
        <v>52.58</v>
      </c>
      <c r="I246" s="29">
        <f t="shared" si="13"/>
        <v>1.0928795218116251E-3</v>
      </c>
      <c r="J246" s="29">
        <f t="shared" si="15"/>
        <v>99.980432301859594</v>
      </c>
      <c r="K246" s="26" t="str">
        <f t="shared" si="14"/>
        <v>C</v>
      </c>
    </row>
    <row r="247" spans="1:11" ht="16.5">
      <c r="A247" s="26" t="s">
        <v>575</v>
      </c>
      <c r="B247" s="27" t="s">
        <v>576</v>
      </c>
      <c r="C247" s="26" t="s">
        <v>15</v>
      </c>
      <c r="D247" s="26" t="s">
        <v>1137</v>
      </c>
      <c r="E247" s="26" t="s">
        <v>39</v>
      </c>
      <c r="F247" s="28">
        <v>4</v>
      </c>
      <c r="G247" s="28">
        <v>13.1</v>
      </c>
      <c r="H247" s="28">
        <f t="shared" si="12"/>
        <v>52.4</v>
      </c>
      <c r="I247" s="29">
        <f t="shared" si="13"/>
        <v>1.0891382073588657E-3</v>
      </c>
      <c r="J247" s="29">
        <f t="shared" si="15"/>
        <v>99.981521440066956</v>
      </c>
      <c r="K247" s="26" t="str">
        <f t="shared" si="14"/>
        <v>C</v>
      </c>
    </row>
    <row r="248" spans="1:11" ht="16.5">
      <c r="A248" s="26" t="s">
        <v>464</v>
      </c>
      <c r="B248" s="27" t="s">
        <v>465</v>
      </c>
      <c r="C248" s="26" t="s">
        <v>15</v>
      </c>
      <c r="D248" s="26" t="s">
        <v>1137</v>
      </c>
      <c r="E248" s="26" t="s">
        <v>39</v>
      </c>
      <c r="F248" s="28">
        <v>2</v>
      </c>
      <c r="G248" s="28">
        <v>25.61</v>
      </c>
      <c r="H248" s="28">
        <f t="shared" si="12"/>
        <v>51.22</v>
      </c>
      <c r="I248" s="29">
        <f t="shared" si="13"/>
        <v>1.0646118126129982E-3</v>
      </c>
      <c r="J248" s="29">
        <f t="shared" si="15"/>
        <v>99.982586051879565</v>
      </c>
      <c r="K248" s="26" t="str">
        <f t="shared" si="14"/>
        <v>C</v>
      </c>
    </row>
    <row r="249" spans="1:11">
      <c r="A249" s="26" t="s">
        <v>546</v>
      </c>
      <c r="B249" s="27" t="s">
        <v>547</v>
      </c>
      <c r="C249" s="26" t="s">
        <v>15</v>
      </c>
      <c r="D249" s="26" t="s">
        <v>1137</v>
      </c>
      <c r="E249" s="26" t="s">
        <v>39</v>
      </c>
      <c r="F249" s="28">
        <v>1</v>
      </c>
      <c r="G249" s="28">
        <v>50.61</v>
      </c>
      <c r="H249" s="28">
        <f t="shared" si="12"/>
        <v>50.61</v>
      </c>
      <c r="I249" s="29">
        <f t="shared" si="13"/>
        <v>1.0519329136342021E-3</v>
      </c>
      <c r="J249" s="29">
        <f t="shared" si="15"/>
        <v>99.983637984793205</v>
      </c>
      <c r="K249" s="26" t="str">
        <f t="shared" si="14"/>
        <v>C</v>
      </c>
    </row>
    <row r="250" spans="1:11" ht="16.5">
      <c r="A250" s="26" t="s">
        <v>461</v>
      </c>
      <c r="B250" s="27" t="s">
        <v>462</v>
      </c>
      <c r="C250" s="26" t="s">
        <v>15</v>
      </c>
      <c r="D250" s="26" t="s">
        <v>1137</v>
      </c>
      <c r="E250" s="26" t="s">
        <v>39</v>
      </c>
      <c r="F250" s="28">
        <v>4</v>
      </c>
      <c r="G250" s="28">
        <v>12.5</v>
      </c>
      <c r="H250" s="28">
        <f t="shared" si="12"/>
        <v>50</v>
      </c>
      <c r="I250" s="29">
        <f t="shared" si="13"/>
        <v>1.0392540146554063E-3</v>
      </c>
      <c r="J250" s="29">
        <f t="shared" si="15"/>
        <v>99.984677238807862</v>
      </c>
      <c r="K250" s="26" t="str">
        <f t="shared" si="14"/>
        <v>C</v>
      </c>
    </row>
    <row r="251" spans="1:11" ht="16.5">
      <c r="A251" s="26" t="s">
        <v>563</v>
      </c>
      <c r="B251" s="27" t="s">
        <v>564</v>
      </c>
      <c r="C251" s="26" t="s">
        <v>15</v>
      </c>
      <c r="D251" s="26" t="s">
        <v>1137</v>
      </c>
      <c r="E251" s="26" t="s">
        <v>103</v>
      </c>
      <c r="F251" s="28">
        <v>1.74</v>
      </c>
      <c r="G251" s="28">
        <v>27.52</v>
      </c>
      <c r="H251" s="28">
        <f t="shared" si="12"/>
        <v>47.88</v>
      </c>
      <c r="I251" s="29">
        <f t="shared" si="13"/>
        <v>9.9518964443401706E-4</v>
      </c>
      <c r="J251" s="29">
        <f t="shared" si="15"/>
        <v>99.98567242845229</v>
      </c>
      <c r="K251" s="26" t="str">
        <f t="shared" si="14"/>
        <v>C</v>
      </c>
    </row>
    <row r="252" spans="1:11" ht="16.5">
      <c r="A252" s="26" t="s">
        <v>476</v>
      </c>
      <c r="B252" s="27" t="s">
        <v>477</v>
      </c>
      <c r="C252" s="26" t="s">
        <v>15</v>
      </c>
      <c r="D252" s="26" t="s">
        <v>1137</v>
      </c>
      <c r="E252" s="26" t="s">
        <v>39</v>
      </c>
      <c r="F252" s="28">
        <v>4</v>
      </c>
      <c r="G252" s="28">
        <v>11.39</v>
      </c>
      <c r="H252" s="28">
        <f t="shared" si="12"/>
        <v>45.56</v>
      </c>
      <c r="I252" s="29">
        <f t="shared" si="13"/>
        <v>9.4696825815400606E-4</v>
      </c>
      <c r="J252" s="29">
        <f t="shared" si="15"/>
        <v>99.986619396710438</v>
      </c>
      <c r="K252" s="26" t="str">
        <f t="shared" si="14"/>
        <v>C</v>
      </c>
    </row>
    <row r="253" spans="1:11">
      <c r="A253" s="26" t="s">
        <v>987</v>
      </c>
      <c r="B253" s="27" t="s">
        <v>988</v>
      </c>
      <c r="C253" s="26" t="s">
        <v>135</v>
      </c>
      <c r="D253" s="26" t="s">
        <v>1137</v>
      </c>
      <c r="E253" s="26" t="s">
        <v>136</v>
      </c>
      <c r="F253" s="28">
        <v>2</v>
      </c>
      <c r="G253" s="28">
        <v>22.53</v>
      </c>
      <c r="H253" s="28">
        <f t="shared" si="12"/>
        <v>45.06</v>
      </c>
      <c r="I253" s="29">
        <f t="shared" si="13"/>
        <v>9.3657571800745203E-4</v>
      </c>
      <c r="J253" s="29">
        <f t="shared" si="15"/>
        <v>99.987555972428439</v>
      </c>
      <c r="K253" s="26" t="str">
        <f t="shared" si="14"/>
        <v>C</v>
      </c>
    </row>
    <row r="254" spans="1:11">
      <c r="A254" s="26" t="s">
        <v>485</v>
      </c>
      <c r="B254" s="27" t="s">
        <v>486</v>
      </c>
      <c r="C254" s="26" t="s">
        <v>15</v>
      </c>
      <c r="D254" s="26" t="s">
        <v>1137</v>
      </c>
      <c r="E254" s="26" t="s">
        <v>103</v>
      </c>
      <c r="F254" s="28">
        <v>6.4</v>
      </c>
      <c r="G254" s="28">
        <v>6.54</v>
      </c>
      <c r="H254" s="28">
        <f t="shared" si="12"/>
        <v>41.86</v>
      </c>
      <c r="I254" s="29">
        <f t="shared" si="13"/>
        <v>8.7006346106950606E-4</v>
      </c>
      <c r="J254" s="29">
        <f t="shared" si="15"/>
        <v>99.988426035889503</v>
      </c>
      <c r="K254" s="26" t="str">
        <f t="shared" si="14"/>
        <v>C</v>
      </c>
    </row>
    <row r="255" spans="1:11" ht="16.5">
      <c r="A255" s="26" t="s">
        <v>929</v>
      </c>
      <c r="B255" s="27" t="s">
        <v>930</v>
      </c>
      <c r="C255" s="26" t="s">
        <v>15</v>
      </c>
      <c r="D255" s="26" t="s">
        <v>1137</v>
      </c>
      <c r="E255" s="26" t="s">
        <v>176</v>
      </c>
      <c r="F255" s="28">
        <v>2.8</v>
      </c>
      <c r="G255" s="28">
        <v>14.48</v>
      </c>
      <c r="H255" s="28">
        <f t="shared" si="12"/>
        <v>40.54</v>
      </c>
      <c r="I255" s="29">
        <f t="shared" si="13"/>
        <v>8.4262715508260342E-4</v>
      </c>
      <c r="J255" s="29">
        <f t="shared" si="15"/>
        <v>99.989268663044584</v>
      </c>
      <c r="K255" s="26" t="str">
        <f t="shared" si="14"/>
        <v>C</v>
      </c>
    </row>
    <row r="256" spans="1:11">
      <c r="A256" s="26" t="s">
        <v>527</v>
      </c>
      <c r="B256" s="27" t="s">
        <v>528</v>
      </c>
      <c r="C256" s="26" t="s">
        <v>15</v>
      </c>
      <c r="D256" s="26" t="s">
        <v>1137</v>
      </c>
      <c r="E256" s="26" t="s">
        <v>39</v>
      </c>
      <c r="F256" s="28">
        <v>1</v>
      </c>
      <c r="G256" s="28">
        <v>37.26</v>
      </c>
      <c r="H256" s="28">
        <f t="shared" si="12"/>
        <v>37.26</v>
      </c>
      <c r="I256" s="29">
        <f t="shared" si="13"/>
        <v>7.7445209172120866E-4</v>
      </c>
      <c r="J256" s="29">
        <f t="shared" si="15"/>
        <v>99.990043115136302</v>
      </c>
      <c r="K256" s="26" t="str">
        <f t="shared" si="14"/>
        <v>C</v>
      </c>
    </row>
    <row r="257" spans="1:11">
      <c r="A257" s="26" t="s">
        <v>608</v>
      </c>
      <c r="B257" s="27" t="s">
        <v>609</v>
      </c>
      <c r="C257" s="26" t="s">
        <v>15</v>
      </c>
      <c r="D257" s="26" t="s">
        <v>1137</v>
      </c>
      <c r="E257" s="26" t="s">
        <v>39</v>
      </c>
      <c r="F257" s="28">
        <v>2</v>
      </c>
      <c r="G257" s="28">
        <v>17.98</v>
      </c>
      <c r="H257" s="28">
        <f t="shared" si="12"/>
        <v>35.96</v>
      </c>
      <c r="I257" s="29">
        <f t="shared" si="13"/>
        <v>7.4743148734016812E-4</v>
      </c>
      <c r="J257" s="29">
        <f t="shared" si="15"/>
        <v>99.990790546623643</v>
      </c>
      <c r="K257" s="26" t="str">
        <f t="shared" si="14"/>
        <v>C</v>
      </c>
    </row>
    <row r="258" spans="1:11" ht="16.5">
      <c r="A258" s="26" t="s">
        <v>455</v>
      </c>
      <c r="B258" s="27" t="s">
        <v>456</v>
      </c>
      <c r="C258" s="26" t="s">
        <v>15</v>
      </c>
      <c r="D258" s="26" t="s">
        <v>1137</v>
      </c>
      <c r="E258" s="26" t="s">
        <v>39</v>
      </c>
      <c r="F258" s="28">
        <v>4</v>
      </c>
      <c r="G258" s="28">
        <v>8.61</v>
      </c>
      <c r="H258" s="28">
        <f t="shared" si="12"/>
        <v>34.44</v>
      </c>
      <c r="I258" s="29">
        <f t="shared" si="13"/>
        <v>7.1583816529464375E-4</v>
      </c>
      <c r="J258" s="29">
        <f t="shared" si="15"/>
        <v>99.991506384788934</v>
      </c>
      <c r="K258" s="26" t="str">
        <f t="shared" si="14"/>
        <v>C</v>
      </c>
    </row>
    <row r="259" spans="1:11">
      <c r="A259" s="26" t="s">
        <v>755</v>
      </c>
      <c r="B259" s="27" t="s">
        <v>756</v>
      </c>
      <c r="C259" s="26" t="s">
        <v>15</v>
      </c>
      <c r="D259" s="26" t="s">
        <v>1137</v>
      </c>
      <c r="E259" s="26" t="s">
        <v>68</v>
      </c>
      <c r="F259" s="28">
        <v>9.82</v>
      </c>
      <c r="G259" s="28">
        <v>3.32</v>
      </c>
      <c r="H259" s="28">
        <f t="shared" si="12"/>
        <v>32.6</v>
      </c>
      <c r="I259" s="29">
        <f t="shared" si="13"/>
        <v>6.7759361755532479E-4</v>
      </c>
      <c r="J259" s="29">
        <f t="shared" si="15"/>
        <v>99.992183978406487</v>
      </c>
      <c r="K259" s="26" t="str">
        <f t="shared" si="14"/>
        <v>C</v>
      </c>
    </row>
    <row r="260" spans="1:11" ht="16.5">
      <c r="A260" s="26" t="s">
        <v>537</v>
      </c>
      <c r="B260" s="27" t="s">
        <v>538</v>
      </c>
      <c r="C260" s="26" t="s">
        <v>15</v>
      </c>
      <c r="D260" s="26" t="s">
        <v>1137</v>
      </c>
      <c r="E260" s="26" t="s">
        <v>39</v>
      </c>
      <c r="F260" s="28">
        <v>1</v>
      </c>
      <c r="G260" s="28">
        <v>32.479999999999997</v>
      </c>
      <c r="H260" s="28">
        <f t="shared" ref="H260:H276" si="16">ROUND(F260*G260,2)</f>
        <v>32.479999999999997</v>
      </c>
      <c r="I260" s="29">
        <f t="shared" ref="I260:I276" si="17">H260/VALOR_TOTAL*100</f>
        <v>6.7509940792015184E-4</v>
      </c>
      <c r="J260" s="29">
        <f t="shared" si="15"/>
        <v>99.992859077814401</v>
      </c>
      <c r="K260" s="26" t="str">
        <f t="shared" ref="K260:K276" si="18">IF(J260&lt;=80,"A",IF(J260&lt;=95,"B","C"))</f>
        <v>C</v>
      </c>
    </row>
    <row r="261" spans="1:11">
      <c r="A261" s="26" t="s">
        <v>524</v>
      </c>
      <c r="B261" s="27" t="s">
        <v>525</v>
      </c>
      <c r="C261" s="26" t="s">
        <v>15</v>
      </c>
      <c r="D261" s="26" t="s">
        <v>1137</v>
      </c>
      <c r="E261" s="26" t="s">
        <v>39</v>
      </c>
      <c r="F261" s="28">
        <v>1</v>
      </c>
      <c r="G261" s="28">
        <v>31.03</v>
      </c>
      <c r="H261" s="28">
        <f t="shared" si="16"/>
        <v>31.03</v>
      </c>
      <c r="I261" s="29">
        <f t="shared" si="17"/>
        <v>6.449610414951451E-4</v>
      </c>
      <c r="J261" s="29">
        <f t="shared" ref="J261:J276" si="19">I261+J260</f>
        <v>99.993504038855903</v>
      </c>
      <c r="K261" s="26" t="str">
        <f t="shared" si="18"/>
        <v>C</v>
      </c>
    </row>
    <row r="262" spans="1:11" ht="16.5">
      <c r="A262" s="26" t="s">
        <v>620</v>
      </c>
      <c r="B262" s="27" t="s">
        <v>621</v>
      </c>
      <c r="C262" s="26" t="s">
        <v>15</v>
      </c>
      <c r="D262" s="26" t="s">
        <v>1137</v>
      </c>
      <c r="E262" s="26" t="s">
        <v>103</v>
      </c>
      <c r="F262" s="28">
        <v>1.36</v>
      </c>
      <c r="G262" s="28">
        <v>22.32</v>
      </c>
      <c r="H262" s="28">
        <f t="shared" si="16"/>
        <v>30.36</v>
      </c>
      <c r="I262" s="29">
        <f t="shared" si="17"/>
        <v>6.3103503769876257E-4</v>
      </c>
      <c r="J262" s="29">
        <f t="shared" si="19"/>
        <v>99.994135073893602</v>
      </c>
      <c r="K262" s="26" t="str">
        <f t="shared" si="18"/>
        <v>C</v>
      </c>
    </row>
    <row r="263" spans="1:11">
      <c r="A263" s="26" t="s">
        <v>506</v>
      </c>
      <c r="B263" s="27" t="s">
        <v>507</v>
      </c>
      <c r="C263" s="26" t="s">
        <v>15</v>
      </c>
      <c r="D263" s="26" t="s">
        <v>1137</v>
      </c>
      <c r="E263" s="26" t="s">
        <v>39</v>
      </c>
      <c r="F263" s="28">
        <v>1</v>
      </c>
      <c r="G263" s="28">
        <v>28.06</v>
      </c>
      <c r="H263" s="28">
        <f t="shared" si="16"/>
        <v>28.06</v>
      </c>
      <c r="I263" s="29">
        <f t="shared" si="17"/>
        <v>5.8322935302461399E-4</v>
      </c>
      <c r="J263" s="29">
        <f t="shared" si="19"/>
        <v>99.994718303246628</v>
      </c>
      <c r="K263" s="26" t="str">
        <f t="shared" si="18"/>
        <v>C</v>
      </c>
    </row>
    <row r="264" spans="1:11">
      <c r="A264" s="26" t="s">
        <v>500</v>
      </c>
      <c r="B264" s="27" t="s">
        <v>501</v>
      </c>
      <c r="C264" s="26" t="s">
        <v>15</v>
      </c>
      <c r="D264" s="26" t="s">
        <v>1137</v>
      </c>
      <c r="E264" s="26" t="s">
        <v>39</v>
      </c>
      <c r="F264" s="28">
        <v>4</v>
      </c>
      <c r="G264" s="28">
        <v>6.95</v>
      </c>
      <c r="H264" s="28">
        <f t="shared" si="16"/>
        <v>27.8</v>
      </c>
      <c r="I264" s="29">
        <f t="shared" si="17"/>
        <v>5.7782523214840588E-4</v>
      </c>
      <c r="J264" s="29">
        <f t="shared" si="19"/>
        <v>99.99529612847877</v>
      </c>
      <c r="K264" s="26" t="str">
        <f t="shared" si="18"/>
        <v>C</v>
      </c>
    </row>
    <row r="265" spans="1:11">
      <c r="A265" s="26" t="s">
        <v>674</v>
      </c>
      <c r="B265" s="27" t="s">
        <v>675</v>
      </c>
      <c r="C265" s="26" t="s">
        <v>15</v>
      </c>
      <c r="D265" s="26" t="s">
        <v>1137</v>
      </c>
      <c r="E265" s="26" t="s">
        <v>39</v>
      </c>
      <c r="F265" s="28">
        <v>2</v>
      </c>
      <c r="G265" s="28">
        <v>13.53</v>
      </c>
      <c r="H265" s="28">
        <f t="shared" si="16"/>
        <v>27.06</v>
      </c>
      <c r="I265" s="29">
        <f t="shared" si="17"/>
        <v>5.6244427273150573E-4</v>
      </c>
      <c r="J265" s="29">
        <f t="shared" si="19"/>
        <v>99.995858572751501</v>
      </c>
      <c r="K265" s="26" t="str">
        <f t="shared" si="18"/>
        <v>C</v>
      </c>
    </row>
    <row r="266" spans="1:11" ht="16.5">
      <c r="A266" s="26" t="s">
        <v>497</v>
      </c>
      <c r="B266" s="27" t="s">
        <v>498</v>
      </c>
      <c r="C266" s="26" t="s">
        <v>15</v>
      </c>
      <c r="D266" s="26" t="s">
        <v>1137</v>
      </c>
      <c r="E266" s="26" t="s">
        <v>39</v>
      </c>
      <c r="F266" s="28">
        <v>2</v>
      </c>
      <c r="G266" s="28">
        <v>12.87</v>
      </c>
      <c r="H266" s="28">
        <f t="shared" si="16"/>
        <v>25.74</v>
      </c>
      <c r="I266" s="29">
        <f t="shared" si="17"/>
        <v>5.3500796674460309E-4</v>
      </c>
      <c r="J266" s="29">
        <f t="shared" si="19"/>
        <v>99.996393580718248</v>
      </c>
      <c r="K266" s="26" t="str">
        <f t="shared" si="18"/>
        <v>C</v>
      </c>
    </row>
    <row r="267" spans="1:11" ht="16.5">
      <c r="A267" s="26" t="s">
        <v>593</v>
      </c>
      <c r="B267" s="27" t="s">
        <v>594</v>
      </c>
      <c r="C267" s="26" t="s">
        <v>15</v>
      </c>
      <c r="D267" s="26" t="s">
        <v>1137</v>
      </c>
      <c r="E267" s="26" t="s">
        <v>39</v>
      </c>
      <c r="F267" s="28">
        <v>2</v>
      </c>
      <c r="G267" s="28">
        <v>12.62</v>
      </c>
      <c r="H267" s="28">
        <f t="shared" si="16"/>
        <v>25.24</v>
      </c>
      <c r="I267" s="29">
        <f t="shared" si="17"/>
        <v>5.2461542659804896E-4</v>
      </c>
      <c r="J267" s="29">
        <f t="shared" si="19"/>
        <v>99.996918196144847</v>
      </c>
      <c r="K267" s="26" t="str">
        <f t="shared" si="18"/>
        <v>C</v>
      </c>
    </row>
    <row r="268" spans="1:11" ht="16.5">
      <c r="A268" s="26" t="s">
        <v>534</v>
      </c>
      <c r="B268" s="27" t="s">
        <v>535</v>
      </c>
      <c r="C268" s="26" t="s">
        <v>15</v>
      </c>
      <c r="D268" s="26" t="s">
        <v>1137</v>
      </c>
      <c r="E268" s="26" t="s">
        <v>39</v>
      </c>
      <c r="F268" s="28">
        <v>1</v>
      </c>
      <c r="G268" s="28">
        <v>24.51</v>
      </c>
      <c r="H268" s="28">
        <f t="shared" si="16"/>
        <v>24.51</v>
      </c>
      <c r="I268" s="29">
        <f t="shared" si="17"/>
        <v>5.0944231798408018E-4</v>
      </c>
      <c r="J268" s="29">
        <f t="shared" si="19"/>
        <v>99.997427638462824</v>
      </c>
      <c r="K268" s="26" t="str">
        <f t="shared" si="18"/>
        <v>C</v>
      </c>
    </row>
    <row r="269" spans="1:11">
      <c r="A269" s="26" t="s">
        <v>677</v>
      </c>
      <c r="B269" s="27" t="s">
        <v>678</v>
      </c>
      <c r="C269" s="26" t="s">
        <v>15</v>
      </c>
      <c r="D269" s="26" t="s">
        <v>1137</v>
      </c>
      <c r="E269" s="26" t="s">
        <v>39</v>
      </c>
      <c r="F269" s="28">
        <v>2</v>
      </c>
      <c r="G269" s="28">
        <v>12.04</v>
      </c>
      <c r="H269" s="28">
        <f t="shared" si="16"/>
        <v>24.08</v>
      </c>
      <c r="I269" s="29">
        <f t="shared" si="17"/>
        <v>5.0050473345804357E-4</v>
      </c>
      <c r="J269" s="29">
        <f t="shared" si="19"/>
        <v>99.997928143196276</v>
      </c>
      <c r="K269" s="26" t="str">
        <f t="shared" si="18"/>
        <v>C</v>
      </c>
    </row>
    <row r="270" spans="1:11" ht="16.5">
      <c r="A270" s="26" t="s">
        <v>530</v>
      </c>
      <c r="B270" s="27" t="s">
        <v>531</v>
      </c>
      <c r="C270" s="26" t="s">
        <v>15</v>
      </c>
      <c r="D270" s="26" t="s">
        <v>1137</v>
      </c>
      <c r="E270" s="26" t="s">
        <v>39</v>
      </c>
      <c r="F270" s="28">
        <v>2</v>
      </c>
      <c r="G270" s="28">
        <v>9.36</v>
      </c>
      <c r="H270" s="28">
        <f t="shared" si="16"/>
        <v>18.72</v>
      </c>
      <c r="I270" s="29">
        <f t="shared" si="17"/>
        <v>3.8909670308698405E-4</v>
      </c>
      <c r="J270" s="29">
        <f t="shared" si="19"/>
        <v>99.998317239899364</v>
      </c>
      <c r="K270" s="26" t="str">
        <f t="shared" si="18"/>
        <v>C</v>
      </c>
    </row>
    <row r="271" spans="1:11" ht="16.5">
      <c r="A271" s="26" t="s">
        <v>473</v>
      </c>
      <c r="B271" s="27" t="s">
        <v>474</v>
      </c>
      <c r="C271" s="26" t="s">
        <v>15</v>
      </c>
      <c r="D271" s="26" t="s">
        <v>1137</v>
      </c>
      <c r="E271" s="26" t="s">
        <v>39</v>
      </c>
      <c r="F271" s="28">
        <v>2</v>
      </c>
      <c r="G271" s="28">
        <v>7.92</v>
      </c>
      <c r="H271" s="28">
        <f t="shared" si="16"/>
        <v>15.84</v>
      </c>
      <c r="I271" s="29">
        <f t="shared" si="17"/>
        <v>3.2923567184283266E-4</v>
      </c>
      <c r="J271" s="29">
        <f t="shared" si="19"/>
        <v>99.998646475571206</v>
      </c>
      <c r="K271" s="26" t="str">
        <f t="shared" si="18"/>
        <v>C</v>
      </c>
    </row>
    <row r="272" spans="1:11">
      <c r="A272" s="26" t="s">
        <v>482</v>
      </c>
      <c r="B272" s="27" t="s">
        <v>483</v>
      </c>
      <c r="C272" s="26" t="s">
        <v>15</v>
      </c>
      <c r="D272" s="26" t="s">
        <v>1137</v>
      </c>
      <c r="E272" s="26" t="s">
        <v>39</v>
      </c>
      <c r="F272" s="28">
        <v>1</v>
      </c>
      <c r="G272" s="28">
        <v>15.7</v>
      </c>
      <c r="H272" s="28">
        <f t="shared" si="16"/>
        <v>15.7</v>
      </c>
      <c r="I272" s="29">
        <f t="shared" si="17"/>
        <v>3.263257606017975E-4</v>
      </c>
      <c r="J272" s="29">
        <f t="shared" si="19"/>
        <v>99.998972801331803</v>
      </c>
      <c r="K272" s="26" t="str">
        <f t="shared" si="18"/>
        <v>C</v>
      </c>
    </row>
    <row r="273" spans="1:11" ht="16.5">
      <c r="A273" s="26" t="s">
        <v>494</v>
      </c>
      <c r="B273" s="27" t="s">
        <v>495</v>
      </c>
      <c r="C273" s="26" t="s">
        <v>15</v>
      </c>
      <c r="D273" s="26" t="s">
        <v>1137</v>
      </c>
      <c r="E273" s="26" t="s">
        <v>39</v>
      </c>
      <c r="F273" s="28">
        <v>2</v>
      </c>
      <c r="G273" s="28">
        <v>7.21</v>
      </c>
      <c r="H273" s="28">
        <f t="shared" si="16"/>
        <v>14.42</v>
      </c>
      <c r="I273" s="29">
        <f t="shared" si="17"/>
        <v>2.9972085782661916E-4</v>
      </c>
      <c r="J273" s="29">
        <f t="shared" si="19"/>
        <v>99.999272522189628</v>
      </c>
      <c r="K273" s="26" t="str">
        <f t="shared" si="18"/>
        <v>C</v>
      </c>
    </row>
    <row r="274" spans="1:11" ht="16.5">
      <c r="A274" s="26" t="s">
        <v>599</v>
      </c>
      <c r="B274" s="27" t="s">
        <v>600</v>
      </c>
      <c r="C274" s="26" t="s">
        <v>15</v>
      </c>
      <c r="D274" s="26" t="s">
        <v>1137</v>
      </c>
      <c r="E274" s="26" t="s">
        <v>103</v>
      </c>
      <c r="F274" s="28">
        <v>1.36</v>
      </c>
      <c r="G274" s="28">
        <v>10.6</v>
      </c>
      <c r="H274" s="28">
        <f t="shared" si="16"/>
        <v>14.42</v>
      </c>
      <c r="I274" s="29">
        <f t="shared" si="17"/>
        <v>2.9972085782661916E-4</v>
      </c>
      <c r="J274" s="29">
        <f t="shared" si="19"/>
        <v>99.999572243047453</v>
      </c>
      <c r="K274" s="26" t="str">
        <f t="shared" si="18"/>
        <v>C</v>
      </c>
    </row>
    <row r="275" spans="1:11" ht="16.5">
      <c r="A275" s="26" t="s">
        <v>479</v>
      </c>
      <c r="B275" s="27" t="s">
        <v>480</v>
      </c>
      <c r="C275" s="26" t="s">
        <v>15</v>
      </c>
      <c r="D275" s="26" t="s">
        <v>1137</v>
      </c>
      <c r="E275" s="26" t="s">
        <v>39</v>
      </c>
      <c r="F275" s="28">
        <v>1</v>
      </c>
      <c r="G275" s="28">
        <v>12.03</v>
      </c>
      <c r="H275" s="28">
        <f t="shared" si="16"/>
        <v>12.03</v>
      </c>
      <c r="I275" s="29">
        <f t="shared" si="17"/>
        <v>2.5004451592609074E-4</v>
      </c>
      <c r="J275" s="29">
        <f t="shared" si="19"/>
        <v>99.999822287563376</v>
      </c>
      <c r="K275" s="26" t="str">
        <f t="shared" si="18"/>
        <v>C</v>
      </c>
    </row>
    <row r="276" spans="1:11">
      <c r="A276" s="26" t="s">
        <v>488</v>
      </c>
      <c r="B276" s="27" t="s">
        <v>489</v>
      </c>
      <c r="C276" s="26" t="s">
        <v>15</v>
      </c>
      <c r="D276" s="26" t="s">
        <v>1137</v>
      </c>
      <c r="E276" s="26" t="s">
        <v>103</v>
      </c>
      <c r="F276" s="28">
        <v>0.66</v>
      </c>
      <c r="G276" s="28">
        <v>12.9</v>
      </c>
      <c r="H276" s="28">
        <f t="shared" si="16"/>
        <v>8.51</v>
      </c>
      <c r="I276" s="29">
        <f t="shared" si="17"/>
        <v>1.7688103329435012E-4</v>
      </c>
      <c r="J276" s="29">
        <f t="shared" si="19"/>
        <v>99.999999168596673</v>
      </c>
      <c r="K276" s="26" t="str">
        <f t="shared" si="18"/>
        <v>C</v>
      </c>
    </row>
    <row r="277" spans="1:11" ht="18" hidden="1" customHeight="1">
      <c r="A277" s="8"/>
      <c r="B277" s="8"/>
      <c r="C277" s="70" t="s">
        <v>2976</v>
      </c>
      <c r="D277" s="70"/>
      <c r="E277" s="70"/>
      <c r="F277" s="70"/>
      <c r="G277" s="8"/>
      <c r="H277" s="8"/>
      <c r="I277" s="8"/>
      <c r="J277" s="8"/>
      <c r="K277" s="8"/>
    </row>
    <row r="278" spans="1:11" ht="18" hidden="1" customHeight="1">
      <c r="A278" s="8"/>
      <c r="B278" s="8"/>
      <c r="C278" s="8"/>
      <c r="D278" s="8"/>
      <c r="E278" s="8"/>
      <c r="F278" s="8"/>
      <c r="G278" s="70" t="str">
        <f>"Subtotal até "&amp;TRUNC(J276,2)&amp;"%"</f>
        <v>Subtotal até 99,99%</v>
      </c>
      <c r="H278" s="70"/>
      <c r="I278" s="87">
        <f>SUM(H4:H276)</f>
        <v>4811143.269999994</v>
      </c>
      <c r="J278" s="87"/>
      <c r="K278" s="87"/>
    </row>
    <row r="279" spans="1:11" ht="18" hidden="1" customHeight="1">
      <c r="A279" s="8"/>
      <c r="B279" s="8"/>
      <c r="C279" s="8"/>
      <c r="D279" s="8"/>
      <c r="E279" s="8"/>
      <c r="F279" s="8"/>
      <c r="G279" s="70" t="s">
        <v>2991</v>
      </c>
      <c r="H279" s="70"/>
      <c r="I279" s="87">
        <f>I280-I278</f>
        <v>4.0000005625188351E-2</v>
      </c>
      <c r="J279" s="87"/>
      <c r="K279" s="87"/>
    </row>
    <row r="280" spans="1:11" ht="18" hidden="1" customHeight="1">
      <c r="A280" s="8"/>
      <c r="B280" s="8"/>
      <c r="C280" s="8"/>
      <c r="D280" s="8"/>
      <c r="E280" s="8"/>
      <c r="F280" s="8"/>
      <c r="G280" s="70" t="s">
        <v>2992</v>
      </c>
      <c r="H280" s="70"/>
      <c r="I280" s="87">
        <v>4811143.3099999996</v>
      </c>
      <c r="J280" s="87"/>
      <c r="K280" s="87"/>
    </row>
  </sheetData>
  <mergeCells count="9">
    <mergeCell ref="G279:H279"/>
    <mergeCell ref="I279:K279"/>
    <mergeCell ref="G280:H280"/>
    <mergeCell ref="I280:K280"/>
    <mergeCell ref="A1:K1"/>
    <mergeCell ref="B2:C2"/>
    <mergeCell ref="C277:F277"/>
    <mergeCell ref="G278:H278"/>
    <mergeCell ref="I278:K278"/>
  </mergeCells>
  <pageMargins left="0.51181102362204722" right="0.51181102362204722" top="0.51181102362204722" bottom="0.51181102362204722" header="0" footer="0"/>
  <pageSetup paperSize="9" scale="81" orientation="landscape" r:id="rId1"/>
  <headerFooter>
    <oddFooter>&amp;L&amp;9&amp;A&amp;R&amp;9Página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K411"/>
  <sheetViews>
    <sheetView view="pageBreakPreview" topLeftCell="A157" zoomScaleNormal="100" zoomScaleSheetLayoutView="100" workbookViewId="0">
      <selection activeCell="B414" sqref="B414"/>
    </sheetView>
  </sheetViews>
  <sheetFormatPr defaultRowHeight="14.25"/>
  <cols>
    <col min="1" max="1" width="9.25" customWidth="1"/>
    <col min="2" max="2" width="68.75" customWidth="1"/>
    <col min="3" max="3" width="9.25" customWidth="1"/>
    <col min="4" max="4" width="10.25" customWidth="1"/>
    <col min="5" max="5" width="9.25" customWidth="1"/>
    <col min="6" max="8" width="12.375" customWidth="1"/>
    <col min="9" max="10" width="8.75" customWidth="1"/>
    <col min="11" max="11" width="4.75" customWidth="1"/>
  </cols>
  <sheetData>
    <row r="1" spans="1:11" ht="153" customHeight="1">
      <c r="A1" s="72"/>
      <c r="B1" s="72"/>
      <c r="C1" s="72"/>
      <c r="D1" s="72"/>
      <c r="E1" s="72"/>
      <c r="F1" s="72"/>
      <c r="G1" s="72"/>
      <c r="H1" s="72"/>
      <c r="I1" s="72"/>
      <c r="J1" s="72"/>
      <c r="K1" s="72"/>
    </row>
    <row r="2" spans="1:11" ht="9.9499999999999993" customHeight="1">
      <c r="A2" s="8"/>
      <c r="B2" s="70" t="s">
        <v>2976</v>
      </c>
      <c r="C2" s="70"/>
      <c r="D2" s="8"/>
      <c r="E2" s="8"/>
      <c r="F2" s="8"/>
      <c r="G2" s="8"/>
      <c r="H2" s="8"/>
      <c r="I2" s="8"/>
      <c r="J2" s="8"/>
      <c r="K2" s="8"/>
    </row>
    <row r="3" spans="1:11" ht="21.95" customHeight="1">
      <c r="A3" s="24" t="s">
        <v>1</v>
      </c>
      <c r="B3" s="25" t="s">
        <v>2</v>
      </c>
      <c r="C3" s="24" t="s">
        <v>3</v>
      </c>
      <c r="D3" s="24" t="s">
        <v>2977</v>
      </c>
      <c r="E3" s="24" t="s">
        <v>2978</v>
      </c>
      <c r="F3" s="24" t="s">
        <v>5</v>
      </c>
      <c r="G3" s="24" t="s">
        <v>1122</v>
      </c>
      <c r="H3" s="24" t="s">
        <v>2979</v>
      </c>
      <c r="I3" s="24" t="s">
        <v>2980</v>
      </c>
      <c r="J3" s="24" t="s">
        <v>2981</v>
      </c>
      <c r="K3" s="24" t="s">
        <v>2982</v>
      </c>
    </row>
    <row r="4" spans="1:11" ht="24.75">
      <c r="A4" s="26" t="s">
        <v>1989</v>
      </c>
      <c r="B4" s="27" t="s">
        <v>1990</v>
      </c>
      <c r="C4" s="26" t="s">
        <v>2984</v>
      </c>
      <c r="D4" s="26" t="s">
        <v>1234</v>
      </c>
      <c r="E4" s="26" t="s">
        <v>39</v>
      </c>
      <c r="F4" s="28">
        <v>1</v>
      </c>
      <c r="G4" s="28">
        <v>604232.43999999994</v>
      </c>
      <c r="H4" s="28">
        <f t="shared" ref="H4:H67" si="0">ROUND(F4*G4,2)</f>
        <v>604232.43999999994</v>
      </c>
      <c r="I4" s="29">
        <f t="shared" ref="I4:I67" si="1">H4/VALOR_TOTAL*100</f>
        <v>12.559019781100636</v>
      </c>
      <c r="J4" s="29">
        <f>I4</f>
        <v>12.559019781100636</v>
      </c>
      <c r="K4" s="26" t="str">
        <f t="shared" ref="K4:K67" si="2">IF(J4&lt;=80,"A",IF(J4&lt;=95,"B","C"))</f>
        <v>A</v>
      </c>
    </row>
    <row r="5" spans="1:11" ht="24.75">
      <c r="A5" s="26" t="s">
        <v>2070</v>
      </c>
      <c r="B5" s="27" t="s">
        <v>2071</v>
      </c>
      <c r="C5" s="26" t="s">
        <v>2984</v>
      </c>
      <c r="D5" s="26" t="s">
        <v>1234</v>
      </c>
      <c r="E5" s="26" t="s">
        <v>39</v>
      </c>
      <c r="F5" s="28">
        <v>1</v>
      </c>
      <c r="G5" s="28">
        <v>460061.65</v>
      </c>
      <c r="H5" s="28">
        <f t="shared" si="0"/>
        <v>460061.65</v>
      </c>
      <c r="I5" s="29">
        <f t="shared" si="1"/>
        <v>9.5624183350298075</v>
      </c>
      <c r="J5" s="29">
        <f t="shared" ref="J5:J68" si="3">I5+J4</f>
        <v>22.121438116130442</v>
      </c>
      <c r="K5" s="26" t="str">
        <f t="shared" si="2"/>
        <v>A</v>
      </c>
    </row>
    <row r="6" spans="1:11" ht="16.5">
      <c r="A6" s="26" t="s">
        <v>2218</v>
      </c>
      <c r="B6" s="27" t="s">
        <v>2219</v>
      </c>
      <c r="C6" s="26" t="s">
        <v>2984</v>
      </c>
      <c r="D6" s="26" t="s">
        <v>1234</v>
      </c>
      <c r="E6" s="26" t="s">
        <v>39</v>
      </c>
      <c r="F6" s="28">
        <v>1</v>
      </c>
      <c r="G6" s="28">
        <v>453225.77</v>
      </c>
      <c r="H6" s="28">
        <f t="shared" si="0"/>
        <v>453225.77</v>
      </c>
      <c r="I6" s="29">
        <f t="shared" si="1"/>
        <v>9.4203340203557548</v>
      </c>
      <c r="J6" s="29">
        <f t="shared" si="3"/>
        <v>31.541772136486195</v>
      </c>
      <c r="K6" s="26" t="str">
        <f t="shared" si="2"/>
        <v>A</v>
      </c>
    </row>
    <row r="7" spans="1:11" ht="24.75">
      <c r="A7" s="26" t="s">
        <v>2215</v>
      </c>
      <c r="B7" s="27" t="s">
        <v>2216</v>
      </c>
      <c r="C7" s="26" t="s">
        <v>2984</v>
      </c>
      <c r="D7" s="26" t="s">
        <v>1234</v>
      </c>
      <c r="E7" s="26" t="s">
        <v>39</v>
      </c>
      <c r="F7" s="28">
        <v>1</v>
      </c>
      <c r="G7" s="28">
        <v>411739.62</v>
      </c>
      <c r="H7" s="28">
        <f t="shared" si="0"/>
        <v>411739.62</v>
      </c>
      <c r="I7" s="29">
        <f t="shared" si="1"/>
        <v>8.5580410615538263</v>
      </c>
      <c r="J7" s="29">
        <f t="shared" si="3"/>
        <v>40.099813198040025</v>
      </c>
      <c r="K7" s="26" t="str">
        <f t="shared" si="2"/>
        <v>A</v>
      </c>
    </row>
    <row r="8" spans="1:11" ht="16.5">
      <c r="A8" s="26" t="s">
        <v>1331</v>
      </c>
      <c r="B8" s="27" t="s">
        <v>1332</v>
      </c>
      <c r="C8" s="26" t="s">
        <v>15</v>
      </c>
      <c r="D8" s="26" t="s">
        <v>1234</v>
      </c>
      <c r="E8" s="26" t="s">
        <v>103</v>
      </c>
      <c r="F8" s="28">
        <v>1347.92</v>
      </c>
      <c r="G8" s="28">
        <v>251.4</v>
      </c>
      <c r="H8" s="28">
        <f t="shared" si="0"/>
        <v>338867.09</v>
      </c>
      <c r="I8" s="29">
        <f t="shared" si="1"/>
        <v>7.0433796743418968</v>
      </c>
      <c r="J8" s="29">
        <f t="shared" si="3"/>
        <v>47.143192872381924</v>
      </c>
      <c r="K8" s="26" t="str">
        <f t="shared" si="2"/>
        <v>A</v>
      </c>
    </row>
    <row r="9" spans="1:11">
      <c r="A9" s="26" t="s">
        <v>1340</v>
      </c>
      <c r="B9" s="27" t="s">
        <v>114</v>
      </c>
      <c r="C9" s="26" t="s">
        <v>2984</v>
      </c>
      <c r="D9" s="26" t="s">
        <v>1234</v>
      </c>
      <c r="E9" s="26" t="s">
        <v>103</v>
      </c>
      <c r="F9" s="28">
        <v>2320</v>
      </c>
      <c r="G9" s="28">
        <v>109.12</v>
      </c>
      <c r="H9" s="28">
        <f t="shared" si="0"/>
        <v>253158.39999999999</v>
      </c>
      <c r="I9" s="29">
        <f t="shared" si="1"/>
        <v>5.2619176708747837</v>
      </c>
      <c r="J9" s="29">
        <f t="shared" si="3"/>
        <v>52.405110543256711</v>
      </c>
      <c r="K9" s="26" t="str">
        <f t="shared" si="2"/>
        <v>A</v>
      </c>
    </row>
    <row r="10" spans="1:11">
      <c r="A10" s="26" t="s">
        <v>1134</v>
      </c>
      <c r="B10" s="27" t="s">
        <v>1135</v>
      </c>
      <c r="C10" s="26" t="s">
        <v>15</v>
      </c>
      <c r="D10" s="26" t="s">
        <v>1133</v>
      </c>
      <c r="E10" s="26" t="s">
        <v>16</v>
      </c>
      <c r="F10" s="28">
        <v>7.5834000000000001</v>
      </c>
      <c r="G10" s="28">
        <v>20441.400000000001</v>
      </c>
      <c r="H10" s="28">
        <f t="shared" si="0"/>
        <v>155015.31</v>
      </c>
      <c r="I10" s="29">
        <f t="shared" si="1"/>
        <v>3.2220056650110469</v>
      </c>
      <c r="J10" s="29">
        <f t="shared" si="3"/>
        <v>55.627116208267758</v>
      </c>
      <c r="K10" s="26" t="str">
        <f t="shared" si="2"/>
        <v>A</v>
      </c>
    </row>
    <row r="11" spans="1:11">
      <c r="A11" s="26" t="s">
        <v>2224</v>
      </c>
      <c r="B11" s="27" t="s">
        <v>2225</v>
      </c>
      <c r="C11" s="26" t="s">
        <v>2984</v>
      </c>
      <c r="D11" s="26" t="s">
        <v>1234</v>
      </c>
      <c r="E11" s="26" t="s">
        <v>39</v>
      </c>
      <c r="F11" s="28">
        <v>1</v>
      </c>
      <c r="G11" s="28">
        <v>124816.13</v>
      </c>
      <c r="H11" s="28">
        <f t="shared" si="0"/>
        <v>124816.13</v>
      </c>
      <c r="I11" s="29">
        <f t="shared" si="1"/>
        <v>2.5943132839250218</v>
      </c>
      <c r="J11" s="29">
        <f t="shared" si="3"/>
        <v>58.221429492192783</v>
      </c>
      <c r="K11" s="26" t="str">
        <f t="shared" si="2"/>
        <v>A</v>
      </c>
    </row>
    <row r="12" spans="1:11" ht="16.5">
      <c r="A12" s="26" t="s">
        <v>1342</v>
      </c>
      <c r="B12" s="27" t="s">
        <v>117</v>
      </c>
      <c r="C12" s="26" t="s">
        <v>2984</v>
      </c>
      <c r="D12" s="26" t="s">
        <v>1234</v>
      </c>
      <c r="E12" s="26" t="s">
        <v>103</v>
      </c>
      <c r="F12" s="28">
        <v>360</v>
      </c>
      <c r="G12" s="28">
        <v>262.33999999999997</v>
      </c>
      <c r="H12" s="28">
        <f t="shared" si="0"/>
        <v>94442.4</v>
      </c>
      <c r="I12" s="29">
        <f t="shared" si="1"/>
        <v>1.9629928670738344</v>
      </c>
      <c r="J12" s="29">
        <f t="shared" si="3"/>
        <v>60.18442235926662</v>
      </c>
      <c r="K12" s="26" t="str">
        <f t="shared" si="2"/>
        <v>A</v>
      </c>
    </row>
    <row r="13" spans="1:11">
      <c r="A13" s="26" t="s">
        <v>2073</v>
      </c>
      <c r="B13" s="27" t="s">
        <v>2074</v>
      </c>
      <c r="C13" s="26" t="s">
        <v>2984</v>
      </c>
      <c r="D13" s="26" t="s">
        <v>1234</v>
      </c>
      <c r="E13" s="26" t="s">
        <v>39</v>
      </c>
      <c r="F13" s="28">
        <v>1</v>
      </c>
      <c r="G13" s="28">
        <v>67523.48</v>
      </c>
      <c r="H13" s="28">
        <f t="shared" si="0"/>
        <v>67523.48</v>
      </c>
      <c r="I13" s="29">
        <f t="shared" si="1"/>
        <v>1.4034809534700805</v>
      </c>
      <c r="J13" s="29">
        <f t="shared" si="3"/>
        <v>61.587903312736699</v>
      </c>
      <c r="K13" s="26" t="str">
        <f t="shared" si="2"/>
        <v>A</v>
      </c>
    </row>
    <row r="14" spans="1:11" ht="16.5">
      <c r="A14" s="26" t="s">
        <v>2238</v>
      </c>
      <c r="B14" s="27" t="s">
        <v>2239</v>
      </c>
      <c r="C14" s="26" t="s">
        <v>15</v>
      </c>
      <c r="D14" s="26" t="s">
        <v>1120</v>
      </c>
      <c r="E14" s="26" t="s">
        <v>1221</v>
      </c>
      <c r="F14" s="28">
        <v>10909.384239983196</v>
      </c>
      <c r="G14" s="28">
        <v>4.5199999999999996</v>
      </c>
      <c r="H14" s="28">
        <f t="shared" si="0"/>
        <v>49310.42</v>
      </c>
      <c r="I14" s="29">
        <f t="shared" si="1"/>
        <v>1.0249210389868848</v>
      </c>
      <c r="J14" s="29">
        <f t="shared" si="3"/>
        <v>62.612824351723582</v>
      </c>
      <c r="K14" s="26" t="str">
        <f t="shared" si="2"/>
        <v>A</v>
      </c>
    </row>
    <row r="15" spans="1:11">
      <c r="A15" s="26" t="s">
        <v>2543</v>
      </c>
      <c r="B15" s="27" t="s">
        <v>2544</v>
      </c>
      <c r="C15" s="26" t="s">
        <v>15</v>
      </c>
      <c r="D15" s="26" t="s">
        <v>1133</v>
      </c>
      <c r="E15" s="26" t="s">
        <v>1221</v>
      </c>
      <c r="F15" s="28">
        <v>1977.1091701823912</v>
      </c>
      <c r="G15" s="28">
        <v>21.5</v>
      </c>
      <c r="H15" s="28">
        <f t="shared" si="0"/>
        <v>42507.85</v>
      </c>
      <c r="I15" s="29">
        <f t="shared" si="1"/>
        <v>0.88352907533739611</v>
      </c>
      <c r="J15" s="29">
        <f t="shared" si="3"/>
        <v>63.496353427060981</v>
      </c>
      <c r="K15" s="26" t="str">
        <f t="shared" si="2"/>
        <v>A</v>
      </c>
    </row>
    <row r="16" spans="1:11">
      <c r="A16" s="26" t="s">
        <v>1152</v>
      </c>
      <c r="B16" s="27" t="s">
        <v>1153</v>
      </c>
      <c r="C16" s="26" t="s">
        <v>15</v>
      </c>
      <c r="D16" s="26" t="s">
        <v>1133</v>
      </c>
      <c r="E16" s="26" t="s">
        <v>16</v>
      </c>
      <c r="F16" s="28">
        <v>5.0798500000000004</v>
      </c>
      <c r="G16" s="28">
        <v>8097.06</v>
      </c>
      <c r="H16" s="28">
        <f t="shared" si="0"/>
        <v>41131.85</v>
      </c>
      <c r="I16" s="29">
        <f t="shared" si="1"/>
        <v>0.85492880485407929</v>
      </c>
      <c r="J16" s="29">
        <f t="shared" si="3"/>
        <v>64.351282231915064</v>
      </c>
      <c r="K16" s="26" t="str">
        <f t="shared" si="2"/>
        <v>A</v>
      </c>
    </row>
    <row r="17" spans="1:11" ht="16.5">
      <c r="A17" s="26" t="s">
        <v>1403</v>
      </c>
      <c r="B17" s="27" t="s">
        <v>1404</v>
      </c>
      <c r="C17" s="26" t="s">
        <v>15</v>
      </c>
      <c r="D17" s="26" t="s">
        <v>1234</v>
      </c>
      <c r="E17" s="26" t="s">
        <v>82</v>
      </c>
      <c r="F17" s="28">
        <v>54.649500000000003</v>
      </c>
      <c r="G17" s="28">
        <v>660.18</v>
      </c>
      <c r="H17" s="28">
        <f t="shared" si="0"/>
        <v>36078.51</v>
      </c>
      <c r="I17" s="29">
        <f t="shared" si="1"/>
        <v>0.74989472720570438</v>
      </c>
      <c r="J17" s="29">
        <f t="shared" si="3"/>
        <v>65.101176959120764</v>
      </c>
      <c r="K17" s="26" t="str">
        <f t="shared" si="2"/>
        <v>A</v>
      </c>
    </row>
    <row r="18" spans="1:11">
      <c r="A18" s="26" t="s">
        <v>2327</v>
      </c>
      <c r="B18" s="27" t="s">
        <v>2328</v>
      </c>
      <c r="C18" s="26" t="s">
        <v>15</v>
      </c>
      <c r="D18" s="26" t="s">
        <v>1133</v>
      </c>
      <c r="E18" s="26" t="s">
        <v>1221</v>
      </c>
      <c r="F18" s="28">
        <v>2163.3768307652153</v>
      </c>
      <c r="G18" s="28">
        <v>14.27</v>
      </c>
      <c r="H18" s="28">
        <f t="shared" si="0"/>
        <v>30871.39</v>
      </c>
      <c r="I18" s="29">
        <f t="shared" si="1"/>
        <v>0.64166431990985517</v>
      </c>
      <c r="J18" s="29">
        <f t="shared" si="3"/>
        <v>65.742841279030614</v>
      </c>
      <c r="K18" s="26" t="str">
        <f t="shared" si="2"/>
        <v>A</v>
      </c>
    </row>
    <row r="19" spans="1:11">
      <c r="A19" s="26" t="s">
        <v>1147</v>
      </c>
      <c r="B19" s="27" t="s">
        <v>1148</v>
      </c>
      <c r="C19" s="26" t="s">
        <v>15</v>
      </c>
      <c r="D19" s="26" t="s">
        <v>1133</v>
      </c>
      <c r="E19" s="26" t="s">
        <v>16</v>
      </c>
      <c r="F19" s="28">
        <v>5.0798500000000004</v>
      </c>
      <c r="G19" s="28">
        <v>5814.98</v>
      </c>
      <c r="H19" s="28">
        <f t="shared" si="0"/>
        <v>29539.23</v>
      </c>
      <c r="I19" s="29">
        <f t="shared" si="1"/>
        <v>0.61397526734658825</v>
      </c>
      <c r="J19" s="29">
        <f t="shared" si="3"/>
        <v>66.356816546377203</v>
      </c>
      <c r="K19" s="26" t="str">
        <f t="shared" si="2"/>
        <v>A</v>
      </c>
    </row>
    <row r="20" spans="1:11">
      <c r="A20" s="26" t="s">
        <v>2603</v>
      </c>
      <c r="B20" s="27" t="s">
        <v>2604</v>
      </c>
      <c r="C20" s="26" t="s">
        <v>15</v>
      </c>
      <c r="D20" s="26" t="s">
        <v>1133</v>
      </c>
      <c r="E20" s="26" t="s">
        <v>1221</v>
      </c>
      <c r="F20" s="28">
        <v>2176.7478489024797</v>
      </c>
      <c r="G20" s="28">
        <v>13.56</v>
      </c>
      <c r="H20" s="28">
        <f t="shared" si="0"/>
        <v>29516.7</v>
      </c>
      <c r="I20" s="29">
        <f t="shared" si="1"/>
        <v>0.61350697948758459</v>
      </c>
      <c r="J20" s="29">
        <f t="shared" si="3"/>
        <v>66.970323525864785</v>
      </c>
      <c r="K20" s="26" t="str">
        <f t="shared" si="2"/>
        <v>A</v>
      </c>
    </row>
    <row r="21" spans="1:11">
      <c r="A21" s="26" t="s">
        <v>1664</v>
      </c>
      <c r="B21" s="27" t="s">
        <v>1665</v>
      </c>
      <c r="C21" s="26" t="s">
        <v>135</v>
      </c>
      <c r="D21" s="26" t="s">
        <v>1234</v>
      </c>
      <c r="E21" s="26" t="s">
        <v>407</v>
      </c>
      <c r="F21" s="28">
        <v>215</v>
      </c>
      <c r="G21" s="28">
        <v>135.15</v>
      </c>
      <c r="H21" s="28">
        <f t="shared" si="0"/>
        <v>29057.25</v>
      </c>
      <c r="I21" s="29">
        <f t="shared" si="1"/>
        <v>0.60395727434691604</v>
      </c>
      <c r="J21" s="29">
        <f t="shared" si="3"/>
        <v>67.574280800211696</v>
      </c>
      <c r="K21" s="26" t="str">
        <f t="shared" si="2"/>
        <v>A</v>
      </c>
    </row>
    <row r="22" spans="1:11">
      <c r="A22" s="26" t="s">
        <v>2063</v>
      </c>
      <c r="B22" s="27" t="s">
        <v>2064</v>
      </c>
      <c r="C22" s="26" t="s">
        <v>135</v>
      </c>
      <c r="D22" s="26" t="s">
        <v>1234</v>
      </c>
      <c r="E22" s="26" t="s">
        <v>345</v>
      </c>
      <c r="F22" s="28">
        <v>1</v>
      </c>
      <c r="G22" s="28">
        <v>28500</v>
      </c>
      <c r="H22" s="28">
        <f t="shared" si="0"/>
        <v>28500</v>
      </c>
      <c r="I22" s="29">
        <f t="shared" si="1"/>
        <v>0.59237478835358148</v>
      </c>
      <c r="J22" s="29">
        <f t="shared" si="3"/>
        <v>68.166655588565277</v>
      </c>
      <c r="K22" s="26" t="str">
        <f t="shared" si="2"/>
        <v>A</v>
      </c>
    </row>
    <row r="23" spans="1:11">
      <c r="A23" s="26" t="s">
        <v>2182</v>
      </c>
      <c r="B23" s="27" t="s">
        <v>2183</v>
      </c>
      <c r="C23" s="26" t="s">
        <v>135</v>
      </c>
      <c r="D23" s="26" t="s">
        <v>1234</v>
      </c>
      <c r="E23" s="26" t="s">
        <v>136</v>
      </c>
      <c r="F23" s="28">
        <v>3</v>
      </c>
      <c r="G23" s="28">
        <v>8797</v>
      </c>
      <c r="H23" s="28">
        <f t="shared" si="0"/>
        <v>26391</v>
      </c>
      <c r="I23" s="29">
        <f t="shared" si="1"/>
        <v>0.54853905401541647</v>
      </c>
      <c r="J23" s="29">
        <f t="shared" si="3"/>
        <v>68.715194642580698</v>
      </c>
      <c r="K23" s="26" t="str">
        <f t="shared" si="2"/>
        <v>A</v>
      </c>
    </row>
    <row r="24" spans="1:11">
      <c r="A24" s="26" t="s">
        <v>2594</v>
      </c>
      <c r="B24" s="27" t="s">
        <v>2595</v>
      </c>
      <c r="C24" s="26" t="s">
        <v>15</v>
      </c>
      <c r="D24" s="26" t="s">
        <v>1133</v>
      </c>
      <c r="E24" s="26" t="s">
        <v>1221</v>
      </c>
      <c r="F24" s="28">
        <v>1111.310617700592</v>
      </c>
      <c r="G24" s="28">
        <v>21.5</v>
      </c>
      <c r="H24" s="28">
        <f t="shared" si="0"/>
        <v>23893.18</v>
      </c>
      <c r="I24" s="29">
        <f t="shared" si="1"/>
        <v>0.49662166475768516</v>
      </c>
      <c r="J24" s="29">
        <f t="shared" si="3"/>
        <v>69.211816307338381</v>
      </c>
      <c r="K24" s="26" t="str">
        <f t="shared" si="2"/>
        <v>A</v>
      </c>
    </row>
    <row r="25" spans="1:11">
      <c r="A25" s="26" t="s">
        <v>1161</v>
      </c>
      <c r="B25" s="27" t="s">
        <v>1162</v>
      </c>
      <c r="C25" s="26" t="s">
        <v>15</v>
      </c>
      <c r="D25" s="26" t="s">
        <v>1133</v>
      </c>
      <c r="E25" s="26" t="s">
        <v>16</v>
      </c>
      <c r="F25" s="28">
        <v>5.0191499999999998</v>
      </c>
      <c r="G25" s="28">
        <v>4599.45</v>
      </c>
      <c r="H25" s="28">
        <f t="shared" si="0"/>
        <v>23085.33</v>
      </c>
      <c r="I25" s="29">
        <f t="shared" si="1"/>
        <v>0.47983043764289779</v>
      </c>
      <c r="J25" s="29">
        <f t="shared" si="3"/>
        <v>69.691646744981284</v>
      </c>
      <c r="K25" s="26" t="str">
        <f t="shared" si="2"/>
        <v>A</v>
      </c>
    </row>
    <row r="26" spans="1:11">
      <c r="A26" s="26" t="s">
        <v>2471</v>
      </c>
      <c r="B26" s="27" t="s">
        <v>2472</v>
      </c>
      <c r="C26" s="26" t="s">
        <v>15</v>
      </c>
      <c r="D26" s="26" t="s">
        <v>1133</v>
      </c>
      <c r="E26" s="26" t="s">
        <v>1221</v>
      </c>
      <c r="F26" s="28">
        <v>1030.29141516345</v>
      </c>
      <c r="G26" s="28">
        <v>21.5</v>
      </c>
      <c r="H26" s="28">
        <f t="shared" si="0"/>
        <v>22151.27</v>
      </c>
      <c r="I26" s="29">
        <f t="shared" si="1"/>
        <v>0.46041592554431721</v>
      </c>
      <c r="J26" s="29">
        <f t="shared" si="3"/>
        <v>70.152062670525595</v>
      </c>
      <c r="K26" s="26" t="str">
        <f t="shared" si="2"/>
        <v>A</v>
      </c>
    </row>
    <row r="27" spans="1:11">
      <c r="A27" s="26" t="s">
        <v>2597</v>
      </c>
      <c r="B27" s="27" t="s">
        <v>2598</v>
      </c>
      <c r="C27" s="26" t="s">
        <v>15</v>
      </c>
      <c r="D27" s="26" t="s">
        <v>1133</v>
      </c>
      <c r="E27" s="26" t="s">
        <v>1221</v>
      </c>
      <c r="F27" s="28">
        <v>1010.67921978176</v>
      </c>
      <c r="G27" s="28">
        <v>21.5</v>
      </c>
      <c r="H27" s="28">
        <f t="shared" si="0"/>
        <v>21729.599999999999</v>
      </c>
      <c r="I27" s="29">
        <f t="shared" si="1"/>
        <v>0.4516514807371223</v>
      </c>
      <c r="J27" s="29">
        <f t="shared" si="3"/>
        <v>70.603714151262722</v>
      </c>
      <c r="K27" s="26" t="str">
        <f t="shared" si="2"/>
        <v>A</v>
      </c>
    </row>
    <row r="28" spans="1:11" ht="16.5">
      <c r="A28" s="26" t="s">
        <v>1336</v>
      </c>
      <c r="B28" s="27" t="s">
        <v>111</v>
      </c>
      <c r="C28" s="26" t="s">
        <v>2984</v>
      </c>
      <c r="D28" s="26" t="s">
        <v>1234</v>
      </c>
      <c r="E28" s="26" t="s">
        <v>103</v>
      </c>
      <c r="F28" s="28">
        <v>300</v>
      </c>
      <c r="G28" s="28">
        <v>63.57</v>
      </c>
      <c r="H28" s="28">
        <f t="shared" si="0"/>
        <v>19071</v>
      </c>
      <c r="I28" s="29">
        <f t="shared" si="1"/>
        <v>0.39639226626986501</v>
      </c>
      <c r="J28" s="29">
        <f t="shared" si="3"/>
        <v>71.000106417532592</v>
      </c>
      <c r="K28" s="26" t="str">
        <f t="shared" si="2"/>
        <v>A</v>
      </c>
    </row>
    <row r="29" spans="1:11" ht="16.5">
      <c r="A29" s="26" t="s">
        <v>1181</v>
      </c>
      <c r="B29" s="27" t="s">
        <v>2993</v>
      </c>
      <c r="C29" s="26" t="s">
        <v>2994</v>
      </c>
      <c r="D29" s="26" t="s">
        <v>1211</v>
      </c>
      <c r="E29" s="26" t="s">
        <v>1184</v>
      </c>
      <c r="F29" s="28">
        <v>41.76</v>
      </c>
      <c r="G29" s="28">
        <v>415.33</v>
      </c>
      <c r="H29" s="28">
        <f t="shared" si="0"/>
        <v>17344.18</v>
      </c>
      <c r="I29" s="29">
        <f t="shared" si="1"/>
        <v>0.36050017391812006</v>
      </c>
      <c r="J29" s="29">
        <f t="shared" si="3"/>
        <v>71.360606591450718</v>
      </c>
      <c r="K29" s="26" t="str">
        <f t="shared" si="2"/>
        <v>A</v>
      </c>
    </row>
    <row r="30" spans="1:11">
      <c r="A30" s="26" t="s">
        <v>1174</v>
      </c>
      <c r="B30" s="27" t="s">
        <v>1175</v>
      </c>
      <c r="C30" s="26" t="s">
        <v>15</v>
      </c>
      <c r="D30" s="26" t="s">
        <v>1133</v>
      </c>
      <c r="E30" s="26" t="s">
        <v>16</v>
      </c>
      <c r="F30" s="28">
        <v>6.8762949999999998</v>
      </c>
      <c r="G30" s="28">
        <v>2476.21</v>
      </c>
      <c r="H30" s="28">
        <f t="shared" si="0"/>
        <v>17027.150000000001</v>
      </c>
      <c r="I30" s="29">
        <f t="shared" si="1"/>
        <v>0.35391067991279601</v>
      </c>
      <c r="J30" s="29">
        <f t="shared" si="3"/>
        <v>71.714517271363519</v>
      </c>
      <c r="K30" s="26" t="str">
        <f t="shared" si="2"/>
        <v>A</v>
      </c>
    </row>
    <row r="31" spans="1:11" ht="16.5">
      <c r="A31" s="26" t="s">
        <v>2242</v>
      </c>
      <c r="B31" s="27" t="s">
        <v>2243</v>
      </c>
      <c r="C31" s="26" t="s">
        <v>15</v>
      </c>
      <c r="D31" s="26" t="s">
        <v>1120</v>
      </c>
      <c r="E31" s="26" t="s">
        <v>1221</v>
      </c>
      <c r="F31" s="28">
        <v>10909.384239983196</v>
      </c>
      <c r="G31" s="28">
        <v>1.43</v>
      </c>
      <c r="H31" s="28">
        <f t="shared" si="0"/>
        <v>15600.42</v>
      </c>
      <c r="I31" s="29">
        <f t="shared" si="1"/>
        <v>0.32425598230620983</v>
      </c>
      <c r="J31" s="29">
        <f t="shared" si="3"/>
        <v>72.038773253669731</v>
      </c>
      <c r="K31" s="26" t="str">
        <f t="shared" si="2"/>
        <v>A</v>
      </c>
    </row>
    <row r="32" spans="1:11" ht="16.5">
      <c r="A32" s="26" t="s">
        <v>1465</v>
      </c>
      <c r="B32" s="27" t="s">
        <v>1466</v>
      </c>
      <c r="C32" s="26" t="s">
        <v>15</v>
      </c>
      <c r="D32" s="26" t="s">
        <v>1180</v>
      </c>
      <c r="E32" s="26" t="s">
        <v>2995</v>
      </c>
      <c r="F32" s="28">
        <v>28.288679999999999</v>
      </c>
      <c r="G32" s="28">
        <v>540</v>
      </c>
      <c r="H32" s="28">
        <f t="shared" si="0"/>
        <v>15275.89</v>
      </c>
      <c r="I32" s="29">
        <f t="shared" si="1"/>
        <v>0.31751060019868749</v>
      </c>
      <c r="J32" s="29">
        <f t="shared" si="3"/>
        <v>72.356283853868419</v>
      </c>
      <c r="K32" s="26" t="str">
        <f t="shared" si="2"/>
        <v>A</v>
      </c>
    </row>
    <row r="33" spans="1:11">
      <c r="A33" s="26" t="s">
        <v>1317</v>
      </c>
      <c r="B33" s="27" t="s">
        <v>1318</v>
      </c>
      <c r="C33" s="26" t="s">
        <v>15</v>
      </c>
      <c r="D33" s="26" t="s">
        <v>1234</v>
      </c>
      <c r="E33" s="26" t="s">
        <v>176</v>
      </c>
      <c r="F33" s="28">
        <v>17751.733459707641</v>
      </c>
      <c r="G33" s="28">
        <v>0.84</v>
      </c>
      <c r="H33" s="28">
        <f t="shared" si="0"/>
        <v>14911.46</v>
      </c>
      <c r="I33" s="29">
        <f t="shared" si="1"/>
        <v>0.30993589338747007</v>
      </c>
      <c r="J33" s="29">
        <f t="shared" si="3"/>
        <v>72.666219747255894</v>
      </c>
      <c r="K33" s="26" t="str">
        <f t="shared" si="2"/>
        <v>A</v>
      </c>
    </row>
    <row r="34" spans="1:11">
      <c r="A34" s="26" t="s">
        <v>1480</v>
      </c>
      <c r="B34" s="27" t="s">
        <v>1481</v>
      </c>
      <c r="C34" s="26" t="s">
        <v>15</v>
      </c>
      <c r="D34" s="26" t="s">
        <v>1234</v>
      </c>
      <c r="E34" s="26" t="s">
        <v>39</v>
      </c>
      <c r="F34" s="28">
        <v>4688.6000000000004</v>
      </c>
      <c r="G34" s="28">
        <v>2.17</v>
      </c>
      <c r="H34" s="28">
        <f t="shared" si="0"/>
        <v>10174.26</v>
      </c>
      <c r="I34" s="29">
        <f t="shared" si="1"/>
        <v>0.21147281102295826</v>
      </c>
      <c r="J34" s="29">
        <f t="shared" si="3"/>
        <v>72.877692558278852</v>
      </c>
      <c r="K34" s="26" t="str">
        <f t="shared" si="2"/>
        <v>A</v>
      </c>
    </row>
    <row r="35" spans="1:11">
      <c r="A35" s="26" t="s">
        <v>1701</v>
      </c>
      <c r="B35" s="27" t="s">
        <v>1702</v>
      </c>
      <c r="C35" s="26" t="s">
        <v>135</v>
      </c>
      <c r="D35" s="26" t="s">
        <v>1234</v>
      </c>
      <c r="E35" s="26" t="s">
        <v>136</v>
      </c>
      <c r="F35" s="28">
        <v>4</v>
      </c>
      <c r="G35" s="28">
        <v>2398.4699999999998</v>
      </c>
      <c r="H35" s="28">
        <f t="shared" si="0"/>
        <v>9593.8799999999992</v>
      </c>
      <c r="I35" s="29">
        <f t="shared" si="1"/>
        <v>0.19940956612244415</v>
      </c>
      <c r="J35" s="29">
        <f t="shared" si="3"/>
        <v>73.077102124401293</v>
      </c>
      <c r="K35" s="26" t="str">
        <f t="shared" si="2"/>
        <v>A</v>
      </c>
    </row>
    <row r="36" spans="1:11">
      <c r="A36" s="26" t="s">
        <v>1294</v>
      </c>
      <c r="B36" s="27" t="s">
        <v>1295</v>
      </c>
      <c r="C36" s="26" t="s">
        <v>15</v>
      </c>
      <c r="D36" s="26" t="s">
        <v>1234</v>
      </c>
      <c r="E36" s="26" t="s">
        <v>82</v>
      </c>
      <c r="F36" s="28">
        <v>67.200012420549996</v>
      </c>
      <c r="G36" s="28">
        <v>139.88999999999999</v>
      </c>
      <c r="H36" s="28">
        <f t="shared" si="0"/>
        <v>9400.61</v>
      </c>
      <c r="I36" s="29">
        <f t="shared" si="1"/>
        <v>0.19539243365419515</v>
      </c>
      <c r="J36" s="29">
        <f t="shared" si="3"/>
        <v>73.272494558055485</v>
      </c>
      <c r="K36" s="26" t="str">
        <f t="shared" si="2"/>
        <v>A</v>
      </c>
    </row>
    <row r="37" spans="1:11" ht="16.5">
      <c r="A37" s="26" t="s">
        <v>2248</v>
      </c>
      <c r="B37" s="27" t="s">
        <v>2249</v>
      </c>
      <c r="C37" s="26" t="s">
        <v>15</v>
      </c>
      <c r="D37" s="26" t="s">
        <v>1120</v>
      </c>
      <c r="E37" s="26" t="s">
        <v>1221</v>
      </c>
      <c r="F37" s="28">
        <v>10909.384239983196</v>
      </c>
      <c r="G37" s="28">
        <v>0.85</v>
      </c>
      <c r="H37" s="28">
        <f t="shared" si="0"/>
        <v>9272.98</v>
      </c>
      <c r="I37" s="29">
        <f t="shared" si="1"/>
        <v>0.19273963385638576</v>
      </c>
      <c r="J37" s="29">
        <f t="shared" si="3"/>
        <v>73.465234191911875</v>
      </c>
      <c r="K37" s="26" t="str">
        <f t="shared" si="2"/>
        <v>A</v>
      </c>
    </row>
    <row r="38" spans="1:11">
      <c r="A38" s="26" t="s">
        <v>2512</v>
      </c>
      <c r="B38" s="27" t="s">
        <v>2513</v>
      </c>
      <c r="C38" s="26" t="s">
        <v>15</v>
      </c>
      <c r="D38" s="26" t="s">
        <v>1234</v>
      </c>
      <c r="E38" s="26" t="s">
        <v>176</v>
      </c>
      <c r="F38" s="28">
        <v>1325.451</v>
      </c>
      <c r="G38" s="28">
        <v>6.89</v>
      </c>
      <c r="H38" s="28">
        <f t="shared" si="0"/>
        <v>9132.36</v>
      </c>
      <c r="I38" s="29">
        <f t="shared" si="1"/>
        <v>0.18981683586556891</v>
      </c>
      <c r="J38" s="29">
        <f t="shared" si="3"/>
        <v>73.655051027777446</v>
      </c>
      <c r="K38" s="26" t="str">
        <f t="shared" si="2"/>
        <v>A</v>
      </c>
    </row>
    <row r="39" spans="1:11">
      <c r="A39" s="26" t="s">
        <v>2421</v>
      </c>
      <c r="B39" s="27" t="s">
        <v>2422</v>
      </c>
      <c r="C39" s="26" t="s">
        <v>15</v>
      </c>
      <c r="D39" s="26" t="s">
        <v>1234</v>
      </c>
      <c r="E39" s="26" t="s">
        <v>1301</v>
      </c>
      <c r="F39" s="28">
        <v>1458.6603037965001</v>
      </c>
      <c r="G39" s="28">
        <v>5.96</v>
      </c>
      <c r="H39" s="28">
        <f t="shared" si="0"/>
        <v>8693.6200000000008</v>
      </c>
      <c r="I39" s="29">
        <f t="shared" si="1"/>
        <v>0.18069758973777067</v>
      </c>
      <c r="J39" s="29">
        <f t="shared" si="3"/>
        <v>73.835748617515222</v>
      </c>
      <c r="K39" s="26" t="str">
        <f t="shared" si="2"/>
        <v>A</v>
      </c>
    </row>
    <row r="40" spans="1:11" ht="16.5">
      <c r="A40" s="26" t="s">
        <v>1646</v>
      </c>
      <c r="B40" s="27" t="s">
        <v>1647</v>
      </c>
      <c r="C40" s="26" t="s">
        <v>135</v>
      </c>
      <c r="D40" s="26" t="s">
        <v>1234</v>
      </c>
      <c r="E40" s="26" t="s">
        <v>136</v>
      </c>
      <c r="F40" s="28">
        <v>21</v>
      </c>
      <c r="G40" s="28">
        <v>410.71</v>
      </c>
      <c r="H40" s="28">
        <f t="shared" si="0"/>
        <v>8624.91</v>
      </c>
      <c r="I40" s="29">
        <f t="shared" si="1"/>
        <v>0.17926944687083118</v>
      </c>
      <c r="J40" s="29">
        <f t="shared" si="3"/>
        <v>74.015018064386055</v>
      </c>
      <c r="K40" s="26" t="str">
        <f t="shared" si="2"/>
        <v>A</v>
      </c>
    </row>
    <row r="41" spans="1:11">
      <c r="A41" s="26" t="s">
        <v>2515</v>
      </c>
      <c r="B41" s="27" t="s">
        <v>2516</v>
      </c>
      <c r="C41" s="26" t="s">
        <v>15</v>
      </c>
      <c r="D41" s="26" t="s">
        <v>1234</v>
      </c>
      <c r="E41" s="26" t="s">
        <v>176</v>
      </c>
      <c r="F41" s="28">
        <v>1395.825</v>
      </c>
      <c r="G41" s="28">
        <v>5.97</v>
      </c>
      <c r="H41" s="28">
        <f t="shared" si="0"/>
        <v>8333.08</v>
      </c>
      <c r="I41" s="29">
        <f t="shared" si="1"/>
        <v>0.17320373688889346</v>
      </c>
      <c r="J41" s="29">
        <f t="shared" si="3"/>
        <v>74.188221801274949</v>
      </c>
      <c r="K41" s="26" t="str">
        <f t="shared" si="2"/>
        <v>A</v>
      </c>
    </row>
    <row r="42" spans="1:11">
      <c r="A42" s="26" t="s">
        <v>2058</v>
      </c>
      <c r="B42" s="27" t="s">
        <v>2059</v>
      </c>
      <c r="C42" s="26" t="s">
        <v>135</v>
      </c>
      <c r="D42" s="26" t="s">
        <v>1234</v>
      </c>
      <c r="E42" s="26" t="s">
        <v>136</v>
      </c>
      <c r="F42" s="28">
        <v>3</v>
      </c>
      <c r="G42" s="28">
        <v>2610</v>
      </c>
      <c r="H42" s="28">
        <f t="shared" si="0"/>
        <v>7830</v>
      </c>
      <c r="I42" s="29">
        <f t="shared" si="1"/>
        <v>0.1627471786950366</v>
      </c>
      <c r="J42" s="29">
        <f t="shared" si="3"/>
        <v>74.350968979969991</v>
      </c>
      <c r="K42" s="26" t="str">
        <f t="shared" si="2"/>
        <v>A</v>
      </c>
    </row>
    <row r="43" spans="1:11">
      <c r="A43" s="26" t="s">
        <v>2188</v>
      </c>
      <c r="B43" s="27" t="s">
        <v>2189</v>
      </c>
      <c r="C43" s="26" t="s">
        <v>135</v>
      </c>
      <c r="D43" s="26" t="s">
        <v>1234</v>
      </c>
      <c r="E43" s="26" t="s">
        <v>136</v>
      </c>
      <c r="F43" s="28">
        <v>35</v>
      </c>
      <c r="G43" s="28">
        <v>214.09</v>
      </c>
      <c r="H43" s="28">
        <f t="shared" si="0"/>
        <v>7493.15</v>
      </c>
      <c r="I43" s="29">
        <f t="shared" si="1"/>
        <v>0.15574572439830311</v>
      </c>
      <c r="J43" s="29">
        <f t="shared" si="3"/>
        <v>74.506714704368292</v>
      </c>
      <c r="K43" s="26" t="str">
        <f t="shared" si="2"/>
        <v>A</v>
      </c>
    </row>
    <row r="44" spans="1:11" ht="16.5">
      <c r="A44" s="26" t="s">
        <v>1126</v>
      </c>
      <c r="B44" s="27" t="s">
        <v>1127</v>
      </c>
      <c r="C44" s="26" t="s">
        <v>15</v>
      </c>
      <c r="D44" s="26" t="s">
        <v>1120</v>
      </c>
      <c r="E44" s="26" t="s">
        <v>16</v>
      </c>
      <c r="F44" s="28">
        <v>27.5</v>
      </c>
      <c r="G44" s="28">
        <v>270.51</v>
      </c>
      <c r="H44" s="28">
        <f t="shared" si="0"/>
        <v>7439.03</v>
      </c>
      <c r="I44" s="29">
        <f t="shared" si="1"/>
        <v>0.15462083585284012</v>
      </c>
      <c r="J44" s="29">
        <f t="shared" si="3"/>
        <v>74.661335540221131</v>
      </c>
      <c r="K44" s="26" t="str">
        <f t="shared" si="2"/>
        <v>A</v>
      </c>
    </row>
    <row r="45" spans="1:11" ht="16.5">
      <c r="A45" s="26" t="s">
        <v>1477</v>
      </c>
      <c r="B45" s="27" t="s">
        <v>1478</v>
      </c>
      <c r="C45" s="26" t="s">
        <v>15</v>
      </c>
      <c r="D45" s="26" t="s">
        <v>1234</v>
      </c>
      <c r="E45" s="26" t="s">
        <v>82</v>
      </c>
      <c r="F45" s="28">
        <v>11.47887688</v>
      </c>
      <c r="G45" s="28">
        <v>640.47</v>
      </c>
      <c r="H45" s="28">
        <f t="shared" si="0"/>
        <v>7351.88</v>
      </c>
      <c r="I45" s="29">
        <f t="shared" si="1"/>
        <v>0.15280941610529575</v>
      </c>
      <c r="J45" s="29">
        <f t="shared" si="3"/>
        <v>74.81414495632643</v>
      </c>
      <c r="K45" s="26" t="str">
        <f t="shared" si="2"/>
        <v>A</v>
      </c>
    </row>
    <row r="46" spans="1:11" ht="16.5">
      <c r="A46" s="26" t="s">
        <v>57</v>
      </c>
      <c r="B46" s="27" t="s">
        <v>58</v>
      </c>
      <c r="C46" s="26" t="s">
        <v>15</v>
      </c>
      <c r="D46" s="26" t="s">
        <v>1180</v>
      </c>
      <c r="E46" s="26" t="s">
        <v>16</v>
      </c>
      <c r="F46" s="28">
        <v>3</v>
      </c>
      <c r="G46" s="28">
        <v>2416.87</v>
      </c>
      <c r="H46" s="28">
        <f t="shared" si="0"/>
        <v>7250.61</v>
      </c>
      <c r="I46" s="29">
        <f t="shared" si="1"/>
        <v>0.15070451102401269</v>
      </c>
      <c r="J46" s="29">
        <f t="shared" si="3"/>
        <v>74.964849467350447</v>
      </c>
      <c r="K46" s="26" t="str">
        <f t="shared" si="2"/>
        <v>A</v>
      </c>
    </row>
    <row r="47" spans="1:11" ht="16.5">
      <c r="A47" s="26" t="s">
        <v>2083</v>
      </c>
      <c r="B47" s="27" t="s">
        <v>2084</v>
      </c>
      <c r="C47" s="26" t="s">
        <v>15</v>
      </c>
      <c r="D47" s="26" t="s">
        <v>1234</v>
      </c>
      <c r="E47" s="26" t="s">
        <v>68</v>
      </c>
      <c r="F47" s="28">
        <v>231.5264</v>
      </c>
      <c r="G47" s="28">
        <v>31.17</v>
      </c>
      <c r="H47" s="28">
        <f t="shared" si="0"/>
        <v>7216.68</v>
      </c>
      <c r="I47" s="29">
        <f t="shared" si="1"/>
        <v>0.14999927324966755</v>
      </c>
      <c r="J47" s="29">
        <f t="shared" si="3"/>
        <v>75.11484874060011</v>
      </c>
      <c r="K47" s="26" t="str">
        <f t="shared" si="2"/>
        <v>A</v>
      </c>
    </row>
    <row r="48" spans="1:11" ht="16.5">
      <c r="A48" s="26" t="s">
        <v>1497</v>
      </c>
      <c r="B48" s="27" t="s">
        <v>1498</v>
      </c>
      <c r="C48" s="26" t="s">
        <v>15</v>
      </c>
      <c r="D48" s="26" t="s">
        <v>1234</v>
      </c>
      <c r="E48" s="26" t="s">
        <v>39</v>
      </c>
      <c r="F48" s="28">
        <v>12.067964999999999</v>
      </c>
      <c r="G48" s="28">
        <v>590.77</v>
      </c>
      <c r="H48" s="28">
        <f t="shared" si="0"/>
        <v>7129.39</v>
      </c>
      <c r="I48" s="29">
        <f t="shared" si="1"/>
        <v>0.14818494359088213</v>
      </c>
      <c r="J48" s="29">
        <f t="shared" si="3"/>
        <v>75.263033684190987</v>
      </c>
      <c r="K48" s="26" t="str">
        <f t="shared" si="2"/>
        <v>A</v>
      </c>
    </row>
    <row r="49" spans="1:11">
      <c r="A49" s="26" t="s">
        <v>2525</v>
      </c>
      <c r="B49" s="27" t="s">
        <v>2526</v>
      </c>
      <c r="C49" s="26" t="s">
        <v>15</v>
      </c>
      <c r="D49" s="26" t="s">
        <v>1234</v>
      </c>
      <c r="E49" s="26" t="s">
        <v>176</v>
      </c>
      <c r="F49" s="28">
        <v>938.90126999999995</v>
      </c>
      <c r="G49" s="28">
        <v>7.31</v>
      </c>
      <c r="H49" s="28">
        <f t="shared" si="0"/>
        <v>6863.37</v>
      </c>
      <c r="I49" s="29">
        <f t="shared" si="1"/>
        <v>0.14265569653130949</v>
      </c>
      <c r="J49" s="29">
        <f t="shared" si="3"/>
        <v>75.405689380722293</v>
      </c>
      <c r="K49" s="26" t="str">
        <f t="shared" si="2"/>
        <v>A</v>
      </c>
    </row>
    <row r="50" spans="1:11">
      <c r="A50" s="26" t="s">
        <v>2093</v>
      </c>
      <c r="B50" s="27" t="s">
        <v>2094</v>
      </c>
      <c r="C50" s="26" t="s">
        <v>15</v>
      </c>
      <c r="D50" s="26" t="s">
        <v>1234</v>
      </c>
      <c r="E50" s="26" t="s">
        <v>82</v>
      </c>
      <c r="F50" s="28">
        <v>9.0886364799999999</v>
      </c>
      <c r="G50" s="28">
        <v>743.12</v>
      </c>
      <c r="H50" s="28">
        <f t="shared" si="0"/>
        <v>6753.95</v>
      </c>
      <c r="I50" s="29">
        <f t="shared" si="1"/>
        <v>0.1403813930456376</v>
      </c>
      <c r="J50" s="29">
        <f t="shared" si="3"/>
        <v>75.546070773767937</v>
      </c>
      <c r="K50" s="26" t="str">
        <f t="shared" si="2"/>
        <v>A</v>
      </c>
    </row>
    <row r="51" spans="1:11">
      <c r="A51" s="26" t="s">
        <v>2306</v>
      </c>
      <c r="B51" s="27" t="s">
        <v>2307</v>
      </c>
      <c r="C51" s="26" t="s">
        <v>15</v>
      </c>
      <c r="D51" s="26" t="s">
        <v>1133</v>
      </c>
      <c r="E51" s="26" t="s">
        <v>1221</v>
      </c>
      <c r="F51" s="28">
        <v>307.61868238619076</v>
      </c>
      <c r="G51" s="28">
        <v>21.5</v>
      </c>
      <c r="H51" s="28">
        <f t="shared" si="0"/>
        <v>6613.8</v>
      </c>
      <c r="I51" s="29">
        <f t="shared" si="1"/>
        <v>0.13746836404255852</v>
      </c>
      <c r="J51" s="29">
        <f t="shared" si="3"/>
        <v>75.683539137810499</v>
      </c>
      <c r="K51" s="26" t="str">
        <f t="shared" si="2"/>
        <v>A</v>
      </c>
    </row>
    <row r="52" spans="1:11" ht="16.5">
      <c r="A52" s="26" t="s">
        <v>2091</v>
      </c>
      <c r="B52" s="27" t="s">
        <v>2092</v>
      </c>
      <c r="C52" s="26" t="s">
        <v>15</v>
      </c>
      <c r="D52" s="26" t="s">
        <v>1234</v>
      </c>
      <c r="E52" s="26" t="s">
        <v>68</v>
      </c>
      <c r="F52" s="28">
        <v>88.27</v>
      </c>
      <c r="G52" s="28">
        <v>72.17</v>
      </c>
      <c r="H52" s="28">
        <f t="shared" si="0"/>
        <v>6370.45</v>
      </c>
      <c r="I52" s="29">
        <f t="shared" si="1"/>
        <v>0.13241031475323065</v>
      </c>
      <c r="J52" s="29">
        <f t="shared" si="3"/>
        <v>75.815949452563729</v>
      </c>
      <c r="K52" s="26" t="str">
        <f t="shared" si="2"/>
        <v>A</v>
      </c>
    </row>
    <row r="53" spans="1:11">
      <c r="A53" s="26" t="s">
        <v>1987</v>
      </c>
      <c r="B53" s="27" t="s">
        <v>1988</v>
      </c>
      <c r="C53" s="26" t="s">
        <v>2984</v>
      </c>
      <c r="D53" s="26" t="s">
        <v>1234</v>
      </c>
      <c r="E53" s="26" t="s">
        <v>39</v>
      </c>
      <c r="F53" s="28">
        <v>1</v>
      </c>
      <c r="G53" s="28">
        <v>6331.66</v>
      </c>
      <c r="H53" s="28">
        <f t="shared" si="0"/>
        <v>6331.66</v>
      </c>
      <c r="I53" s="29">
        <f t="shared" si="1"/>
        <v>0.13160406148866099</v>
      </c>
      <c r="J53" s="29">
        <f t="shared" si="3"/>
        <v>75.947553514052387</v>
      </c>
      <c r="K53" s="26" t="str">
        <f t="shared" si="2"/>
        <v>A</v>
      </c>
    </row>
    <row r="54" spans="1:11">
      <c r="A54" s="26" t="s">
        <v>2185</v>
      </c>
      <c r="B54" s="27" t="s">
        <v>2186</v>
      </c>
      <c r="C54" s="26" t="s">
        <v>135</v>
      </c>
      <c r="D54" s="26" t="s">
        <v>1234</v>
      </c>
      <c r="E54" s="26" t="s">
        <v>136</v>
      </c>
      <c r="F54" s="28">
        <v>2</v>
      </c>
      <c r="G54" s="28">
        <v>3081.61</v>
      </c>
      <c r="H54" s="28">
        <f t="shared" si="0"/>
        <v>6163.22</v>
      </c>
      <c r="I54" s="29">
        <f t="shared" si="1"/>
        <v>0.12810302256408987</v>
      </c>
      <c r="J54" s="29">
        <f t="shared" si="3"/>
        <v>76.075656536616478</v>
      </c>
      <c r="K54" s="26" t="str">
        <f t="shared" si="2"/>
        <v>A</v>
      </c>
    </row>
    <row r="55" spans="1:11" ht="16.5">
      <c r="A55" s="26" t="s">
        <v>1324</v>
      </c>
      <c r="B55" s="27" t="s">
        <v>1325</v>
      </c>
      <c r="C55" s="26" t="s">
        <v>15</v>
      </c>
      <c r="D55" s="26" t="s">
        <v>1234</v>
      </c>
      <c r="E55" s="26" t="s">
        <v>103</v>
      </c>
      <c r="F55" s="28">
        <v>488.4</v>
      </c>
      <c r="G55" s="28">
        <v>12.57</v>
      </c>
      <c r="H55" s="28">
        <f t="shared" si="0"/>
        <v>6139.19</v>
      </c>
      <c r="I55" s="29">
        <f t="shared" si="1"/>
        <v>0.12760355708464646</v>
      </c>
      <c r="J55" s="29">
        <f t="shared" si="3"/>
        <v>76.203260093701118</v>
      </c>
      <c r="K55" s="26" t="str">
        <f t="shared" si="2"/>
        <v>A</v>
      </c>
    </row>
    <row r="56" spans="1:11">
      <c r="A56" s="26" t="s">
        <v>2195</v>
      </c>
      <c r="B56" s="27" t="s">
        <v>2196</v>
      </c>
      <c r="C56" s="26" t="s">
        <v>15</v>
      </c>
      <c r="D56" s="26" t="s">
        <v>1234</v>
      </c>
      <c r="E56" s="26" t="s">
        <v>68</v>
      </c>
      <c r="F56" s="28">
        <v>82.866399000000001</v>
      </c>
      <c r="G56" s="28">
        <v>71.62</v>
      </c>
      <c r="H56" s="28">
        <f t="shared" si="0"/>
        <v>5934.89</v>
      </c>
      <c r="I56" s="29">
        <f t="shared" si="1"/>
        <v>0.12335716518076449</v>
      </c>
      <c r="J56" s="29">
        <f t="shared" si="3"/>
        <v>76.326617258881882</v>
      </c>
      <c r="K56" s="26" t="str">
        <f t="shared" si="2"/>
        <v>A</v>
      </c>
    </row>
    <row r="57" spans="1:11">
      <c r="A57" s="26" t="s">
        <v>2151</v>
      </c>
      <c r="B57" s="27" t="s">
        <v>2152</v>
      </c>
      <c r="C57" s="26" t="s">
        <v>15</v>
      </c>
      <c r="D57" s="26" t="s">
        <v>1234</v>
      </c>
      <c r="E57" s="26" t="s">
        <v>103</v>
      </c>
      <c r="F57" s="28">
        <v>126.5</v>
      </c>
      <c r="G57" s="28">
        <v>46.68</v>
      </c>
      <c r="H57" s="28">
        <f t="shared" si="0"/>
        <v>5905.02</v>
      </c>
      <c r="I57" s="29">
        <f t="shared" si="1"/>
        <v>0.12273631483240935</v>
      </c>
      <c r="J57" s="29">
        <f t="shared" si="3"/>
        <v>76.449353573714291</v>
      </c>
      <c r="K57" s="26" t="str">
        <f t="shared" si="2"/>
        <v>A</v>
      </c>
    </row>
    <row r="58" spans="1:11">
      <c r="A58" s="26" t="s">
        <v>2280</v>
      </c>
      <c r="B58" s="27" t="s">
        <v>2281</v>
      </c>
      <c r="C58" s="26" t="s">
        <v>15</v>
      </c>
      <c r="D58" s="26" t="s">
        <v>1234</v>
      </c>
      <c r="E58" s="26" t="s">
        <v>176</v>
      </c>
      <c r="F58" s="28">
        <v>3556.044202</v>
      </c>
      <c r="G58" s="28">
        <v>1.66</v>
      </c>
      <c r="H58" s="28">
        <f t="shared" si="0"/>
        <v>5903.03</v>
      </c>
      <c r="I58" s="29">
        <f t="shared" si="1"/>
        <v>0.12269495252262605</v>
      </c>
      <c r="J58" s="29">
        <f t="shared" si="3"/>
        <v>76.572048526236912</v>
      </c>
      <c r="K58" s="26" t="str">
        <f t="shared" si="2"/>
        <v>A</v>
      </c>
    </row>
    <row r="59" spans="1:11" ht="16.5">
      <c r="A59" s="26" t="s">
        <v>49</v>
      </c>
      <c r="B59" s="27" t="s">
        <v>50</v>
      </c>
      <c r="C59" s="26" t="s">
        <v>15</v>
      </c>
      <c r="D59" s="26" t="s">
        <v>1180</v>
      </c>
      <c r="E59" s="26" t="s">
        <v>16</v>
      </c>
      <c r="F59" s="28">
        <v>3</v>
      </c>
      <c r="G59" s="28">
        <v>1933.5</v>
      </c>
      <c r="H59" s="28">
        <f t="shared" si="0"/>
        <v>5800.5</v>
      </c>
      <c r="I59" s="29">
        <f t="shared" si="1"/>
        <v>0.12056385824017367</v>
      </c>
      <c r="J59" s="29">
        <f t="shared" si="3"/>
        <v>76.692612384477087</v>
      </c>
      <c r="K59" s="26" t="str">
        <f t="shared" si="2"/>
        <v>A</v>
      </c>
    </row>
    <row r="60" spans="1:11">
      <c r="A60" s="26" t="s">
        <v>2146</v>
      </c>
      <c r="B60" s="27" t="s">
        <v>2147</v>
      </c>
      <c r="C60" s="26" t="s">
        <v>15</v>
      </c>
      <c r="D60" s="26" t="s">
        <v>1234</v>
      </c>
      <c r="E60" s="26" t="s">
        <v>103</v>
      </c>
      <c r="F60" s="28">
        <v>49.410400000000003</v>
      </c>
      <c r="G60" s="28">
        <v>112.47</v>
      </c>
      <c r="H60" s="28">
        <f t="shared" si="0"/>
        <v>5557.19</v>
      </c>
      <c r="I60" s="29">
        <f t="shared" si="1"/>
        <v>0.11550664035405753</v>
      </c>
      <c r="J60" s="29">
        <f t="shared" si="3"/>
        <v>76.808119024831143</v>
      </c>
      <c r="K60" s="26" t="str">
        <f t="shared" si="2"/>
        <v>A</v>
      </c>
    </row>
    <row r="61" spans="1:11">
      <c r="A61" s="26" t="s">
        <v>1973</v>
      </c>
      <c r="B61" s="27" t="s">
        <v>1974</v>
      </c>
      <c r="C61" s="26" t="s">
        <v>15</v>
      </c>
      <c r="D61" s="26" t="s">
        <v>1234</v>
      </c>
      <c r="E61" s="26" t="s">
        <v>1301</v>
      </c>
      <c r="F61" s="28">
        <v>252.218052</v>
      </c>
      <c r="G61" s="28">
        <v>21.11</v>
      </c>
      <c r="H61" s="28">
        <f t="shared" si="0"/>
        <v>5324.32</v>
      </c>
      <c r="I61" s="29">
        <f t="shared" si="1"/>
        <v>0.11066641870620143</v>
      </c>
      <c r="J61" s="29">
        <f t="shared" si="3"/>
        <v>76.918785443537345</v>
      </c>
      <c r="K61" s="26" t="str">
        <f t="shared" si="2"/>
        <v>A</v>
      </c>
    </row>
    <row r="62" spans="1:11">
      <c r="A62" s="26" t="s">
        <v>1970</v>
      </c>
      <c r="B62" s="27" t="s">
        <v>1971</v>
      </c>
      <c r="C62" s="26" t="s">
        <v>15</v>
      </c>
      <c r="D62" s="26" t="s">
        <v>1234</v>
      </c>
      <c r="E62" s="26" t="s">
        <v>176</v>
      </c>
      <c r="F62" s="28">
        <v>1828.236273</v>
      </c>
      <c r="G62" s="28">
        <v>2.88</v>
      </c>
      <c r="H62" s="28">
        <f t="shared" si="0"/>
        <v>5265.32</v>
      </c>
      <c r="I62" s="29">
        <f t="shared" si="1"/>
        <v>0.10944009896890806</v>
      </c>
      <c r="J62" s="29">
        <f t="shared" si="3"/>
        <v>77.028225542506249</v>
      </c>
      <c r="K62" s="26" t="str">
        <f t="shared" si="2"/>
        <v>A</v>
      </c>
    </row>
    <row r="63" spans="1:11" ht="16.5">
      <c r="A63" s="26" t="s">
        <v>2323</v>
      </c>
      <c r="B63" s="27" t="s">
        <v>2324</v>
      </c>
      <c r="C63" s="26" t="s">
        <v>15</v>
      </c>
      <c r="D63" s="26" t="s">
        <v>1120</v>
      </c>
      <c r="E63" s="26" t="s">
        <v>1221</v>
      </c>
      <c r="F63" s="28">
        <v>4051.5223855200002</v>
      </c>
      <c r="G63" s="28">
        <v>1.26</v>
      </c>
      <c r="H63" s="28">
        <f t="shared" si="0"/>
        <v>5104.92</v>
      </c>
      <c r="I63" s="29">
        <f t="shared" si="1"/>
        <v>0.10610617208989352</v>
      </c>
      <c r="J63" s="29">
        <f t="shared" si="3"/>
        <v>77.134331714596144</v>
      </c>
      <c r="K63" s="26" t="str">
        <f t="shared" si="2"/>
        <v>A</v>
      </c>
    </row>
    <row r="64" spans="1:11">
      <c r="A64" s="26" t="s">
        <v>2259</v>
      </c>
      <c r="B64" s="27" t="s">
        <v>2260</v>
      </c>
      <c r="C64" s="26" t="s">
        <v>15</v>
      </c>
      <c r="D64" s="26" t="s">
        <v>1133</v>
      </c>
      <c r="E64" s="26" t="s">
        <v>1221</v>
      </c>
      <c r="F64" s="28">
        <v>352.69571893311439</v>
      </c>
      <c r="G64" s="28">
        <v>14.27</v>
      </c>
      <c r="H64" s="28">
        <f t="shared" si="0"/>
        <v>5032.97</v>
      </c>
      <c r="I64" s="29">
        <f t="shared" si="1"/>
        <v>0.10461068556280441</v>
      </c>
      <c r="J64" s="29">
        <f t="shared" si="3"/>
        <v>77.238942400158948</v>
      </c>
      <c r="K64" s="26" t="str">
        <f t="shared" si="2"/>
        <v>A</v>
      </c>
    </row>
    <row r="65" spans="1:11" ht="16.5">
      <c r="A65" s="26" t="s">
        <v>2663</v>
      </c>
      <c r="B65" s="27" t="s">
        <v>2664</v>
      </c>
      <c r="C65" s="26" t="s">
        <v>15</v>
      </c>
      <c r="D65" s="26" t="s">
        <v>1234</v>
      </c>
      <c r="E65" s="26" t="s">
        <v>68</v>
      </c>
      <c r="F65" s="28">
        <v>110.90294568</v>
      </c>
      <c r="G65" s="28">
        <v>44.5</v>
      </c>
      <c r="H65" s="28">
        <f t="shared" si="0"/>
        <v>4935.18</v>
      </c>
      <c r="I65" s="29">
        <f t="shared" si="1"/>
        <v>0.10257811256094136</v>
      </c>
      <c r="J65" s="29">
        <f t="shared" si="3"/>
        <v>77.341520512719896</v>
      </c>
      <c r="K65" s="26" t="str">
        <f t="shared" si="2"/>
        <v>A</v>
      </c>
    </row>
    <row r="66" spans="1:11" ht="16.5">
      <c r="A66" s="26" t="s">
        <v>52</v>
      </c>
      <c r="B66" s="27" t="s">
        <v>53</v>
      </c>
      <c r="C66" s="26" t="s">
        <v>15</v>
      </c>
      <c r="D66" s="26" t="s">
        <v>1180</v>
      </c>
      <c r="E66" s="26" t="s">
        <v>16</v>
      </c>
      <c r="F66" s="28">
        <v>3</v>
      </c>
      <c r="G66" s="28">
        <v>1510.54</v>
      </c>
      <c r="H66" s="28">
        <f t="shared" si="0"/>
        <v>4531.62</v>
      </c>
      <c r="I66" s="29">
        <f t="shared" si="1"/>
        <v>9.419008555785463E-2</v>
      </c>
      <c r="J66" s="29">
        <f t="shared" si="3"/>
        <v>77.435710598277751</v>
      </c>
      <c r="K66" s="26" t="str">
        <f t="shared" si="2"/>
        <v>A</v>
      </c>
    </row>
    <row r="67" spans="1:11" ht="16.5">
      <c r="A67" s="26" t="s">
        <v>52</v>
      </c>
      <c r="B67" s="27" t="s">
        <v>55</v>
      </c>
      <c r="C67" s="26" t="s">
        <v>15</v>
      </c>
      <c r="D67" s="26" t="s">
        <v>1180</v>
      </c>
      <c r="E67" s="26" t="s">
        <v>16</v>
      </c>
      <c r="F67" s="28">
        <v>3</v>
      </c>
      <c r="G67" s="28">
        <v>1510.54</v>
      </c>
      <c r="H67" s="28">
        <f t="shared" si="0"/>
        <v>4531.62</v>
      </c>
      <c r="I67" s="29">
        <f t="shared" si="1"/>
        <v>9.419008555785463E-2</v>
      </c>
      <c r="J67" s="29">
        <f t="shared" si="3"/>
        <v>77.529900683835606</v>
      </c>
      <c r="K67" s="26" t="str">
        <f t="shared" si="2"/>
        <v>A</v>
      </c>
    </row>
    <row r="68" spans="1:11">
      <c r="A68" s="26" t="s">
        <v>2576</v>
      </c>
      <c r="B68" s="27" t="s">
        <v>2577</v>
      </c>
      <c r="C68" s="26" t="s">
        <v>15</v>
      </c>
      <c r="D68" s="26" t="s">
        <v>1133</v>
      </c>
      <c r="E68" s="26" t="s">
        <v>1221</v>
      </c>
      <c r="F68" s="28">
        <v>152.45323275017034</v>
      </c>
      <c r="G68" s="28">
        <v>29.38</v>
      </c>
      <c r="H68" s="28">
        <f t="shared" ref="H68:H131" si="4">ROUND(F68*G68,2)</f>
        <v>4479.08</v>
      </c>
      <c r="I68" s="29">
        <f t="shared" ref="I68:I131" si="5">H68/VALOR_TOTAL*100</f>
        <v>9.3098037439254738E-2</v>
      </c>
      <c r="J68" s="29">
        <f t="shared" si="3"/>
        <v>77.622998721274868</v>
      </c>
      <c r="K68" s="26" t="str">
        <f t="shared" ref="K68:K131" si="6">IF(J68&lt;=80,"A",IF(J68&lt;=95,"B","C"))</f>
        <v>A</v>
      </c>
    </row>
    <row r="69" spans="1:11" ht="16.5">
      <c r="A69" s="26" t="s">
        <v>2068</v>
      </c>
      <c r="B69" s="27" t="s">
        <v>2069</v>
      </c>
      <c r="C69" s="26" t="s">
        <v>2984</v>
      </c>
      <c r="D69" s="26" t="s">
        <v>1234</v>
      </c>
      <c r="E69" s="26" t="s">
        <v>39</v>
      </c>
      <c r="F69" s="28">
        <v>1</v>
      </c>
      <c r="G69" s="28">
        <v>4432.16</v>
      </c>
      <c r="H69" s="28">
        <f t="shared" si="4"/>
        <v>4432.16</v>
      </c>
      <c r="I69" s="29">
        <f t="shared" si="5"/>
        <v>9.2122801471902105E-2</v>
      </c>
      <c r="J69" s="29">
        <f t="shared" ref="J69:J132" si="7">I69+J68</f>
        <v>77.71512152274677</v>
      </c>
      <c r="K69" s="26" t="str">
        <f t="shared" si="6"/>
        <v>A</v>
      </c>
    </row>
    <row r="70" spans="1:11" ht="16.5">
      <c r="A70" s="26" t="s">
        <v>1449</v>
      </c>
      <c r="B70" s="27" t="s">
        <v>1450</v>
      </c>
      <c r="C70" s="26" t="s">
        <v>15</v>
      </c>
      <c r="D70" s="26" t="s">
        <v>1180</v>
      </c>
      <c r="E70" s="26" t="s">
        <v>2995</v>
      </c>
      <c r="F70" s="28">
        <v>247.25890000000001</v>
      </c>
      <c r="G70" s="28">
        <v>17.28</v>
      </c>
      <c r="H70" s="28">
        <f t="shared" si="4"/>
        <v>4272.63</v>
      </c>
      <c r="I70" s="29">
        <f t="shared" si="5"/>
        <v>8.8806957612742557E-2</v>
      </c>
      <c r="J70" s="29">
        <f t="shared" si="7"/>
        <v>77.803928480359517</v>
      </c>
      <c r="K70" s="26" t="str">
        <f t="shared" si="6"/>
        <v>A</v>
      </c>
    </row>
    <row r="71" spans="1:11" ht="16.5">
      <c r="A71" s="26" t="s">
        <v>1166</v>
      </c>
      <c r="B71" s="27" t="s">
        <v>1167</v>
      </c>
      <c r="C71" s="26" t="s">
        <v>15</v>
      </c>
      <c r="D71" s="26" t="s">
        <v>1120</v>
      </c>
      <c r="E71" s="26" t="s">
        <v>16</v>
      </c>
      <c r="F71" s="28">
        <v>5</v>
      </c>
      <c r="G71" s="28">
        <v>851.95</v>
      </c>
      <c r="H71" s="28">
        <f t="shared" si="4"/>
        <v>4259.75</v>
      </c>
      <c r="I71" s="29">
        <f t="shared" si="5"/>
        <v>8.8539245778567338E-2</v>
      </c>
      <c r="J71" s="29">
        <f t="shared" si="7"/>
        <v>77.892467726138079</v>
      </c>
      <c r="K71" s="26" t="str">
        <f t="shared" si="6"/>
        <v>A</v>
      </c>
    </row>
    <row r="72" spans="1:11" ht="16.5">
      <c r="A72" s="26" t="s">
        <v>2457</v>
      </c>
      <c r="B72" s="27" t="s">
        <v>2458</v>
      </c>
      <c r="C72" s="26" t="s">
        <v>15</v>
      </c>
      <c r="D72" s="26" t="s">
        <v>1180</v>
      </c>
      <c r="E72" s="26" t="s">
        <v>39</v>
      </c>
      <c r="F72" s="30">
        <v>7.5680130574099997E-3</v>
      </c>
      <c r="G72" s="28">
        <v>562212.18999999994</v>
      </c>
      <c r="H72" s="28">
        <f t="shared" si="4"/>
        <v>4254.83</v>
      </c>
      <c r="I72" s="29">
        <f t="shared" si="5"/>
        <v>8.8436983183525233E-2</v>
      </c>
      <c r="J72" s="29">
        <f t="shared" si="7"/>
        <v>77.980904709321607</v>
      </c>
      <c r="K72" s="26" t="str">
        <f t="shared" si="6"/>
        <v>A</v>
      </c>
    </row>
    <row r="73" spans="1:11">
      <c r="A73" s="26" t="s">
        <v>1241</v>
      </c>
      <c r="B73" s="27" t="s">
        <v>1242</v>
      </c>
      <c r="C73" s="26" t="s">
        <v>15</v>
      </c>
      <c r="D73" s="26" t="s">
        <v>1234</v>
      </c>
      <c r="E73" s="26" t="s">
        <v>103</v>
      </c>
      <c r="F73" s="28">
        <v>441.29427931999999</v>
      </c>
      <c r="G73" s="28">
        <v>9.6199999999999992</v>
      </c>
      <c r="H73" s="28">
        <f t="shared" si="4"/>
        <v>4245.25</v>
      </c>
      <c r="I73" s="29">
        <f t="shared" si="5"/>
        <v>8.8237862114317264E-2</v>
      </c>
      <c r="J73" s="29">
        <f t="shared" si="7"/>
        <v>78.069142571435918</v>
      </c>
      <c r="K73" s="26" t="str">
        <f t="shared" si="6"/>
        <v>A</v>
      </c>
    </row>
    <row r="74" spans="1:11">
      <c r="A74" s="26" t="s">
        <v>1556</v>
      </c>
      <c r="B74" s="27" t="s">
        <v>1557</v>
      </c>
      <c r="C74" s="26" t="s">
        <v>15</v>
      </c>
      <c r="D74" s="26" t="s">
        <v>1234</v>
      </c>
      <c r="E74" s="26" t="s">
        <v>103</v>
      </c>
      <c r="F74" s="28">
        <v>144.09708000000001</v>
      </c>
      <c r="G74" s="28">
        <v>28.15</v>
      </c>
      <c r="H74" s="28">
        <f t="shared" si="4"/>
        <v>4056.33</v>
      </c>
      <c r="I74" s="29">
        <f t="shared" si="5"/>
        <v>8.4311144745343278E-2</v>
      </c>
      <c r="J74" s="29">
        <f t="shared" si="7"/>
        <v>78.153453716181261</v>
      </c>
      <c r="K74" s="26" t="str">
        <f t="shared" si="6"/>
        <v>A</v>
      </c>
    </row>
    <row r="75" spans="1:11">
      <c r="A75" s="26" t="s">
        <v>1695</v>
      </c>
      <c r="B75" s="27" t="s">
        <v>1696</v>
      </c>
      <c r="C75" s="26" t="s">
        <v>2984</v>
      </c>
      <c r="D75" s="26" t="s">
        <v>1234</v>
      </c>
      <c r="E75" s="26" t="s">
        <v>39</v>
      </c>
      <c r="F75" s="28">
        <v>27</v>
      </c>
      <c r="G75" s="28">
        <v>150.12</v>
      </c>
      <c r="H75" s="28">
        <f t="shared" si="4"/>
        <v>4053.24</v>
      </c>
      <c r="I75" s="29">
        <f t="shared" si="5"/>
        <v>8.4246918847237576E-2</v>
      </c>
      <c r="J75" s="29">
        <f t="shared" si="7"/>
        <v>78.237700635028503</v>
      </c>
      <c r="K75" s="26" t="str">
        <f t="shared" si="6"/>
        <v>A</v>
      </c>
    </row>
    <row r="76" spans="1:11" ht="16.5">
      <c r="A76" s="26" t="s">
        <v>1258</v>
      </c>
      <c r="B76" s="27" t="s">
        <v>1259</v>
      </c>
      <c r="C76" s="26" t="s">
        <v>15</v>
      </c>
      <c r="D76" s="26" t="s">
        <v>1234</v>
      </c>
      <c r="E76" s="26" t="s">
        <v>68</v>
      </c>
      <c r="F76" s="28">
        <v>89.258250000000004</v>
      </c>
      <c r="G76" s="28">
        <v>42.66</v>
      </c>
      <c r="H76" s="28">
        <f t="shared" si="4"/>
        <v>3807.76</v>
      </c>
      <c r="I76" s="29">
        <f t="shared" si="5"/>
        <v>7.9144597336885392E-2</v>
      </c>
      <c r="J76" s="29">
        <f t="shared" si="7"/>
        <v>78.316845232365395</v>
      </c>
      <c r="K76" s="26" t="str">
        <f t="shared" si="6"/>
        <v>A</v>
      </c>
    </row>
    <row r="77" spans="1:11" ht="16.5">
      <c r="A77" s="26" t="s">
        <v>2213</v>
      </c>
      <c r="B77" s="27" t="s">
        <v>2214</v>
      </c>
      <c r="C77" s="26" t="s">
        <v>2984</v>
      </c>
      <c r="D77" s="26" t="s">
        <v>1234</v>
      </c>
      <c r="E77" s="26" t="s">
        <v>39</v>
      </c>
      <c r="F77" s="28">
        <v>1</v>
      </c>
      <c r="G77" s="28">
        <v>3798.99</v>
      </c>
      <c r="H77" s="28">
        <f t="shared" si="4"/>
        <v>3798.99</v>
      </c>
      <c r="I77" s="29">
        <f t="shared" si="5"/>
        <v>7.8962312182714822E-2</v>
      </c>
      <c r="J77" s="29">
        <f t="shared" si="7"/>
        <v>78.395807544548106</v>
      </c>
      <c r="K77" s="26" t="str">
        <f t="shared" si="6"/>
        <v>A</v>
      </c>
    </row>
    <row r="78" spans="1:11">
      <c r="A78" s="26" t="s">
        <v>2143</v>
      </c>
      <c r="B78" s="27" t="s">
        <v>2144</v>
      </c>
      <c r="C78" s="26" t="s">
        <v>15</v>
      </c>
      <c r="D78" s="26" t="s">
        <v>1234</v>
      </c>
      <c r="E78" s="26" t="s">
        <v>68</v>
      </c>
      <c r="F78" s="28">
        <v>131.11333999999999</v>
      </c>
      <c r="G78" s="28">
        <v>27.87</v>
      </c>
      <c r="H78" s="28">
        <f t="shared" si="4"/>
        <v>3654.13</v>
      </c>
      <c r="I78" s="29">
        <f t="shared" si="5"/>
        <v>7.5951385451455189E-2</v>
      </c>
      <c r="J78" s="29">
        <f t="shared" si="7"/>
        <v>78.471758929999567</v>
      </c>
      <c r="K78" s="26" t="str">
        <f t="shared" si="6"/>
        <v>A</v>
      </c>
    </row>
    <row r="79" spans="1:11">
      <c r="A79" s="26" t="s">
        <v>1247</v>
      </c>
      <c r="B79" s="27" t="s">
        <v>1248</v>
      </c>
      <c r="C79" s="26" t="s">
        <v>15</v>
      </c>
      <c r="D79" s="26" t="s">
        <v>1234</v>
      </c>
      <c r="E79" s="26" t="s">
        <v>103</v>
      </c>
      <c r="F79" s="28">
        <v>224.27766</v>
      </c>
      <c r="G79" s="28">
        <v>15.95</v>
      </c>
      <c r="H79" s="28">
        <f t="shared" si="4"/>
        <v>3577.23</v>
      </c>
      <c r="I79" s="29">
        <f t="shared" si="5"/>
        <v>7.4353012776915181E-2</v>
      </c>
      <c r="J79" s="29">
        <f t="shared" si="7"/>
        <v>78.546111942776477</v>
      </c>
      <c r="K79" s="26" t="str">
        <f t="shared" si="6"/>
        <v>A</v>
      </c>
    </row>
    <row r="80" spans="1:11">
      <c r="A80" s="26" t="s">
        <v>1368</v>
      </c>
      <c r="B80" s="27" t="s">
        <v>1369</v>
      </c>
      <c r="C80" s="26" t="s">
        <v>135</v>
      </c>
      <c r="D80" s="26" t="s">
        <v>1234</v>
      </c>
      <c r="E80" s="26" t="s">
        <v>136</v>
      </c>
      <c r="F80" s="28">
        <v>16</v>
      </c>
      <c r="G80" s="28">
        <v>223</v>
      </c>
      <c r="H80" s="28">
        <f t="shared" si="4"/>
        <v>3568</v>
      </c>
      <c r="I80" s="29">
        <f t="shared" si="5"/>
        <v>7.4161166485809782E-2</v>
      </c>
      <c r="J80" s="29">
        <f t="shared" si="7"/>
        <v>78.620273109262286</v>
      </c>
      <c r="K80" s="26" t="str">
        <f t="shared" si="6"/>
        <v>A</v>
      </c>
    </row>
    <row r="81" spans="1:11">
      <c r="A81" s="26" t="s">
        <v>1437</v>
      </c>
      <c r="B81" s="27" t="s">
        <v>1438</v>
      </c>
      <c r="C81" s="26" t="s">
        <v>15</v>
      </c>
      <c r="D81" s="26" t="s">
        <v>1234</v>
      </c>
      <c r="E81" s="26" t="s">
        <v>103</v>
      </c>
      <c r="F81" s="28">
        <v>186.6619</v>
      </c>
      <c r="G81" s="28">
        <v>18.809999999999999</v>
      </c>
      <c r="H81" s="28">
        <f t="shared" si="4"/>
        <v>3511.11</v>
      </c>
      <c r="I81" s="29">
        <f t="shared" si="5"/>
        <v>7.2978703267934861E-2</v>
      </c>
      <c r="J81" s="29">
        <f t="shared" si="7"/>
        <v>78.693251812530221</v>
      </c>
      <c r="K81" s="26" t="str">
        <f t="shared" si="6"/>
        <v>A</v>
      </c>
    </row>
    <row r="82" spans="1:11" ht="16.5">
      <c r="A82" s="26" t="s">
        <v>2325</v>
      </c>
      <c r="B82" s="27" t="s">
        <v>2326</v>
      </c>
      <c r="C82" s="26" t="s">
        <v>15</v>
      </c>
      <c r="D82" s="26" t="s">
        <v>1120</v>
      </c>
      <c r="E82" s="26" t="s">
        <v>1221</v>
      </c>
      <c r="F82" s="28">
        <v>4051.5223855200002</v>
      </c>
      <c r="G82" s="28">
        <v>0.86</v>
      </c>
      <c r="H82" s="28">
        <f t="shared" si="4"/>
        <v>3484.31</v>
      </c>
      <c r="I82" s="29">
        <f t="shared" si="5"/>
        <v>7.2421663116079574E-2</v>
      </c>
      <c r="J82" s="29">
        <f t="shared" si="7"/>
        <v>78.765673475646295</v>
      </c>
      <c r="K82" s="26" t="str">
        <f t="shared" si="6"/>
        <v>A</v>
      </c>
    </row>
    <row r="83" spans="1:11">
      <c r="A83" s="26" t="s">
        <v>1552</v>
      </c>
      <c r="B83" s="27" t="s">
        <v>1553</v>
      </c>
      <c r="C83" s="26" t="s">
        <v>15</v>
      </c>
      <c r="D83" s="26" t="s">
        <v>1234</v>
      </c>
      <c r="E83" s="26" t="s">
        <v>103</v>
      </c>
      <c r="F83" s="28">
        <v>250.17679999999999</v>
      </c>
      <c r="G83" s="28">
        <v>13.31</v>
      </c>
      <c r="H83" s="28">
        <f t="shared" si="4"/>
        <v>3329.85</v>
      </c>
      <c r="I83" s="29">
        <f t="shared" si="5"/>
        <v>6.9211199614006083E-2</v>
      </c>
      <c r="J83" s="29">
        <f t="shared" si="7"/>
        <v>78.834884675260298</v>
      </c>
      <c r="K83" s="26" t="str">
        <f t="shared" si="6"/>
        <v>A</v>
      </c>
    </row>
    <row r="84" spans="1:11">
      <c r="A84" s="26" t="s">
        <v>1581</v>
      </c>
      <c r="B84" s="27" t="s">
        <v>1582</v>
      </c>
      <c r="C84" s="26" t="s">
        <v>15</v>
      </c>
      <c r="D84" s="26" t="s">
        <v>1234</v>
      </c>
      <c r="E84" s="26" t="s">
        <v>103</v>
      </c>
      <c r="F84" s="28">
        <v>36.057000000000002</v>
      </c>
      <c r="G84" s="28">
        <v>88.05</v>
      </c>
      <c r="H84" s="28">
        <f t="shared" si="4"/>
        <v>3174.82</v>
      </c>
      <c r="I84" s="29">
        <f t="shared" si="5"/>
        <v>6.5988888616165545E-2</v>
      </c>
      <c r="J84" s="29">
        <f t="shared" si="7"/>
        <v>78.900873563876459</v>
      </c>
      <c r="K84" s="26" t="str">
        <f t="shared" si="6"/>
        <v>A</v>
      </c>
    </row>
    <row r="85" spans="1:11">
      <c r="A85" s="26" t="s">
        <v>2061</v>
      </c>
      <c r="B85" s="27" t="s">
        <v>831</v>
      </c>
      <c r="C85" s="26" t="s">
        <v>135</v>
      </c>
      <c r="D85" s="26" t="s">
        <v>1234</v>
      </c>
      <c r="E85" s="26" t="s">
        <v>136</v>
      </c>
      <c r="F85" s="28">
        <v>1</v>
      </c>
      <c r="G85" s="28">
        <v>3150</v>
      </c>
      <c r="H85" s="28">
        <f t="shared" si="4"/>
        <v>3150</v>
      </c>
      <c r="I85" s="29">
        <f t="shared" si="5"/>
        <v>6.5473002923290585E-2</v>
      </c>
      <c r="J85" s="29">
        <f t="shared" si="7"/>
        <v>78.966346566799743</v>
      </c>
      <c r="K85" s="26" t="str">
        <f t="shared" si="6"/>
        <v>A</v>
      </c>
    </row>
    <row r="86" spans="1:11">
      <c r="A86" s="26" t="s">
        <v>127</v>
      </c>
      <c r="B86" s="27" t="s">
        <v>128</v>
      </c>
      <c r="C86" s="26" t="s">
        <v>15</v>
      </c>
      <c r="D86" s="26" t="s">
        <v>1234</v>
      </c>
      <c r="E86" s="26" t="s">
        <v>39</v>
      </c>
      <c r="F86" s="28">
        <v>1</v>
      </c>
      <c r="G86" s="28">
        <v>3123.83</v>
      </c>
      <c r="H86" s="28">
        <f t="shared" si="4"/>
        <v>3123.83</v>
      </c>
      <c r="I86" s="29">
        <f t="shared" si="5"/>
        <v>6.4929057372019941E-2</v>
      </c>
      <c r="J86" s="29">
        <f t="shared" si="7"/>
        <v>79.031275624171769</v>
      </c>
      <c r="K86" s="26" t="str">
        <f t="shared" si="6"/>
        <v>A</v>
      </c>
    </row>
    <row r="87" spans="1:11" ht="16.5">
      <c r="A87" s="26" t="s">
        <v>2264</v>
      </c>
      <c r="B87" s="27" t="s">
        <v>2265</v>
      </c>
      <c r="C87" s="26" t="s">
        <v>15</v>
      </c>
      <c r="D87" s="26" t="s">
        <v>1120</v>
      </c>
      <c r="E87" s="26" t="s">
        <v>1221</v>
      </c>
      <c r="F87" s="28">
        <v>2153.4266862938498</v>
      </c>
      <c r="G87" s="28">
        <v>1.39</v>
      </c>
      <c r="H87" s="28">
        <f t="shared" si="4"/>
        <v>2993.26</v>
      </c>
      <c r="I87" s="29">
        <f t="shared" si="5"/>
        <v>6.2215149438148827E-2</v>
      </c>
      <c r="J87" s="29">
        <f t="shared" si="7"/>
        <v>79.093490773609915</v>
      </c>
      <c r="K87" s="26" t="str">
        <f t="shared" si="6"/>
        <v>A</v>
      </c>
    </row>
    <row r="88" spans="1:11" ht="16.5">
      <c r="A88" s="26" t="s">
        <v>1570</v>
      </c>
      <c r="B88" s="27" t="s">
        <v>1571</v>
      </c>
      <c r="C88" s="26" t="s">
        <v>15</v>
      </c>
      <c r="D88" s="26" t="s">
        <v>1234</v>
      </c>
      <c r="E88" s="26" t="s">
        <v>1572</v>
      </c>
      <c r="F88" s="28">
        <v>2.3980000000000001</v>
      </c>
      <c r="G88" s="28">
        <v>1205</v>
      </c>
      <c r="H88" s="28">
        <f t="shared" si="4"/>
        <v>2889.59</v>
      </c>
      <c r="I88" s="29">
        <f t="shared" si="5"/>
        <v>6.0060360164162302E-2</v>
      </c>
      <c r="J88" s="29">
        <f t="shared" si="7"/>
        <v>79.153551133774073</v>
      </c>
      <c r="K88" s="26" t="str">
        <f t="shared" si="6"/>
        <v>A</v>
      </c>
    </row>
    <row r="89" spans="1:11">
      <c r="A89" s="26" t="s">
        <v>1319</v>
      </c>
      <c r="B89" s="27" t="s">
        <v>1320</v>
      </c>
      <c r="C89" s="26" t="s">
        <v>15</v>
      </c>
      <c r="D89" s="26" t="s">
        <v>1234</v>
      </c>
      <c r="E89" s="26" t="s">
        <v>82</v>
      </c>
      <c r="F89" s="28">
        <v>24.781580702100001</v>
      </c>
      <c r="G89" s="28">
        <v>116.09</v>
      </c>
      <c r="H89" s="28">
        <f t="shared" si="4"/>
        <v>2876.89</v>
      </c>
      <c r="I89" s="29">
        <f t="shared" si="5"/>
        <v>5.9796389644439826E-2</v>
      </c>
      <c r="J89" s="29">
        <f t="shared" si="7"/>
        <v>79.21334752341852</v>
      </c>
      <c r="K89" s="26" t="str">
        <f t="shared" si="6"/>
        <v>A</v>
      </c>
    </row>
    <row r="90" spans="1:11">
      <c r="A90" s="26" t="s">
        <v>2202</v>
      </c>
      <c r="B90" s="27" t="s">
        <v>2203</v>
      </c>
      <c r="C90" s="26" t="s">
        <v>15</v>
      </c>
      <c r="D90" s="26" t="s">
        <v>1234</v>
      </c>
      <c r="E90" s="26" t="s">
        <v>1301</v>
      </c>
      <c r="F90" s="28">
        <v>88.100459999999998</v>
      </c>
      <c r="G90" s="28">
        <v>32.25</v>
      </c>
      <c r="H90" s="28">
        <f t="shared" si="4"/>
        <v>2841.24</v>
      </c>
      <c r="I90" s="29">
        <f t="shared" si="5"/>
        <v>5.9055401531990528E-2</v>
      </c>
      <c r="J90" s="29">
        <f t="shared" si="7"/>
        <v>79.272402924950512</v>
      </c>
      <c r="K90" s="26" t="str">
        <f t="shared" si="6"/>
        <v>A</v>
      </c>
    </row>
    <row r="91" spans="1:11">
      <c r="A91" s="26" t="s">
        <v>1406</v>
      </c>
      <c r="B91" s="27" t="s">
        <v>1407</v>
      </c>
      <c r="C91" s="26" t="s">
        <v>15</v>
      </c>
      <c r="D91" s="26" t="s">
        <v>1234</v>
      </c>
      <c r="E91" s="26" t="s">
        <v>176</v>
      </c>
      <c r="F91" s="28">
        <v>111.40989080999999</v>
      </c>
      <c r="G91" s="28">
        <v>25</v>
      </c>
      <c r="H91" s="28">
        <f t="shared" si="4"/>
        <v>2785.25</v>
      </c>
      <c r="I91" s="29">
        <f t="shared" si="5"/>
        <v>5.7891644886379406E-2</v>
      </c>
      <c r="J91" s="29">
        <f t="shared" si="7"/>
        <v>79.330294569836894</v>
      </c>
      <c r="K91" s="26" t="str">
        <f t="shared" si="6"/>
        <v>A</v>
      </c>
    </row>
    <row r="92" spans="1:11">
      <c r="A92" s="26" t="s">
        <v>1963</v>
      </c>
      <c r="B92" s="27" t="s">
        <v>1964</v>
      </c>
      <c r="C92" s="26" t="s">
        <v>15</v>
      </c>
      <c r="D92" s="26" t="s">
        <v>1234</v>
      </c>
      <c r="E92" s="26" t="s">
        <v>1301</v>
      </c>
      <c r="F92" s="28">
        <v>243.55299199999999</v>
      </c>
      <c r="G92" s="28">
        <v>10.98</v>
      </c>
      <c r="H92" s="28">
        <f t="shared" si="4"/>
        <v>2674.21</v>
      </c>
      <c r="I92" s="29">
        <f t="shared" si="5"/>
        <v>5.5583669570632675E-2</v>
      </c>
      <c r="J92" s="29">
        <f t="shared" si="7"/>
        <v>79.385878239407532</v>
      </c>
      <c r="K92" s="26" t="str">
        <f t="shared" si="6"/>
        <v>A</v>
      </c>
    </row>
    <row r="93" spans="1:11">
      <c r="A93" s="26" t="s">
        <v>2760</v>
      </c>
      <c r="B93" s="27" t="s">
        <v>2761</v>
      </c>
      <c r="C93" s="26" t="s">
        <v>15</v>
      </c>
      <c r="D93" s="26" t="s">
        <v>1180</v>
      </c>
      <c r="E93" s="26" t="s">
        <v>39</v>
      </c>
      <c r="F93" s="31">
        <v>8.6766142067999999E-3</v>
      </c>
      <c r="G93" s="28">
        <v>302500</v>
      </c>
      <c r="H93" s="28">
        <f t="shared" si="4"/>
        <v>2624.68</v>
      </c>
      <c r="I93" s="29">
        <f t="shared" si="5"/>
        <v>5.455418454371503E-2</v>
      </c>
      <c r="J93" s="29">
        <f t="shared" si="7"/>
        <v>79.44043242395125</v>
      </c>
      <c r="K93" s="26" t="str">
        <f t="shared" si="6"/>
        <v>A</v>
      </c>
    </row>
    <row r="94" spans="1:11">
      <c r="A94" s="26" t="s">
        <v>1306</v>
      </c>
      <c r="B94" s="27" t="s">
        <v>1307</v>
      </c>
      <c r="C94" s="26" t="s">
        <v>15</v>
      </c>
      <c r="D94" s="26" t="s">
        <v>1234</v>
      </c>
      <c r="E94" s="26" t="s">
        <v>103</v>
      </c>
      <c r="F94" s="28">
        <v>772.93291392000003</v>
      </c>
      <c r="G94" s="28">
        <v>3.36</v>
      </c>
      <c r="H94" s="28">
        <f t="shared" si="4"/>
        <v>2597.0500000000002</v>
      </c>
      <c r="I94" s="29">
        <f t="shared" si="5"/>
        <v>5.3979892775216455E-2</v>
      </c>
      <c r="J94" s="29">
        <f t="shared" si="7"/>
        <v>79.494412316726468</v>
      </c>
      <c r="K94" s="26" t="str">
        <f t="shared" si="6"/>
        <v>A</v>
      </c>
    </row>
    <row r="95" spans="1:11">
      <c r="A95" s="26" t="s">
        <v>2054</v>
      </c>
      <c r="B95" s="27" t="s">
        <v>2055</v>
      </c>
      <c r="C95" s="26" t="s">
        <v>2984</v>
      </c>
      <c r="D95" s="26" t="s">
        <v>1234</v>
      </c>
      <c r="E95" s="26" t="s">
        <v>39</v>
      </c>
      <c r="F95" s="28">
        <v>12</v>
      </c>
      <c r="G95" s="28">
        <v>212.93</v>
      </c>
      <c r="H95" s="28">
        <f t="shared" si="4"/>
        <v>2555.16</v>
      </c>
      <c r="I95" s="29">
        <f t="shared" si="5"/>
        <v>5.3109205761738151E-2</v>
      </c>
      <c r="J95" s="29">
        <f t="shared" si="7"/>
        <v>79.547521522488211</v>
      </c>
      <c r="K95" s="26" t="str">
        <f t="shared" si="6"/>
        <v>A</v>
      </c>
    </row>
    <row r="96" spans="1:11">
      <c r="A96" s="26" t="s">
        <v>2528</v>
      </c>
      <c r="B96" s="27" t="s">
        <v>2529</v>
      </c>
      <c r="C96" s="26" t="s">
        <v>15</v>
      </c>
      <c r="D96" s="26" t="s">
        <v>1234</v>
      </c>
      <c r="E96" s="26" t="s">
        <v>176</v>
      </c>
      <c r="F96" s="28">
        <v>385.91436666800001</v>
      </c>
      <c r="G96" s="28">
        <v>6.52</v>
      </c>
      <c r="H96" s="28">
        <f t="shared" si="4"/>
        <v>2516.16</v>
      </c>
      <c r="I96" s="29">
        <f t="shared" si="5"/>
        <v>5.2298587630306925E-2</v>
      </c>
      <c r="J96" s="29">
        <f t="shared" si="7"/>
        <v>79.599820110118515</v>
      </c>
      <c r="K96" s="26" t="str">
        <f t="shared" si="6"/>
        <v>A</v>
      </c>
    </row>
    <row r="97" spans="1:11">
      <c r="A97" s="26" t="s">
        <v>2588</v>
      </c>
      <c r="B97" s="27" t="s">
        <v>2589</v>
      </c>
      <c r="C97" s="26" t="s">
        <v>15</v>
      </c>
      <c r="D97" s="26" t="s">
        <v>1133</v>
      </c>
      <c r="E97" s="26" t="s">
        <v>1221</v>
      </c>
      <c r="F97" s="28">
        <v>85.132246283350796</v>
      </c>
      <c r="G97" s="28">
        <v>29.14</v>
      </c>
      <c r="H97" s="28">
        <f t="shared" si="4"/>
        <v>2480.75</v>
      </c>
      <c r="I97" s="29">
        <f t="shared" si="5"/>
        <v>5.1562587937127979E-2</v>
      </c>
      <c r="J97" s="29">
        <f t="shared" si="7"/>
        <v>79.651382698055642</v>
      </c>
      <c r="K97" s="26" t="str">
        <f t="shared" si="6"/>
        <v>A</v>
      </c>
    </row>
    <row r="98" spans="1:11">
      <c r="A98" s="26" t="s">
        <v>2522</v>
      </c>
      <c r="B98" s="27" t="s">
        <v>2523</v>
      </c>
      <c r="C98" s="26" t="s">
        <v>15</v>
      </c>
      <c r="D98" s="26" t="s">
        <v>1234</v>
      </c>
      <c r="E98" s="26" t="s">
        <v>176</v>
      </c>
      <c r="F98" s="28">
        <v>335.98</v>
      </c>
      <c r="G98" s="28">
        <v>7.27</v>
      </c>
      <c r="H98" s="28">
        <f t="shared" si="4"/>
        <v>2442.5700000000002</v>
      </c>
      <c r="I98" s="29">
        <f t="shared" si="5"/>
        <v>5.0769013571537111E-2</v>
      </c>
      <c r="J98" s="29">
        <f t="shared" si="7"/>
        <v>79.702151711627181</v>
      </c>
      <c r="K98" s="26" t="str">
        <f t="shared" si="6"/>
        <v>A</v>
      </c>
    </row>
    <row r="99" spans="1:11" ht="16.5">
      <c r="A99" s="26" t="s">
        <v>1495</v>
      </c>
      <c r="B99" s="27" t="s">
        <v>1496</v>
      </c>
      <c r="C99" s="26" t="s">
        <v>15</v>
      </c>
      <c r="D99" s="26" t="s">
        <v>1234</v>
      </c>
      <c r="E99" s="26" t="s">
        <v>103</v>
      </c>
      <c r="F99" s="28">
        <v>151.05132</v>
      </c>
      <c r="G99" s="28">
        <v>16.13</v>
      </c>
      <c r="H99" s="28">
        <f t="shared" si="4"/>
        <v>2436.46</v>
      </c>
      <c r="I99" s="29">
        <f t="shared" si="5"/>
        <v>5.0642016730946225E-2</v>
      </c>
      <c r="J99" s="29">
        <f t="shared" si="7"/>
        <v>79.752793728358128</v>
      </c>
      <c r="K99" s="26" t="str">
        <f t="shared" si="6"/>
        <v>A</v>
      </c>
    </row>
    <row r="100" spans="1:11" ht="16.5">
      <c r="A100" s="26" t="s">
        <v>1143</v>
      </c>
      <c r="B100" s="27" t="s">
        <v>1144</v>
      </c>
      <c r="C100" s="26" t="s">
        <v>15</v>
      </c>
      <c r="D100" s="26" t="s">
        <v>1120</v>
      </c>
      <c r="E100" s="26" t="s">
        <v>16</v>
      </c>
      <c r="F100" s="28">
        <v>10</v>
      </c>
      <c r="G100" s="28">
        <v>241.99</v>
      </c>
      <c r="H100" s="28">
        <f t="shared" si="4"/>
        <v>2419.9</v>
      </c>
      <c r="I100" s="29">
        <f t="shared" si="5"/>
        <v>5.0297815801292355E-2</v>
      </c>
      <c r="J100" s="29">
        <f t="shared" si="7"/>
        <v>79.803091544159415</v>
      </c>
      <c r="K100" s="26" t="str">
        <f t="shared" si="6"/>
        <v>A</v>
      </c>
    </row>
    <row r="101" spans="1:11">
      <c r="A101" s="26" t="s">
        <v>2561</v>
      </c>
      <c r="B101" s="27" t="s">
        <v>2562</v>
      </c>
      <c r="C101" s="26" t="s">
        <v>15</v>
      </c>
      <c r="D101" s="26" t="s">
        <v>1133</v>
      </c>
      <c r="E101" s="26" t="s">
        <v>1221</v>
      </c>
      <c r="F101" s="28">
        <v>61.852200000000003</v>
      </c>
      <c r="G101" s="28">
        <v>38.78</v>
      </c>
      <c r="H101" s="28">
        <f t="shared" si="4"/>
        <v>2398.63</v>
      </c>
      <c r="I101" s="29">
        <f t="shared" si="5"/>
        <v>4.9855717143457934E-2</v>
      </c>
      <c r="J101" s="29">
        <f t="shared" si="7"/>
        <v>79.852947261302873</v>
      </c>
      <c r="K101" s="26" t="str">
        <f t="shared" si="6"/>
        <v>A</v>
      </c>
    </row>
    <row r="102" spans="1:11" ht="16.5">
      <c r="A102" s="26" t="s">
        <v>1515</v>
      </c>
      <c r="B102" s="27" t="s">
        <v>1516</v>
      </c>
      <c r="C102" s="26" t="s">
        <v>15</v>
      </c>
      <c r="D102" s="26" t="s">
        <v>1234</v>
      </c>
      <c r="E102" s="26" t="s">
        <v>39</v>
      </c>
      <c r="F102" s="28">
        <v>7.4951999999999996</v>
      </c>
      <c r="G102" s="28">
        <v>319.47000000000003</v>
      </c>
      <c r="H102" s="28">
        <f t="shared" si="4"/>
        <v>2394.4899999999998</v>
      </c>
      <c r="I102" s="29">
        <f t="shared" si="5"/>
        <v>4.9769666911044459E-2</v>
      </c>
      <c r="J102" s="29">
        <f t="shared" si="7"/>
        <v>79.90271692821392</v>
      </c>
      <c r="K102" s="26" t="str">
        <f t="shared" si="6"/>
        <v>A</v>
      </c>
    </row>
    <row r="103" spans="1:11" ht="16.5">
      <c r="A103" s="26" t="s">
        <v>1996</v>
      </c>
      <c r="B103" s="27" t="s">
        <v>1997</v>
      </c>
      <c r="C103" s="26" t="s">
        <v>15</v>
      </c>
      <c r="D103" s="26" t="s">
        <v>1234</v>
      </c>
      <c r="E103" s="26" t="s">
        <v>82</v>
      </c>
      <c r="F103" s="28">
        <v>3.6362999999999999</v>
      </c>
      <c r="G103" s="28">
        <v>627.41</v>
      </c>
      <c r="H103" s="28">
        <f t="shared" si="4"/>
        <v>2281.4499999999998</v>
      </c>
      <c r="I103" s="29">
        <f t="shared" si="5"/>
        <v>4.7420121434711526E-2</v>
      </c>
      <c r="J103" s="29">
        <f t="shared" si="7"/>
        <v>79.950137049648632</v>
      </c>
      <c r="K103" s="26" t="str">
        <f t="shared" si="6"/>
        <v>A</v>
      </c>
    </row>
    <row r="104" spans="1:11" ht="16.5">
      <c r="A104" s="26" t="s">
        <v>2240</v>
      </c>
      <c r="B104" s="27" t="s">
        <v>2241</v>
      </c>
      <c r="C104" s="26" t="s">
        <v>15</v>
      </c>
      <c r="D104" s="26" t="s">
        <v>1120</v>
      </c>
      <c r="E104" s="26" t="s">
        <v>1221</v>
      </c>
      <c r="F104" s="28">
        <v>1725.600200937856</v>
      </c>
      <c r="G104" s="28">
        <v>1.31</v>
      </c>
      <c r="H104" s="28">
        <f t="shared" si="4"/>
        <v>2260.54</v>
      </c>
      <c r="I104" s="29">
        <f t="shared" si="5"/>
        <v>4.698550540578264E-2</v>
      </c>
      <c r="J104" s="29">
        <f t="shared" si="7"/>
        <v>79.997122555054418</v>
      </c>
      <c r="K104" s="26" t="str">
        <f t="shared" si="6"/>
        <v>A</v>
      </c>
    </row>
    <row r="105" spans="1:11">
      <c r="A105" s="26" t="s">
        <v>1239</v>
      </c>
      <c r="B105" s="27" t="s">
        <v>1240</v>
      </c>
      <c r="C105" s="26" t="s">
        <v>15</v>
      </c>
      <c r="D105" s="26" t="s">
        <v>1234</v>
      </c>
      <c r="E105" s="26" t="s">
        <v>103</v>
      </c>
      <c r="F105" s="28">
        <v>59.4</v>
      </c>
      <c r="G105" s="28">
        <v>37.28</v>
      </c>
      <c r="H105" s="28">
        <f t="shared" si="4"/>
        <v>2214.4299999999998</v>
      </c>
      <c r="I105" s="29">
        <f t="shared" si="5"/>
        <v>4.6027105353467421E-2</v>
      </c>
      <c r="J105" s="29">
        <f t="shared" si="7"/>
        <v>80.043149660407892</v>
      </c>
      <c r="K105" s="26" t="str">
        <f t="shared" si="6"/>
        <v>B</v>
      </c>
    </row>
    <row r="106" spans="1:11">
      <c r="A106" s="26" t="s">
        <v>1245</v>
      </c>
      <c r="B106" s="27" t="s">
        <v>1246</v>
      </c>
      <c r="C106" s="26" t="s">
        <v>15</v>
      </c>
      <c r="D106" s="26" t="s">
        <v>1234</v>
      </c>
      <c r="E106" s="26" t="s">
        <v>103</v>
      </c>
      <c r="F106" s="28">
        <v>322.60000000000002</v>
      </c>
      <c r="G106" s="28">
        <v>6.86</v>
      </c>
      <c r="H106" s="28">
        <f t="shared" si="4"/>
        <v>2213.04</v>
      </c>
      <c r="I106" s="29">
        <f t="shared" si="5"/>
        <v>4.5998214091860001E-2</v>
      </c>
      <c r="J106" s="29">
        <f t="shared" si="7"/>
        <v>80.089147874499758</v>
      </c>
      <c r="K106" s="26" t="str">
        <f t="shared" si="6"/>
        <v>B</v>
      </c>
    </row>
    <row r="107" spans="1:11" ht="16.5">
      <c r="A107" s="26" t="s">
        <v>1263</v>
      </c>
      <c r="B107" s="27" t="s">
        <v>1264</v>
      </c>
      <c r="C107" s="26" t="s">
        <v>15</v>
      </c>
      <c r="D107" s="26" t="s">
        <v>1234</v>
      </c>
      <c r="E107" s="26" t="s">
        <v>68</v>
      </c>
      <c r="F107" s="28">
        <v>5</v>
      </c>
      <c r="G107" s="28">
        <v>427.18</v>
      </c>
      <c r="H107" s="28">
        <f t="shared" si="4"/>
        <v>2135.9</v>
      </c>
      <c r="I107" s="29">
        <f t="shared" si="5"/>
        <v>4.4394852998049641E-2</v>
      </c>
      <c r="J107" s="29">
        <f t="shared" si="7"/>
        <v>80.133542727497812</v>
      </c>
      <c r="K107" s="26" t="str">
        <f t="shared" si="6"/>
        <v>B</v>
      </c>
    </row>
    <row r="108" spans="1:11">
      <c r="A108" s="26" t="s">
        <v>1952</v>
      </c>
      <c r="B108" s="27" t="s">
        <v>1953</v>
      </c>
      <c r="C108" s="26" t="s">
        <v>15</v>
      </c>
      <c r="D108" s="26" t="s">
        <v>1234</v>
      </c>
      <c r="E108" s="26" t="s">
        <v>68</v>
      </c>
      <c r="F108" s="28">
        <v>49.648479999999999</v>
      </c>
      <c r="G108" s="28">
        <v>41.83</v>
      </c>
      <c r="H108" s="28">
        <f t="shared" si="4"/>
        <v>2076.8000000000002</v>
      </c>
      <c r="I108" s="29">
        <f t="shared" si="5"/>
        <v>4.3166454752726957E-2</v>
      </c>
      <c r="J108" s="29">
        <f t="shared" si="7"/>
        <v>80.176709182250534</v>
      </c>
      <c r="K108" s="26" t="str">
        <f t="shared" si="6"/>
        <v>B</v>
      </c>
    </row>
    <row r="109" spans="1:11" ht="16.5">
      <c r="A109" s="26" t="s">
        <v>2837</v>
      </c>
      <c r="B109" s="27" t="s">
        <v>2838</v>
      </c>
      <c r="C109" s="26" t="s">
        <v>15</v>
      </c>
      <c r="D109" s="26" t="s">
        <v>1120</v>
      </c>
      <c r="E109" s="26" t="s">
        <v>1221</v>
      </c>
      <c r="F109" s="28">
        <v>995.97857599999998</v>
      </c>
      <c r="G109" s="28">
        <v>2.0499999999999998</v>
      </c>
      <c r="H109" s="28">
        <f t="shared" si="4"/>
        <v>2041.76</v>
      </c>
      <c r="I109" s="29">
        <f t="shared" si="5"/>
        <v>4.2438145539256442E-2</v>
      </c>
      <c r="J109" s="29">
        <f t="shared" si="7"/>
        <v>80.219147327789784</v>
      </c>
      <c r="K109" s="26" t="str">
        <f t="shared" si="6"/>
        <v>B</v>
      </c>
    </row>
    <row r="110" spans="1:11" ht="16.5">
      <c r="A110" s="26" t="s">
        <v>2255</v>
      </c>
      <c r="B110" s="27" t="s">
        <v>2256</v>
      </c>
      <c r="C110" s="26" t="s">
        <v>15</v>
      </c>
      <c r="D110" s="26" t="s">
        <v>1120</v>
      </c>
      <c r="E110" s="26" t="s">
        <v>1221</v>
      </c>
      <c r="F110" s="28">
        <v>1411.46939636</v>
      </c>
      <c r="G110" s="28">
        <v>1.43</v>
      </c>
      <c r="H110" s="28">
        <f t="shared" si="4"/>
        <v>2018.4</v>
      </c>
      <c r="I110" s="29">
        <f t="shared" si="5"/>
        <v>4.1952606063609441E-2</v>
      </c>
      <c r="J110" s="29">
        <f t="shared" si="7"/>
        <v>80.261099933853387</v>
      </c>
      <c r="K110" s="26" t="str">
        <f t="shared" si="6"/>
        <v>B</v>
      </c>
    </row>
    <row r="111" spans="1:11">
      <c r="A111" s="26" t="s">
        <v>2009</v>
      </c>
      <c r="B111" s="27" t="s">
        <v>2010</v>
      </c>
      <c r="C111" s="26" t="s">
        <v>15</v>
      </c>
      <c r="D111" s="26" t="s">
        <v>1234</v>
      </c>
      <c r="E111" s="26" t="s">
        <v>176</v>
      </c>
      <c r="F111" s="28">
        <v>449.1</v>
      </c>
      <c r="G111" s="28">
        <v>4.47</v>
      </c>
      <c r="H111" s="28">
        <f t="shared" si="4"/>
        <v>2007.48</v>
      </c>
      <c r="I111" s="29">
        <f t="shared" si="5"/>
        <v>4.1725632986808696E-2</v>
      </c>
      <c r="J111" s="29">
        <f t="shared" si="7"/>
        <v>80.302825566840198</v>
      </c>
      <c r="K111" s="26" t="str">
        <f t="shared" si="6"/>
        <v>B</v>
      </c>
    </row>
    <row r="112" spans="1:11">
      <c r="A112" s="26" t="s">
        <v>2546</v>
      </c>
      <c r="B112" s="27" t="s">
        <v>2547</v>
      </c>
      <c r="C112" s="26" t="s">
        <v>15</v>
      </c>
      <c r="D112" s="26" t="s">
        <v>1133</v>
      </c>
      <c r="E112" s="26" t="s">
        <v>1221</v>
      </c>
      <c r="F112" s="28">
        <v>89.550185845759998</v>
      </c>
      <c r="G112" s="28">
        <v>21.5</v>
      </c>
      <c r="H112" s="28">
        <f t="shared" si="4"/>
        <v>1925.33</v>
      </c>
      <c r="I112" s="29">
        <f t="shared" si="5"/>
        <v>4.001813864072986E-2</v>
      </c>
      <c r="J112" s="29">
        <f t="shared" si="7"/>
        <v>80.342843705480931</v>
      </c>
      <c r="K112" s="26" t="str">
        <f t="shared" si="6"/>
        <v>B</v>
      </c>
    </row>
    <row r="113" spans="1:11">
      <c r="A113" s="26" t="s">
        <v>2591</v>
      </c>
      <c r="B113" s="27" t="s">
        <v>2592</v>
      </c>
      <c r="C113" s="26" t="s">
        <v>15</v>
      </c>
      <c r="D113" s="26" t="s">
        <v>1133</v>
      </c>
      <c r="E113" s="26" t="s">
        <v>1221</v>
      </c>
      <c r="F113" s="28">
        <v>63.997482082259999</v>
      </c>
      <c r="G113" s="28">
        <v>29.9</v>
      </c>
      <c r="H113" s="28">
        <f t="shared" si="4"/>
        <v>1913.52</v>
      </c>
      <c r="I113" s="29">
        <f t="shared" si="5"/>
        <v>3.977266684246826E-2</v>
      </c>
      <c r="J113" s="29">
        <f t="shared" si="7"/>
        <v>80.382616372323398</v>
      </c>
      <c r="K113" s="26" t="str">
        <f t="shared" si="6"/>
        <v>B</v>
      </c>
    </row>
    <row r="114" spans="1:11">
      <c r="A114" s="26" t="s">
        <v>1348</v>
      </c>
      <c r="B114" s="27" t="s">
        <v>1349</v>
      </c>
      <c r="C114" s="26" t="s">
        <v>15</v>
      </c>
      <c r="D114" s="26" t="s">
        <v>1234</v>
      </c>
      <c r="E114" s="26" t="s">
        <v>39</v>
      </c>
      <c r="F114" s="28">
        <v>3178.7035999999998</v>
      </c>
      <c r="G114" s="28">
        <v>0.6</v>
      </c>
      <c r="H114" s="28">
        <f t="shared" si="4"/>
        <v>1907.22</v>
      </c>
      <c r="I114" s="29">
        <f t="shared" si="5"/>
        <v>3.964172083662168E-2</v>
      </c>
      <c r="J114" s="29">
        <f t="shared" si="7"/>
        <v>80.422258093160025</v>
      </c>
      <c r="K114" s="26" t="str">
        <f t="shared" si="6"/>
        <v>B</v>
      </c>
    </row>
    <row r="115" spans="1:11" ht="16.5">
      <c r="A115" s="26" t="s">
        <v>2179</v>
      </c>
      <c r="B115" s="27" t="s">
        <v>1021</v>
      </c>
      <c r="C115" s="26" t="s">
        <v>2984</v>
      </c>
      <c r="D115" s="26" t="s">
        <v>1234</v>
      </c>
      <c r="E115" s="26" t="s">
        <v>39</v>
      </c>
      <c r="F115" s="28">
        <v>2</v>
      </c>
      <c r="G115" s="28">
        <v>952.99</v>
      </c>
      <c r="H115" s="28">
        <f t="shared" si="4"/>
        <v>1905.98</v>
      </c>
      <c r="I115" s="29">
        <f t="shared" si="5"/>
        <v>3.9615947337058227E-2</v>
      </c>
      <c r="J115" s="29">
        <f t="shared" si="7"/>
        <v>80.461874040497079</v>
      </c>
      <c r="K115" s="26" t="str">
        <f t="shared" si="6"/>
        <v>B</v>
      </c>
    </row>
    <row r="116" spans="1:11" ht="16.5">
      <c r="A116" s="26" t="s">
        <v>2835</v>
      </c>
      <c r="B116" s="27" t="s">
        <v>2836</v>
      </c>
      <c r="C116" s="26" t="s">
        <v>15</v>
      </c>
      <c r="D116" s="26" t="s">
        <v>1120</v>
      </c>
      <c r="E116" s="26" t="s">
        <v>1221</v>
      </c>
      <c r="F116" s="28">
        <v>995.97857599999998</v>
      </c>
      <c r="G116" s="28">
        <v>1.85</v>
      </c>
      <c r="H116" s="28">
        <f t="shared" si="4"/>
        <v>1842.56</v>
      </c>
      <c r="I116" s="29">
        <f t="shared" si="5"/>
        <v>3.8297757544869304E-2</v>
      </c>
      <c r="J116" s="29">
        <f t="shared" si="7"/>
        <v>80.500171798041947</v>
      </c>
      <c r="K116" s="26" t="str">
        <f t="shared" si="6"/>
        <v>B</v>
      </c>
    </row>
    <row r="117" spans="1:11">
      <c r="A117" s="26" t="s">
        <v>2154</v>
      </c>
      <c r="B117" s="27" t="s">
        <v>2155</v>
      </c>
      <c r="C117" s="26" t="s">
        <v>15</v>
      </c>
      <c r="D117" s="26" t="s">
        <v>1234</v>
      </c>
      <c r="E117" s="26" t="s">
        <v>39</v>
      </c>
      <c r="F117" s="28">
        <v>77</v>
      </c>
      <c r="G117" s="28">
        <v>23.66</v>
      </c>
      <c r="H117" s="28">
        <f t="shared" si="4"/>
        <v>1821.82</v>
      </c>
      <c r="I117" s="29">
        <f t="shared" si="5"/>
        <v>3.7866674979590238E-2</v>
      </c>
      <c r="J117" s="29">
        <f t="shared" si="7"/>
        <v>80.538038473021544</v>
      </c>
      <c r="K117" s="26" t="str">
        <f t="shared" si="6"/>
        <v>B</v>
      </c>
    </row>
    <row r="118" spans="1:11">
      <c r="A118" s="26" t="s">
        <v>2567</v>
      </c>
      <c r="B118" s="27" t="s">
        <v>2568</v>
      </c>
      <c r="C118" s="26" t="s">
        <v>15</v>
      </c>
      <c r="D118" s="26" t="s">
        <v>1133</v>
      </c>
      <c r="E118" s="26" t="s">
        <v>1221</v>
      </c>
      <c r="F118" s="28">
        <v>74.2904634816</v>
      </c>
      <c r="G118" s="28">
        <v>24.25</v>
      </c>
      <c r="H118" s="28">
        <f t="shared" si="4"/>
        <v>1801.54</v>
      </c>
      <c r="I118" s="29">
        <f t="shared" si="5"/>
        <v>3.7445153551246009E-2</v>
      </c>
      <c r="J118" s="29">
        <f t="shared" si="7"/>
        <v>80.57548362657279</v>
      </c>
      <c r="K118" s="26" t="str">
        <f t="shared" si="6"/>
        <v>B</v>
      </c>
    </row>
    <row r="119" spans="1:11" ht="16.5">
      <c r="A119" s="26" t="s">
        <v>1638</v>
      </c>
      <c r="B119" s="27" t="s">
        <v>1639</v>
      </c>
      <c r="C119" s="26" t="s">
        <v>15</v>
      </c>
      <c r="D119" s="26" t="s">
        <v>1234</v>
      </c>
      <c r="E119" s="26" t="s">
        <v>39</v>
      </c>
      <c r="F119" s="28">
        <v>17</v>
      </c>
      <c r="G119" s="28">
        <v>103.35</v>
      </c>
      <c r="H119" s="28">
        <f t="shared" si="4"/>
        <v>1756.95</v>
      </c>
      <c r="I119" s="29">
        <f t="shared" si="5"/>
        <v>3.6518346820976322E-2</v>
      </c>
      <c r="J119" s="29">
        <f t="shared" si="7"/>
        <v>80.61200197339376</v>
      </c>
      <c r="K119" s="26" t="str">
        <f t="shared" si="6"/>
        <v>B</v>
      </c>
    </row>
    <row r="120" spans="1:11">
      <c r="A120" s="26" t="s">
        <v>2554</v>
      </c>
      <c r="B120" s="27" t="s">
        <v>2555</v>
      </c>
      <c r="C120" s="26" t="s">
        <v>15</v>
      </c>
      <c r="D120" s="26" t="s">
        <v>1133</v>
      </c>
      <c r="E120" s="26" t="s">
        <v>1221</v>
      </c>
      <c r="F120" s="28">
        <v>75.494340223199998</v>
      </c>
      <c r="G120" s="28">
        <v>22.81</v>
      </c>
      <c r="H120" s="28">
        <f t="shared" si="4"/>
        <v>1722.03</v>
      </c>
      <c r="I120" s="29">
        <f t="shared" si="5"/>
        <v>3.5792531817140982E-2</v>
      </c>
      <c r="J120" s="29">
        <f t="shared" si="7"/>
        <v>80.647794505210896</v>
      </c>
      <c r="K120" s="26" t="str">
        <f t="shared" si="6"/>
        <v>B</v>
      </c>
    </row>
    <row r="121" spans="1:11">
      <c r="A121" s="26" t="s">
        <v>1932</v>
      </c>
      <c r="B121" s="27" t="s">
        <v>693</v>
      </c>
      <c r="C121" s="26" t="s">
        <v>135</v>
      </c>
      <c r="D121" s="26" t="s">
        <v>1234</v>
      </c>
      <c r="E121" s="26" t="s">
        <v>136</v>
      </c>
      <c r="F121" s="28">
        <v>2</v>
      </c>
      <c r="G121" s="28">
        <v>794.09</v>
      </c>
      <c r="H121" s="28">
        <f t="shared" si="4"/>
        <v>1588.18</v>
      </c>
      <c r="I121" s="29">
        <f t="shared" si="5"/>
        <v>3.3010448819908465E-2</v>
      </c>
      <c r="J121" s="29">
        <f t="shared" si="7"/>
        <v>80.680804954030805</v>
      </c>
      <c r="K121" s="26" t="str">
        <f t="shared" si="6"/>
        <v>B</v>
      </c>
    </row>
    <row r="122" spans="1:11">
      <c r="A122" s="26" t="s">
        <v>1680</v>
      </c>
      <c r="B122" s="27" t="s">
        <v>423</v>
      </c>
      <c r="C122" s="26" t="s">
        <v>15</v>
      </c>
      <c r="D122" s="26" t="s">
        <v>1234</v>
      </c>
      <c r="E122" s="26" t="s">
        <v>39</v>
      </c>
      <c r="F122" s="28">
        <v>16</v>
      </c>
      <c r="G122" s="28">
        <v>97.24</v>
      </c>
      <c r="H122" s="28">
        <f t="shared" si="4"/>
        <v>1555.84</v>
      </c>
      <c r="I122" s="29">
        <f t="shared" si="5"/>
        <v>3.233825932322934E-2</v>
      </c>
      <c r="J122" s="29">
        <f t="shared" si="7"/>
        <v>80.71314321335403</v>
      </c>
      <c r="K122" s="26" t="str">
        <f t="shared" si="6"/>
        <v>B</v>
      </c>
    </row>
    <row r="123" spans="1:11">
      <c r="A123" s="26" t="s">
        <v>2036</v>
      </c>
      <c r="B123" s="27" t="s">
        <v>2037</v>
      </c>
      <c r="C123" s="26" t="s">
        <v>135</v>
      </c>
      <c r="D123" s="26" t="s">
        <v>1234</v>
      </c>
      <c r="E123" s="26" t="s">
        <v>2038</v>
      </c>
      <c r="F123" s="28">
        <v>32.457599999999999</v>
      </c>
      <c r="G123" s="28">
        <v>47.48</v>
      </c>
      <c r="H123" s="28">
        <f t="shared" si="4"/>
        <v>1541.09</v>
      </c>
      <c r="I123" s="29">
        <f t="shared" si="5"/>
        <v>3.2031679388905998E-2</v>
      </c>
      <c r="J123" s="29">
        <f t="shared" si="7"/>
        <v>80.745174892742938</v>
      </c>
      <c r="K123" s="26" t="str">
        <f t="shared" si="6"/>
        <v>B</v>
      </c>
    </row>
    <row r="124" spans="1:11">
      <c r="A124" s="26" t="s">
        <v>2519</v>
      </c>
      <c r="B124" s="27" t="s">
        <v>2520</v>
      </c>
      <c r="C124" s="26" t="s">
        <v>15</v>
      </c>
      <c r="D124" s="26" t="s">
        <v>1234</v>
      </c>
      <c r="E124" s="26" t="s">
        <v>176</v>
      </c>
      <c r="F124" s="28">
        <v>213.636</v>
      </c>
      <c r="G124" s="28">
        <v>6.88</v>
      </c>
      <c r="H124" s="28">
        <f t="shared" si="4"/>
        <v>1469.82</v>
      </c>
      <c r="I124" s="29">
        <f t="shared" si="5"/>
        <v>3.0550326716416182E-2</v>
      </c>
      <c r="J124" s="29">
        <f t="shared" si="7"/>
        <v>80.77572521945936</v>
      </c>
      <c r="K124" s="26" t="str">
        <f t="shared" si="6"/>
        <v>B</v>
      </c>
    </row>
    <row r="125" spans="1:11" ht="16.5">
      <c r="A125" s="26" t="s">
        <v>2244</v>
      </c>
      <c r="B125" s="27" t="s">
        <v>2245</v>
      </c>
      <c r="C125" s="26" t="s">
        <v>15</v>
      </c>
      <c r="D125" s="26" t="s">
        <v>1120</v>
      </c>
      <c r="E125" s="26" t="s">
        <v>1221</v>
      </c>
      <c r="F125" s="28">
        <v>1725.600200937856</v>
      </c>
      <c r="G125" s="28">
        <v>0.78</v>
      </c>
      <c r="H125" s="28">
        <f t="shared" si="4"/>
        <v>1345.97</v>
      </c>
      <c r="I125" s="29">
        <f t="shared" si="5"/>
        <v>2.7976094522114744E-2</v>
      </c>
      <c r="J125" s="29">
        <f t="shared" si="7"/>
        <v>80.803701313981477</v>
      </c>
      <c r="K125" s="26" t="str">
        <f t="shared" si="6"/>
        <v>B</v>
      </c>
    </row>
    <row r="126" spans="1:11">
      <c r="A126" s="26" t="s">
        <v>2557</v>
      </c>
      <c r="B126" s="27" t="s">
        <v>2558</v>
      </c>
      <c r="C126" s="26" t="s">
        <v>15</v>
      </c>
      <c r="D126" s="26" t="s">
        <v>1133</v>
      </c>
      <c r="E126" s="26" t="s">
        <v>1221</v>
      </c>
      <c r="F126" s="28">
        <v>62.260991497360003</v>
      </c>
      <c r="G126" s="28">
        <v>21.5</v>
      </c>
      <c r="H126" s="28">
        <f t="shared" si="4"/>
        <v>1338.61</v>
      </c>
      <c r="I126" s="29">
        <f t="shared" si="5"/>
        <v>2.7823116331157464E-2</v>
      </c>
      <c r="J126" s="29">
        <f t="shared" si="7"/>
        <v>80.831524430312641</v>
      </c>
      <c r="K126" s="26" t="str">
        <f t="shared" si="6"/>
        <v>B</v>
      </c>
    </row>
    <row r="127" spans="1:11">
      <c r="A127" s="26" t="s">
        <v>1503</v>
      </c>
      <c r="B127" s="27" t="s">
        <v>1504</v>
      </c>
      <c r="C127" s="26" t="s">
        <v>15</v>
      </c>
      <c r="D127" s="26" t="s">
        <v>1234</v>
      </c>
      <c r="E127" s="26" t="s">
        <v>39</v>
      </c>
      <c r="F127" s="28">
        <v>7.2228000000000003</v>
      </c>
      <c r="G127" s="28">
        <v>184.69</v>
      </c>
      <c r="H127" s="28">
        <f t="shared" si="4"/>
        <v>1333.98</v>
      </c>
      <c r="I127" s="29">
        <f t="shared" si="5"/>
        <v>2.7726881409400373E-2</v>
      </c>
      <c r="J127" s="29">
        <f t="shared" si="7"/>
        <v>80.859251311722048</v>
      </c>
      <c r="K127" s="26" t="str">
        <f t="shared" si="6"/>
        <v>B</v>
      </c>
    </row>
    <row r="128" spans="1:11">
      <c r="A128" s="26" t="s">
        <v>2637</v>
      </c>
      <c r="B128" s="27" t="s">
        <v>2638</v>
      </c>
      <c r="C128" s="26" t="s">
        <v>15</v>
      </c>
      <c r="D128" s="26" t="s">
        <v>1180</v>
      </c>
      <c r="E128" s="26" t="s">
        <v>39</v>
      </c>
      <c r="F128" s="32">
        <v>1.568879504918E-3</v>
      </c>
      <c r="G128" s="28">
        <v>844795</v>
      </c>
      <c r="H128" s="28">
        <f t="shared" si="4"/>
        <v>1325.38</v>
      </c>
      <c r="I128" s="29">
        <f t="shared" si="5"/>
        <v>2.7548129718879648E-2</v>
      </c>
      <c r="J128" s="29">
        <f t="shared" si="7"/>
        <v>80.886799441440928</v>
      </c>
      <c r="K128" s="26" t="str">
        <f t="shared" si="6"/>
        <v>B</v>
      </c>
    </row>
    <row r="129" spans="1:11" ht="16.5">
      <c r="A129" s="26" t="s">
        <v>2266</v>
      </c>
      <c r="B129" s="27" t="s">
        <v>2267</v>
      </c>
      <c r="C129" s="26" t="s">
        <v>15</v>
      </c>
      <c r="D129" s="26" t="s">
        <v>1120</v>
      </c>
      <c r="E129" s="26" t="s">
        <v>1221</v>
      </c>
      <c r="F129" s="28">
        <v>2153.4266862938498</v>
      </c>
      <c r="G129" s="28">
        <v>0.61</v>
      </c>
      <c r="H129" s="28">
        <f t="shared" si="4"/>
        <v>1313.59</v>
      </c>
      <c r="I129" s="29">
        <f t="shared" si="5"/>
        <v>2.7303073622223898E-2</v>
      </c>
      <c r="J129" s="29">
        <f t="shared" si="7"/>
        <v>80.914102515063149</v>
      </c>
      <c r="K129" s="26" t="str">
        <f t="shared" si="6"/>
        <v>B</v>
      </c>
    </row>
    <row r="130" spans="1:11" ht="16.5">
      <c r="A130" s="26" t="s">
        <v>1168</v>
      </c>
      <c r="B130" s="27" t="s">
        <v>1169</v>
      </c>
      <c r="C130" s="26" t="s">
        <v>15</v>
      </c>
      <c r="D130" s="26" t="s">
        <v>1120</v>
      </c>
      <c r="E130" s="26" t="s">
        <v>16</v>
      </c>
      <c r="F130" s="28">
        <v>5</v>
      </c>
      <c r="G130" s="28">
        <v>261.93</v>
      </c>
      <c r="H130" s="28">
        <f t="shared" si="4"/>
        <v>1309.6500000000001</v>
      </c>
      <c r="I130" s="29">
        <f t="shared" si="5"/>
        <v>2.7221180405869058E-2</v>
      </c>
      <c r="J130" s="29">
        <f t="shared" si="7"/>
        <v>80.941323695469023</v>
      </c>
      <c r="K130" s="26" t="str">
        <f t="shared" si="6"/>
        <v>B</v>
      </c>
    </row>
    <row r="131" spans="1:11" ht="16.5">
      <c r="A131" s="26" t="s">
        <v>1658</v>
      </c>
      <c r="B131" s="27" t="s">
        <v>1659</v>
      </c>
      <c r="C131" s="26" t="s">
        <v>15</v>
      </c>
      <c r="D131" s="26" t="s">
        <v>1234</v>
      </c>
      <c r="E131" s="26" t="s">
        <v>103</v>
      </c>
      <c r="F131" s="28">
        <v>547.096</v>
      </c>
      <c r="G131" s="28">
        <v>2.39</v>
      </c>
      <c r="H131" s="28">
        <f t="shared" si="4"/>
        <v>1307.56</v>
      </c>
      <c r="I131" s="29">
        <f t="shared" si="5"/>
        <v>2.7177739588056457E-2</v>
      </c>
      <c r="J131" s="29">
        <f t="shared" si="7"/>
        <v>80.968501435057078</v>
      </c>
      <c r="K131" s="26" t="str">
        <f t="shared" si="6"/>
        <v>B</v>
      </c>
    </row>
    <row r="132" spans="1:11">
      <c r="A132" s="26" t="s">
        <v>1648</v>
      </c>
      <c r="B132" s="27" t="s">
        <v>1649</v>
      </c>
      <c r="C132" s="26" t="s">
        <v>135</v>
      </c>
      <c r="D132" s="26" t="s">
        <v>1234</v>
      </c>
      <c r="E132" s="26" t="s">
        <v>136</v>
      </c>
      <c r="F132" s="28">
        <v>42</v>
      </c>
      <c r="G132" s="28">
        <v>30</v>
      </c>
      <c r="H132" s="28">
        <f t="shared" ref="H132:H195" si="8">ROUND(F132*G132,2)</f>
        <v>1260</v>
      </c>
      <c r="I132" s="29">
        <f t="shared" ref="I132:I195" si="9">H132/VALOR_TOTAL*100</f>
        <v>2.6189201169316233E-2</v>
      </c>
      <c r="J132" s="29">
        <f t="shared" si="7"/>
        <v>80.994690636226395</v>
      </c>
      <c r="K132" s="26" t="str">
        <f t="shared" ref="K132:K195" si="10">IF(J132&lt;=80,"A",IF(J132&lt;=95,"B","C"))</f>
        <v>B</v>
      </c>
    </row>
    <row r="133" spans="1:11">
      <c r="A133" s="26" t="s">
        <v>2121</v>
      </c>
      <c r="B133" s="27" t="s">
        <v>2122</v>
      </c>
      <c r="C133" s="26" t="s">
        <v>949</v>
      </c>
      <c r="D133" s="26" t="s">
        <v>1234</v>
      </c>
      <c r="E133" s="26" t="s">
        <v>103</v>
      </c>
      <c r="F133" s="28">
        <v>15.894</v>
      </c>
      <c r="G133" s="28">
        <v>72.86</v>
      </c>
      <c r="H133" s="28">
        <f t="shared" si="8"/>
        <v>1158.04</v>
      </c>
      <c r="I133" s="29">
        <f t="shared" si="9"/>
        <v>2.4069954382630931E-2</v>
      </c>
      <c r="J133" s="29">
        <f t="shared" ref="J133:J196" si="11">I133+J132</f>
        <v>81.01876059060902</v>
      </c>
      <c r="K133" s="26" t="str">
        <f t="shared" si="10"/>
        <v>B</v>
      </c>
    </row>
    <row r="134" spans="1:11" ht="16.5">
      <c r="A134" s="26" t="s">
        <v>1124</v>
      </c>
      <c r="B134" s="27" t="s">
        <v>1125</v>
      </c>
      <c r="C134" s="26" t="s">
        <v>15</v>
      </c>
      <c r="D134" s="26" t="s">
        <v>1120</v>
      </c>
      <c r="E134" s="26" t="s">
        <v>16</v>
      </c>
      <c r="F134" s="28">
        <v>7.5</v>
      </c>
      <c r="G134" s="28">
        <v>146</v>
      </c>
      <c r="H134" s="28">
        <f t="shared" si="8"/>
        <v>1095</v>
      </c>
      <c r="I134" s="29">
        <f t="shared" si="9"/>
        <v>2.2759662920953393E-2</v>
      </c>
      <c r="J134" s="29">
        <f t="shared" si="11"/>
        <v>81.041520253529967</v>
      </c>
      <c r="K134" s="26" t="str">
        <f t="shared" si="10"/>
        <v>B</v>
      </c>
    </row>
    <row r="135" spans="1:11">
      <c r="A135" s="26" t="s">
        <v>2250</v>
      </c>
      <c r="B135" s="27" t="s">
        <v>2251</v>
      </c>
      <c r="C135" s="26" t="s">
        <v>15</v>
      </c>
      <c r="D135" s="26" t="s">
        <v>1133</v>
      </c>
      <c r="E135" s="26" t="s">
        <v>1221</v>
      </c>
      <c r="F135" s="28">
        <v>74.731343416861705</v>
      </c>
      <c r="G135" s="28">
        <v>14.27</v>
      </c>
      <c r="H135" s="28">
        <f t="shared" si="8"/>
        <v>1066.42</v>
      </c>
      <c r="I135" s="29">
        <f t="shared" si="9"/>
        <v>2.2165625326176368E-2</v>
      </c>
      <c r="J135" s="29">
        <f t="shared" si="11"/>
        <v>81.063685878856148</v>
      </c>
      <c r="K135" s="26" t="str">
        <f t="shared" si="10"/>
        <v>B</v>
      </c>
    </row>
    <row r="136" spans="1:11">
      <c r="A136" s="26" t="s">
        <v>1558</v>
      </c>
      <c r="B136" s="27" t="s">
        <v>1559</v>
      </c>
      <c r="C136" s="26" t="s">
        <v>15</v>
      </c>
      <c r="D136" s="26" t="s">
        <v>1234</v>
      </c>
      <c r="E136" s="26" t="s">
        <v>103</v>
      </c>
      <c r="F136" s="28">
        <v>30.171199999999999</v>
      </c>
      <c r="G136" s="28">
        <v>35.17</v>
      </c>
      <c r="H136" s="28">
        <f t="shared" si="8"/>
        <v>1061.1199999999999</v>
      </c>
      <c r="I136" s="29">
        <f t="shared" si="9"/>
        <v>2.2055464400622889E-2</v>
      </c>
      <c r="J136" s="29">
        <f t="shared" si="11"/>
        <v>81.085741343256771</v>
      </c>
      <c r="K136" s="26" t="str">
        <f t="shared" si="10"/>
        <v>B</v>
      </c>
    </row>
    <row r="137" spans="1:11">
      <c r="A137" s="26" t="s">
        <v>2667</v>
      </c>
      <c r="B137" s="27" t="s">
        <v>2668</v>
      </c>
      <c r="C137" s="26" t="s">
        <v>15</v>
      </c>
      <c r="D137" s="26" t="s">
        <v>1234</v>
      </c>
      <c r="E137" s="26" t="s">
        <v>103</v>
      </c>
      <c r="F137" s="28">
        <v>38.324857600000001</v>
      </c>
      <c r="G137" s="28">
        <v>27.45</v>
      </c>
      <c r="H137" s="28">
        <f t="shared" si="8"/>
        <v>1052.02</v>
      </c>
      <c r="I137" s="29">
        <f t="shared" si="9"/>
        <v>2.1866320169955607E-2</v>
      </c>
      <c r="J137" s="29">
        <f t="shared" si="11"/>
        <v>81.107607663426734</v>
      </c>
      <c r="K137" s="26" t="str">
        <f t="shared" si="10"/>
        <v>B</v>
      </c>
    </row>
    <row r="138" spans="1:11">
      <c r="A138" s="26" t="s">
        <v>2197</v>
      </c>
      <c r="B138" s="27" t="s">
        <v>2198</v>
      </c>
      <c r="C138" s="26" t="s">
        <v>15</v>
      </c>
      <c r="D138" s="26" t="s">
        <v>1234</v>
      </c>
      <c r="E138" s="26" t="s">
        <v>1301</v>
      </c>
      <c r="F138" s="28">
        <v>42.988911999999999</v>
      </c>
      <c r="G138" s="28">
        <v>24.22</v>
      </c>
      <c r="H138" s="28">
        <f t="shared" si="8"/>
        <v>1041.19</v>
      </c>
      <c r="I138" s="29">
        <f t="shared" si="9"/>
        <v>2.1641217750381248E-2</v>
      </c>
      <c r="J138" s="29">
        <f t="shared" si="11"/>
        <v>81.129248881177119</v>
      </c>
      <c r="K138" s="26" t="str">
        <f t="shared" si="10"/>
        <v>B</v>
      </c>
    </row>
    <row r="139" spans="1:11">
      <c r="A139" s="26" t="s">
        <v>2157</v>
      </c>
      <c r="B139" s="27" t="s">
        <v>2158</v>
      </c>
      <c r="C139" s="26" t="s">
        <v>15</v>
      </c>
      <c r="D139" s="26" t="s">
        <v>1234</v>
      </c>
      <c r="E139" s="26" t="s">
        <v>39</v>
      </c>
      <c r="F139" s="28">
        <v>25</v>
      </c>
      <c r="G139" s="28">
        <v>41.63</v>
      </c>
      <c r="H139" s="28">
        <f t="shared" si="8"/>
        <v>1040.75</v>
      </c>
      <c r="I139" s="29">
        <f t="shared" si="9"/>
        <v>2.1632072315052278E-2</v>
      </c>
      <c r="J139" s="29">
        <f t="shared" si="11"/>
        <v>81.150880953492177</v>
      </c>
      <c r="K139" s="26" t="str">
        <f t="shared" si="10"/>
        <v>B</v>
      </c>
    </row>
    <row r="140" spans="1:11">
      <c r="A140" s="26" t="s">
        <v>1585</v>
      </c>
      <c r="B140" s="27" t="s">
        <v>1586</v>
      </c>
      <c r="C140" s="26" t="s">
        <v>15</v>
      </c>
      <c r="D140" s="26" t="s">
        <v>1234</v>
      </c>
      <c r="E140" s="26" t="s">
        <v>176</v>
      </c>
      <c r="F140" s="28">
        <v>6.1811999999999996</v>
      </c>
      <c r="G140" s="28">
        <v>162.59</v>
      </c>
      <c r="H140" s="28">
        <f t="shared" si="8"/>
        <v>1005</v>
      </c>
      <c r="I140" s="29">
        <f t="shared" si="9"/>
        <v>2.0889005694573665E-2</v>
      </c>
      <c r="J140" s="29">
        <f t="shared" si="11"/>
        <v>81.171769959186747</v>
      </c>
      <c r="K140" s="26" t="str">
        <f t="shared" si="10"/>
        <v>B</v>
      </c>
    </row>
    <row r="141" spans="1:11" ht="16.5">
      <c r="A141" s="26" t="s">
        <v>1545</v>
      </c>
      <c r="B141" s="27" t="s">
        <v>1546</v>
      </c>
      <c r="C141" s="26" t="s">
        <v>15</v>
      </c>
      <c r="D141" s="26" t="s">
        <v>1234</v>
      </c>
      <c r="E141" s="26" t="s">
        <v>39</v>
      </c>
      <c r="F141" s="28">
        <v>52</v>
      </c>
      <c r="G141" s="28">
        <v>19.260000000000002</v>
      </c>
      <c r="H141" s="28">
        <f t="shared" si="8"/>
        <v>1001.52</v>
      </c>
      <c r="I141" s="29">
        <f t="shared" si="9"/>
        <v>2.0816673615153648E-2</v>
      </c>
      <c r="J141" s="29">
        <f t="shared" si="11"/>
        <v>81.192586632801905</v>
      </c>
      <c r="K141" s="26" t="str">
        <f t="shared" si="10"/>
        <v>B</v>
      </c>
    </row>
    <row r="142" spans="1:11">
      <c r="A142" s="26" t="s">
        <v>2132</v>
      </c>
      <c r="B142" s="27" t="s">
        <v>2133</v>
      </c>
      <c r="C142" s="26" t="s">
        <v>15</v>
      </c>
      <c r="D142" s="26" t="s">
        <v>1234</v>
      </c>
      <c r="E142" s="26" t="s">
        <v>39</v>
      </c>
      <c r="F142" s="28">
        <v>33.575000000000003</v>
      </c>
      <c r="G142" s="28">
        <v>29.33</v>
      </c>
      <c r="H142" s="28">
        <f t="shared" si="8"/>
        <v>984.75</v>
      </c>
      <c r="I142" s="29">
        <f t="shared" si="9"/>
        <v>2.0468107818638226E-2</v>
      </c>
      <c r="J142" s="29">
        <f t="shared" si="11"/>
        <v>81.213054740620549</v>
      </c>
      <c r="K142" s="26" t="str">
        <f t="shared" si="10"/>
        <v>B</v>
      </c>
    </row>
    <row r="143" spans="1:11" ht="16.5">
      <c r="A143" s="26" t="s">
        <v>2085</v>
      </c>
      <c r="B143" s="27" t="s">
        <v>2086</v>
      </c>
      <c r="C143" s="26" t="s">
        <v>15</v>
      </c>
      <c r="D143" s="26" t="s">
        <v>1234</v>
      </c>
      <c r="E143" s="26" t="s">
        <v>103</v>
      </c>
      <c r="F143" s="28">
        <v>189.8176</v>
      </c>
      <c r="G143" s="28">
        <v>4.97</v>
      </c>
      <c r="H143" s="28">
        <f t="shared" si="8"/>
        <v>943.39</v>
      </c>
      <c r="I143" s="29">
        <f t="shared" si="9"/>
        <v>1.9608436897715274E-2</v>
      </c>
      <c r="J143" s="29">
        <f t="shared" si="11"/>
        <v>81.232663177518262</v>
      </c>
      <c r="K143" s="26" t="str">
        <f t="shared" si="10"/>
        <v>B</v>
      </c>
    </row>
    <row r="144" spans="1:11">
      <c r="A144" s="26" t="s">
        <v>2609</v>
      </c>
      <c r="B144" s="27" t="s">
        <v>2610</v>
      </c>
      <c r="C144" s="26" t="s">
        <v>15</v>
      </c>
      <c r="D144" s="26" t="s">
        <v>1133</v>
      </c>
      <c r="E144" s="26" t="s">
        <v>1221</v>
      </c>
      <c r="F144" s="28">
        <v>44.225155954800002</v>
      </c>
      <c r="G144" s="28">
        <v>21.23</v>
      </c>
      <c r="H144" s="28">
        <f t="shared" si="8"/>
        <v>938.9</v>
      </c>
      <c r="I144" s="29">
        <f t="shared" si="9"/>
        <v>1.9515111887199219E-2</v>
      </c>
      <c r="J144" s="29">
        <f t="shared" si="11"/>
        <v>81.252178289405464</v>
      </c>
      <c r="K144" s="26" t="str">
        <f t="shared" si="10"/>
        <v>B</v>
      </c>
    </row>
    <row r="145" spans="1:11">
      <c r="A145" s="26" t="s">
        <v>2341</v>
      </c>
      <c r="B145" s="27" t="s">
        <v>2342</v>
      </c>
      <c r="C145" s="26" t="s">
        <v>15</v>
      </c>
      <c r="D145" s="26" t="s">
        <v>1133</v>
      </c>
      <c r="E145" s="26" t="s">
        <v>1221</v>
      </c>
      <c r="F145" s="28">
        <v>43.143678226399999</v>
      </c>
      <c r="G145" s="28">
        <v>21.5</v>
      </c>
      <c r="H145" s="28">
        <f t="shared" si="8"/>
        <v>927.59</v>
      </c>
      <c r="I145" s="29">
        <f t="shared" si="9"/>
        <v>1.9280032629084166E-2</v>
      </c>
      <c r="J145" s="29">
        <f t="shared" si="11"/>
        <v>81.271458322034547</v>
      </c>
      <c r="K145" s="26" t="str">
        <f t="shared" si="10"/>
        <v>B</v>
      </c>
    </row>
    <row r="146" spans="1:11" ht="16.5">
      <c r="A146" s="26" t="s">
        <v>1508</v>
      </c>
      <c r="B146" s="27" t="s">
        <v>1509</v>
      </c>
      <c r="C146" s="26" t="s">
        <v>15</v>
      </c>
      <c r="D146" s="26" t="s">
        <v>1234</v>
      </c>
      <c r="E146" s="26" t="s">
        <v>39</v>
      </c>
      <c r="F146" s="28">
        <v>3.9998399999999998</v>
      </c>
      <c r="G146" s="28">
        <v>220</v>
      </c>
      <c r="H146" s="28">
        <f t="shared" si="8"/>
        <v>879.96</v>
      </c>
      <c r="I146" s="29">
        <f t="shared" si="9"/>
        <v>1.8290039254723424E-2</v>
      </c>
      <c r="J146" s="29">
        <f t="shared" si="11"/>
        <v>81.28974836128927</v>
      </c>
      <c r="K146" s="26" t="str">
        <f t="shared" si="10"/>
        <v>B</v>
      </c>
    </row>
    <row r="147" spans="1:11" ht="16.5">
      <c r="A147" s="26" t="s">
        <v>2246</v>
      </c>
      <c r="B147" s="27" t="s">
        <v>2247</v>
      </c>
      <c r="C147" s="26" t="s">
        <v>15</v>
      </c>
      <c r="D147" s="26" t="s">
        <v>1120</v>
      </c>
      <c r="E147" s="26" t="s">
        <v>1221</v>
      </c>
      <c r="F147" s="28">
        <v>10909.384239983196</v>
      </c>
      <c r="G147" s="28">
        <v>0.08</v>
      </c>
      <c r="H147" s="28">
        <f t="shared" si="8"/>
        <v>872.75</v>
      </c>
      <c r="I147" s="29">
        <f t="shared" si="9"/>
        <v>1.8140178825810115E-2</v>
      </c>
      <c r="J147" s="29">
        <f t="shared" si="11"/>
        <v>81.307888540115087</v>
      </c>
      <c r="K147" s="26" t="str">
        <f t="shared" si="10"/>
        <v>B</v>
      </c>
    </row>
    <row r="148" spans="1:11">
      <c r="A148" s="26" t="s">
        <v>2210</v>
      </c>
      <c r="B148" s="27" t="s">
        <v>2211</v>
      </c>
      <c r="C148" s="26" t="s">
        <v>15</v>
      </c>
      <c r="D148" s="26" t="s">
        <v>1234</v>
      </c>
      <c r="E148" s="26" t="s">
        <v>39</v>
      </c>
      <c r="F148" s="28">
        <v>37.215150000000001</v>
      </c>
      <c r="G148" s="28">
        <v>23.13</v>
      </c>
      <c r="H148" s="28">
        <f t="shared" si="8"/>
        <v>860.79</v>
      </c>
      <c r="I148" s="29">
        <f t="shared" si="9"/>
        <v>1.7891589265504541E-2</v>
      </c>
      <c r="J148" s="29">
        <f t="shared" si="11"/>
        <v>81.32578012938059</v>
      </c>
      <c r="K148" s="26" t="str">
        <f t="shared" si="10"/>
        <v>B</v>
      </c>
    </row>
    <row r="149" spans="1:11">
      <c r="A149" s="26" t="s">
        <v>2953</v>
      </c>
      <c r="B149" s="27" t="s">
        <v>2954</v>
      </c>
      <c r="C149" s="26" t="s">
        <v>15</v>
      </c>
      <c r="D149" s="26" t="s">
        <v>1234</v>
      </c>
      <c r="E149" s="26" t="s">
        <v>39</v>
      </c>
      <c r="F149" s="28">
        <v>2</v>
      </c>
      <c r="G149" s="28">
        <v>426.96</v>
      </c>
      <c r="H149" s="28">
        <f t="shared" si="8"/>
        <v>853.92</v>
      </c>
      <c r="I149" s="29">
        <f t="shared" si="9"/>
        <v>1.7748795763890889E-2</v>
      </c>
      <c r="J149" s="29">
        <f t="shared" si="11"/>
        <v>81.343528925144483</v>
      </c>
      <c r="K149" s="26" t="str">
        <f t="shared" si="10"/>
        <v>B</v>
      </c>
    </row>
    <row r="150" spans="1:11">
      <c r="A150" s="26" t="s">
        <v>1499</v>
      </c>
      <c r="B150" s="27" t="s">
        <v>1500</v>
      </c>
      <c r="C150" s="26" t="s">
        <v>15</v>
      </c>
      <c r="D150" s="26" t="s">
        <v>1234</v>
      </c>
      <c r="E150" s="26" t="s">
        <v>1501</v>
      </c>
      <c r="F150" s="28">
        <v>24.996684999999999</v>
      </c>
      <c r="G150" s="28">
        <v>33.47</v>
      </c>
      <c r="H150" s="28">
        <f t="shared" si="8"/>
        <v>836.64</v>
      </c>
      <c r="I150" s="29">
        <f t="shared" si="9"/>
        <v>1.738962957642598E-2</v>
      </c>
      <c r="J150" s="29">
        <f t="shared" si="11"/>
        <v>81.360918554720911</v>
      </c>
      <c r="K150" s="26" t="str">
        <f t="shared" si="10"/>
        <v>B</v>
      </c>
    </row>
    <row r="151" spans="1:11">
      <c r="A151" s="26" t="s">
        <v>2394</v>
      </c>
      <c r="B151" s="27" t="s">
        <v>2395</v>
      </c>
      <c r="C151" s="26" t="s">
        <v>15</v>
      </c>
      <c r="D151" s="26" t="s">
        <v>1133</v>
      </c>
      <c r="E151" s="26" t="s">
        <v>1221</v>
      </c>
      <c r="F151" s="28">
        <v>38.636963917199999</v>
      </c>
      <c r="G151" s="28">
        <v>21.53</v>
      </c>
      <c r="H151" s="28">
        <f t="shared" si="8"/>
        <v>831.85</v>
      </c>
      <c r="I151" s="29">
        <f t="shared" si="9"/>
        <v>1.7290069041821995E-2</v>
      </c>
      <c r="J151" s="29">
        <f t="shared" si="11"/>
        <v>81.378208623762731</v>
      </c>
      <c r="K151" s="26" t="str">
        <f t="shared" si="10"/>
        <v>B</v>
      </c>
    </row>
    <row r="152" spans="1:11" ht="16.5">
      <c r="A152" s="26" t="s">
        <v>1667</v>
      </c>
      <c r="B152" s="27" t="s">
        <v>1668</v>
      </c>
      <c r="C152" s="26" t="s">
        <v>15</v>
      </c>
      <c r="D152" s="26" t="s">
        <v>1234</v>
      </c>
      <c r="E152" s="26" t="s">
        <v>39</v>
      </c>
      <c r="F152" s="28">
        <v>1</v>
      </c>
      <c r="G152" s="28">
        <v>825.11</v>
      </c>
      <c r="H152" s="28">
        <f t="shared" si="8"/>
        <v>825.11</v>
      </c>
      <c r="I152" s="29">
        <f t="shared" si="9"/>
        <v>1.7149977600646443E-2</v>
      </c>
      <c r="J152" s="29">
        <f t="shared" si="11"/>
        <v>81.395358601363384</v>
      </c>
      <c r="K152" s="26" t="str">
        <f t="shared" si="10"/>
        <v>B</v>
      </c>
    </row>
    <row r="153" spans="1:11" ht="16.5">
      <c r="A153" s="26" t="s">
        <v>1172</v>
      </c>
      <c r="B153" s="27" t="s">
        <v>1173</v>
      </c>
      <c r="C153" s="26" t="s">
        <v>15</v>
      </c>
      <c r="D153" s="26" t="s">
        <v>1120</v>
      </c>
      <c r="E153" s="26" t="s">
        <v>16</v>
      </c>
      <c r="F153" s="28">
        <v>5</v>
      </c>
      <c r="G153" s="28">
        <v>160.47</v>
      </c>
      <c r="H153" s="28">
        <f t="shared" si="8"/>
        <v>802.35</v>
      </c>
      <c r="I153" s="29">
        <f t="shared" si="9"/>
        <v>1.6676909173175304E-2</v>
      </c>
      <c r="J153" s="29">
        <f t="shared" si="11"/>
        <v>81.412035510536555</v>
      </c>
      <c r="K153" s="26" t="str">
        <f t="shared" si="10"/>
        <v>B</v>
      </c>
    </row>
    <row r="154" spans="1:11" ht="16.5">
      <c r="A154" s="26" t="s">
        <v>1661</v>
      </c>
      <c r="B154" s="27" t="s">
        <v>1662</v>
      </c>
      <c r="C154" s="26" t="s">
        <v>15</v>
      </c>
      <c r="D154" s="26" t="s">
        <v>1234</v>
      </c>
      <c r="E154" s="26" t="s">
        <v>103</v>
      </c>
      <c r="F154" s="28">
        <v>179.0496</v>
      </c>
      <c r="G154" s="28">
        <v>4.3499999999999996</v>
      </c>
      <c r="H154" s="28">
        <f t="shared" si="8"/>
        <v>778.87</v>
      </c>
      <c r="I154" s="29">
        <f t="shared" si="9"/>
        <v>1.6188875487893124E-2</v>
      </c>
      <c r="J154" s="29">
        <f t="shared" si="11"/>
        <v>81.428224386024453</v>
      </c>
      <c r="K154" s="26" t="str">
        <f t="shared" si="10"/>
        <v>B</v>
      </c>
    </row>
    <row r="155" spans="1:11" ht="16.5">
      <c r="A155" s="26" t="s">
        <v>1157</v>
      </c>
      <c r="B155" s="27" t="s">
        <v>1158</v>
      </c>
      <c r="C155" s="26" t="s">
        <v>15</v>
      </c>
      <c r="D155" s="26" t="s">
        <v>1120</v>
      </c>
      <c r="E155" s="26" t="s">
        <v>16</v>
      </c>
      <c r="F155" s="28">
        <v>5</v>
      </c>
      <c r="G155" s="28">
        <v>153.54</v>
      </c>
      <c r="H155" s="28">
        <f t="shared" si="8"/>
        <v>767.7</v>
      </c>
      <c r="I155" s="29">
        <f t="shared" si="9"/>
        <v>1.5956706141019107E-2</v>
      </c>
      <c r="J155" s="29">
        <f t="shared" si="11"/>
        <v>81.444181092165479</v>
      </c>
      <c r="K155" s="26" t="str">
        <f t="shared" si="10"/>
        <v>B</v>
      </c>
    </row>
    <row r="156" spans="1:11">
      <c r="A156" s="26" t="s">
        <v>1447</v>
      </c>
      <c r="B156" s="27" t="s">
        <v>1448</v>
      </c>
      <c r="C156" s="26" t="s">
        <v>15</v>
      </c>
      <c r="D156" s="26" t="s">
        <v>1180</v>
      </c>
      <c r="E156" s="26" t="s">
        <v>16</v>
      </c>
      <c r="F156" s="28">
        <v>116.96204</v>
      </c>
      <c r="G156" s="28">
        <v>6.36</v>
      </c>
      <c r="H156" s="28">
        <f t="shared" si="8"/>
        <v>743.88</v>
      </c>
      <c r="I156" s="29">
        <f t="shared" si="9"/>
        <v>1.5461605528437269E-2</v>
      </c>
      <c r="J156" s="29">
        <f t="shared" si="11"/>
        <v>81.459642697693923</v>
      </c>
      <c r="K156" s="26" t="str">
        <f t="shared" si="10"/>
        <v>B</v>
      </c>
    </row>
    <row r="157" spans="1:11">
      <c r="A157" s="26" t="s">
        <v>1635</v>
      </c>
      <c r="B157" s="27" t="s">
        <v>1636</v>
      </c>
      <c r="C157" s="26" t="s">
        <v>135</v>
      </c>
      <c r="D157" s="26" t="s">
        <v>1234</v>
      </c>
      <c r="E157" s="26" t="s">
        <v>136</v>
      </c>
      <c r="F157" s="28">
        <v>2</v>
      </c>
      <c r="G157" s="28">
        <v>349.06</v>
      </c>
      <c r="H157" s="28">
        <f t="shared" si="8"/>
        <v>698.12</v>
      </c>
      <c r="I157" s="29">
        <f t="shared" si="9"/>
        <v>1.4510480254224642E-2</v>
      </c>
      <c r="J157" s="29">
        <f t="shared" si="11"/>
        <v>81.474153177948153</v>
      </c>
      <c r="K157" s="26" t="str">
        <f t="shared" si="10"/>
        <v>B</v>
      </c>
    </row>
    <row r="158" spans="1:11">
      <c r="A158" s="26" t="s">
        <v>1651</v>
      </c>
      <c r="B158" s="27" t="s">
        <v>391</v>
      </c>
      <c r="C158" s="26" t="s">
        <v>135</v>
      </c>
      <c r="D158" s="26" t="s">
        <v>1234</v>
      </c>
      <c r="E158" s="26" t="s">
        <v>136</v>
      </c>
      <c r="F158" s="28">
        <v>2</v>
      </c>
      <c r="G158" s="28">
        <v>344.53</v>
      </c>
      <c r="H158" s="28">
        <f t="shared" si="8"/>
        <v>689.06</v>
      </c>
      <c r="I158" s="29">
        <f t="shared" si="9"/>
        <v>1.4322167426769082E-2</v>
      </c>
      <c r="J158" s="29">
        <f t="shared" si="11"/>
        <v>81.488475345374923</v>
      </c>
      <c r="K158" s="26" t="str">
        <f t="shared" si="10"/>
        <v>B</v>
      </c>
    </row>
    <row r="159" spans="1:11">
      <c r="A159" s="26" t="s">
        <v>1904</v>
      </c>
      <c r="B159" s="27" t="s">
        <v>1905</v>
      </c>
      <c r="C159" s="26" t="s">
        <v>15</v>
      </c>
      <c r="D159" s="26" t="s">
        <v>1234</v>
      </c>
      <c r="E159" s="26" t="s">
        <v>39</v>
      </c>
      <c r="F159" s="28">
        <v>4</v>
      </c>
      <c r="G159" s="28">
        <v>166.25</v>
      </c>
      <c r="H159" s="28">
        <f t="shared" si="8"/>
        <v>665</v>
      </c>
      <c r="I159" s="29">
        <f t="shared" si="9"/>
        <v>1.3822078394916903E-2</v>
      </c>
      <c r="J159" s="29">
        <f t="shared" si="11"/>
        <v>81.502297423769846</v>
      </c>
      <c r="K159" s="26" t="str">
        <f t="shared" si="10"/>
        <v>B</v>
      </c>
    </row>
    <row r="160" spans="1:11">
      <c r="A160" s="26" t="s">
        <v>2039</v>
      </c>
      <c r="B160" s="27" t="s">
        <v>2040</v>
      </c>
      <c r="C160" s="26" t="s">
        <v>135</v>
      </c>
      <c r="D160" s="26" t="s">
        <v>1234</v>
      </c>
      <c r="E160" s="26" t="s">
        <v>2038</v>
      </c>
      <c r="F160" s="28">
        <v>32.457599999999999</v>
      </c>
      <c r="G160" s="28">
        <v>20.350000000000001</v>
      </c>
      <c r="H160" s="28">
        <f t="shared" si="8"/>
        <v>660.51</v>
      </c>
      <c r="I160" s="29">
        <f t="shared" si="9"/>
        <v>1.3728753384400846E-2</v>
      </c>
      <c r="J160" s="29">
        <f t="shared" si="11"/>
        <v>81.516026177154245</v>
      </c>
      <c r="K160" s="26" t="str">
        <f t="shared" si="10"/>
        <v>B</v>
      </c>
    </row>
    <row r="161" spans="1:11">
      <c r="A161" s="26" t="s">
        <v>2551</v>
      </c>
      <c r="B161" s="27" t="s">
        <v>2552</v>
      </c>
      <c r="C161" s="26" t="s">
        <v>15</v>
      </c>
      <c r="D161" s="26" t="s">
        <v>1133</v>
      </c>
      <c r="E161" s="26" t="s">
        <v>1221</v>
      </c>
      <c r="F161" s="28">
        <v>30.57381066156</v>
      </c>
      <c r="G161" s="28">
        <v>21.5</v>
      </c>
      <c r="H161" s="28">
        <f t="shared" si="8"/>
        <v>657.34</v>
      </c>
      <c r="I161" s="29">
        <f t="shared" si="9"/>
        <v>1.3662864679871696E-2</v>
      </c>
      <c r="J161" s="29">
        <f t="shared" si="11"/>
        <v>81.529689041834118</v>
      </c>
      <c r="K161" s="26" t="str">
        <f t="shared" si="10"/>
        <v>B</v>
      </c>
    </row>
    <row r="162" spans="1:11" ht="16.5">
      <c r="A162" s="26" t="s">
        <v>1408</v>
      </c>
      <c r="B162" s="27" t="s">
        <v>1409</v>
      </c>
      <c r="C162" s="26" t="s">
        <v>15</v>
      </c>
      <c r="D162" s="26" t="s">
        <v>1234</v>
      </c>
      <c r="E162" s="26" t="s">
        <v>39</v>
      </c>
      <c r="F162" s="28">
        <v>2978.47867135872</v>
      </c>
      <c r="G162" s="28">
        <v>0.22</v>
      </c>
      <c r="H162" s="28">
        <f t="shared" si="8"/>
        <v>655.27</v>
      </c>
      <c r="I162" s="29">
        <f t="shared" si="9"/>
        <v>1.361983956366496E-2</v>
      </c>
      <c r="J162" s="29">
        <f t="shared" si="11"/>
        <v>81.543308881397778</v>
      </c>
      <c r="K162" s="26" t="str">
        <f t="shared" si="10"/>
        <v>B</v>
      </c>
    </row>
    <row r="163" spans="1:11" ht="16.5">
      <c r="A163" s="26" t="s">
        <v>2257</v>
      </c>
      <c r="B163" s="27" t="s">
        <v>2258</v>
      </c>
      <c r="C163" s="26" t="s">
        <v>15</v>
      </c>
      <c r="D163" s="26" t="s">
        <v>1120</v>
      </c>
      <c r="E163" s="26" t="s">
        <v>1221</v>
      </c>
      <c r="F163" s="28">
        <v>1411.46939636</v>
      </c>
      <c r="G163" s="28">
        <v>0.44</v>
      </c>
      <c r="H163" s="28">
        <f t="shared" si="8"/>
        <v>621.04999999999995</v>
      </c>
      <c r="I163" s="29">
        <f t="shared" si="9"/>
        <v>1.2908574116034799E-2</v>
      </c>
      <c r="J163" s="29">
        <f t="shared" si="11"/>
        <v>81.556217455513817</v>
      </c>
      <c r="K163" s="26" t="str">
        <f t="shared" si="10"/>
        <v>B</v>
      </c>
    </row>
    <row r="164" spans="1:11">
      <c r="A164" s="26" t="s">
        <v>2336</v>
      </c>
      <c r="B164" s="27" t="s">
        <v>2337</v>
      </c>
      <c r="C164" s="26" t="s">
        <v>15</v>
      </c>
      <c r="D164" s="26" t="s">
        <v>1133</v>
      </c>
      <c r="E164" s="26" t="s">
        <v>1221</v>
      </c>
      <c r="F164" s="28">
        <v>41.712718958579998</v>
      </c>
      <c r="G164" s="28">
        <v>14.27</v>
      </c>
      <c r="H164" s="28">
        <f t="shared" si="8"/>
        <v>595.24</v>
      </c>
      <c r="I164" s="29">
        <f t="shared" si="9"/>
        <v>1.2372111193669679E-2</v>
      </c>
      <c r="J164" s="29">
        <f t="shared" si="11"/>
        <v>81.568589566707487</v>
      </c>
      <c r="K164" s="26" t="str">
        <f t="shared" si="10"/>
        <v>B</v>
      </c>
    </row>
    <row r="165" spans="1:11" ht="16.5">
      <c r="A165" s="26" t="s">
        <v>1170</v>
      </c>
      <c r="B165" s="27" t="s">
        <v>1171</v>
      </c>
      <c r="C165" s="26" t="s">
        <v>15</v>
      </c>
      <c r="D165" s="26" t="s">
        <v>1120</v>
      </c>
      <c r="E165" s="26" t="s">
        <v>16</v>
      </c>
      <c r="F165" s="28">
        <v>5</v>
      </c>
      <c r="G165" s="28">
        <v>114.77</v>
      </c>
      <c r="H165" s="28">
        <f t="shared" si="8"/>
        <v>573.85</v>
      </c>
      <c r="I165" s="29">
        <f t="shared" si="9"/>
        <v>1.1927518326200098E-2</v>
      </c>
      <c r="J165" s="29">
        <f t="shared" si="11"/>
        <v>81.580517085033691</v>
      </c>
      <c r="K165" s="26" t="str">
        <f t="shared" si="10"/>
        <v>B</v>
      </c>
    </row>
    <row r="166" spans="1:11">
      <c r="A166" s="26" t="s">
        <v>2579</v>
      </c>
      <c r="B166" s="27" t="s">
        <v>2580</v>
      </c>
      <c r="C166" s="26" t="s">
        <v>15</v>
      </c>
      <c r="D166" s="26" t="s">
        <v>1133</v>
      </c>
      <c r="E166" s="26" t="s">
        <v>1221</v>
      </c>
      <c r="F166" s="28">
        <v>17.8361807359029</v>
      </c>
      <c r="G166" s="28">
        <v>31.92</v>
      </c>
      <c r="H166" s="28">
        <f t="shared" si="8"/>
        <v>569.33000000000004</v>
      </c>
      <c r="I166" s="29">
        <f t="shared" si="9"/>
        <v>1.1833569763275249E-2</v>
      </c>
      <c r="J166" s="29">
        <f t="shared" si="11"/>
        <v>81.592350654796959</v>
      </c>
      <c r="K166" s="26" t="str">
        <f t="shared" si="10"/>
        <v>B</v>
      </c>
    </row>
    <row r="167" spans="1:11">
      <c r="A167" s="26" t="s">
        <v>1567</v>
      </c>
      <c r="B167" s="27" t="s">
        <v>1568</v>
      </c>
      <c r="C167" s="26" t="s">
        <v>15</v>
      </c>
      <c r="D167" s="26" t="s">
        <v>1234</v>
      </c>
      <c r="E167" s="26" t="s">
        <v>103</v>
      </c>
      <c r="F167" s="28">
        <v>224.3656</v>
      </c>
      <c r="G167" s="28">
        <v>2.5299999999999998</v>
      </c>
      <c r="H167" s="28">
        <f t="shared" si="8"/>
        <v>567.64</v>
      </c>
      <c r="I167" s="29">
        <f t="shared" si="9"/>
        <v>1.1798442977579895E-2</v>
      </c>
      <c r="J167" s="29">
        <f t="shared" si="11"/>
        <v>81.604149097774538</v>
      </c>
      <c r="K167" s="26" t="str">
        <f t="shared" si="10"/>
        <v>B</v>
      </c>
    </row>
    <row r="168" spans="1:11">
      <c r="A168" s="26" t="s">
        <v>2582</v>
      </c>
      <c r="B168" s="27" t="s">
        <v>2583</v>
      </c>
      <c r="C168" s="26" t="s">
        <v>15</v>
      </c>
      <c r="D168" s="26" t="s">
        <v>1133</v>
      </c>
      <c r="E168" s="26" t="s">
        <v>1221</v>
      </c>
      <c r="F168" s="28">
        <v>21.710336036939999</v>
      </c>
      <c r="G168" s="28">
        <v>26.06</v>
      </c>
      <c r="H168" s="28">
        <f t="shared" si="8"/>
        <v>565.77</v>
      </c>
      <c r="I168" s="29">
        <f t="shared" si="9"/>
        <v>1.1759574877431784E-2</v>
      </c>
      <c r="J168" s="29">
        <f t="shared" si="11"/>
        <v>81.615908672651969</v>
      </c>
      <c r="K168" s="26" t="str">
        <f t="shared" si="10"/>
        <v>B</v>
      </c>
    </row>
    <row r="169" spans="1:11">
      <c r="A169" s="26" t="s">
        <v>1593</v>
      </c>
      <c r="B169" s="27" t="s">
        <v>1594</v>
      </c>
      <c r="C169" s="26" t="s">
        <v>15</v>
      </c>
      <c r="D169" s="26" t="s">
        <v>1234</v>
      </c>
      <c r="E169" s="26" t="s">
        <v>103</v>
      </c>
      <c r="F169" s="28">
        <v>73.5</v>
      </c>
      <c r="G169" s="28">
        <v>7.44</v>
      </c>
      <c r="H169" s="28">
        <f t="shared" si="8"/>
        <v>546.84</v>
      </c>
      <c r="I169" s="29">
        <f t="shared" si="9"/>
        <v>1.1366113307483246E-2</v>
      </c>
      <c r="J169" s="29">
        <f t="shared" si="11"/>
        <v>81.627274785959457</v>
      </c>
      <c r="K169" s="26" t="str">
        <f t="shared" si="10"/>
        <v>B</v>
      </c>
    </row>
    <row r="170" spans="1:11" ht="16.5">
      <c r="A170" s="26" t="s">
        <v>2415</v>
      </c>
      <c r="B170" s="27" t="s">
        <v>2416</v>
      </c>
      <c r="C170" s="26" t="s">
        <v>15</v>
      </c>
      <c r="D170" s="26" t="s">
        <v>1180</v>
      </c>
      <c r="E170" s="26" t="s">
        <v>39</v>
      </c>
      <c r="F170" s="31">
        <v>7.4851855919999999E-4</v>
      </c>
      <c r="G170" s="28">
        <v>708565.85</v>
      </c>
      <c r="H170" s="28">
        <f t="shared" si="8"/>
        <v>530.37</v>
      </c>
      <c r="I170" s="29">
        <f t="shared" si="9"/>
        <v>1.1023783035055756E-2</v>
      </c>
      <c r="J170" s="29">
        <f t="shared" si="11"/>
        <v>81.638298568994514</v>
      </c>
      <c r="K170" s="26" t="str">
        <f t="shared" si="10"/>
        <v>B</v>
      </c>
    </row>
    <row r="171" spans="1:11">
      <c r="A171" s="26" t="s">
        <v>1960</v>
      </c>
      <c r="B171" s="27" t="s">
        <v>1961</v>
      </c>
      <c r="C171" s="26" t="s">
        <v>15</v>
      </c>
      <c r="D171" s="26" t="s">
        <v>1234</v>
      </c>
      <c r="E171" s="26" t="s">
        <v>68</v>
      </c>
      <c r="F171" s="28">
        <v>37.090136000000001</v>
      </c>
      <c r="G171" s="28">
        <v>14.11</v>
      </c>
      <c r="H171" s="28">
        <f t="shared" si="8"/>
        <v>523.34</v>
      </c>
      <c r="I171" s="29">
        <f t="shared" si="9"/>
        <v>1.0877663920595207E-2</v>
      </c>
      <c r="J171" s="29">
        <f t="shared" si="11"/>
        <v>81.64917623291511</v>
      </c>
      <c r="K171" s="26" t="str">
        <f t="shared" si="10"/>
        <v>B</v>
      </c>
    </row>
    <row r="172" spans="1:11">
      <c r="A172" s="26" t="s">
        <v>1599</v>
      </c>
      <c r="B172" s="27" t="s">
        <v>1600</v>
      </c>
      <c r="C172" s="26" t="s">
        <v>15</v>
      </c>
      <c r="D172" s="26" t="s">
        <v>1234</v>
      </c>
      <c r="E172" s="26" t="s">
        <v>39</v>
      </c>
      <c r="F172" s="28">
        <v>16</v>
      </c>
      <c r="G172" s="28">
        <v>31.91</v>
      </c>
      <c r="H172" s="28">
        <f t="shared" si="8"/>
        <v>510.56</v>
      </c>
      <c r="I172" s="29">
        <f t="shared" si="9"/>
        <v>1.0612030594449283E-2</v>
      </c>
      <c r="J172" s="29">
        <f t="shared" si="11"/>
        <v>81.659788263509554</v>
      </c>
      <c r="K172" s="26" t="str">
        <f t="shared" si="10"/>
        <v>B</v>
      </c>
    </row>
    <row r="173" spans="1:11">
      <c r="A173" s="26" t="s">
        <v>1525</v>
      </c>
      <c r="B173" s="27" t="s">
        <v>1526</v>
      </c>
      <c r="C173" s="26" t="s">
        <v>15</v>
      </c>
      <c r="D173" s="26" t="s">
        <v>1234</v>
      </c>
      <c r="E173" s="26" t="s">
        <v>68</v>
      </c>
      <c r="F173" s="28">
        <v>1.74</v>
      </c>
      <c r="G173" s="28">
        <v>293.33</v>
      </c>
      <c r="H173" s="28">
        <f t="shared" si="8"/>
        <v>510.39</v>
      </c>
      <c r="I173" s="29">
        <f t="shared" si="9"/>
        <v>1.0608497130799454E-2</v>
      </c>
      <c r="J173" s="29">
        <f t="shared" si="11"/>
        <v>81.670396760640358</v>
      </c>
      <c r="K173" s="26" t="str">
        <f t="shared" si="10"/>
        <v>B</v>
      </c>
    </row>
    <row r="174" spans="1:11">
      <c r="A174" s="26" t="s">
        <v>2050</v>
      </c>
      <c r="B174" s="27" t="s">
        <v>2051</v>
      </c>
      <c r="C174" s="26" t="s">
        <v>15</v>
      </c>
      <c r="D174" s="26" t="s">
        <v>1234</v>
      </c>
      <c r="E174" s="26" t="s">
        <v>1301</v>
      </c>
      <c r="F174" s="28">
        <v>12.013404</v>
      </c>
      <c r="G174" s="28">
        <v>42.44</v>
      </c>
      <c r="H174" s="28">
        <f t="shared" si="8"/>
        <v>509.85</v>
      </c>
      <c r="I174" s="29">
        <f t="shared" si="9"/>
        <v>1.0597273187441178E-2</v>
      </c>
      <c r="J174" s="29">
        <f t="shared" si="11"/>
        <v>81.680994033827801</v>
      </c>
      <c r="K174" s="26" t="str">
        <f t="shared" si="10"/>
        <v>B</v>
      </c>
    </row>
    <row r="175" spans="1:11" ht="16.5">
      <c r="A175" s="26" t="s">
        <v>1630</v>
      </c>
      <c r="B175" s="27" t="s">
        <v>1631</v>
      </c>
      <c r="C175" s="26" t="s">
        <v>15</v>
      </c>
      <c r="D175" s="26" t="s">
        <v>1234</v>
      </c>
      <c r="E175" s="26" t="s">
        <v>39</v>
      </c>
      <c r="F175" s="28">
        <v>13</v>
      </c>
      <c r="G175" s="28">
        <v>37.950000000000003</v>
      </c>
      <c r="H175" s="28">
        <f t="shared" si="8"/>
        <v>493.35</v>
      </c>
      <c r="I175" s="29">
        <f t="shared" si="9"/>
        <v>1.0254319362604894E-2</v>
      </c>
      <c r="J175" s="29">
        <f t="shared" si="11"/>
        <v>81.691248353190403</v>
      </c>
      <c r="K175" s="26" t="str">
        <f t="shared" si="10"/>
        <v>B</v>
      </c>
    </row>
    <row r="176" spans="1:11" ht="16.5">
      <c r="A176" s="26" t="s">
        <v>1237</v>
      </c>
      <c r="B176" s="27" t="s">
        <v>1238</v>
      </c>
      <c r="C176" s="26" t="s">
        <v>15</v>
      </c>
      <c r="D176" s="26" t="s">
        <v>1234</v>
      </c>
      <c r="E176" s="26" t="s">
        <v>82</v>
      </c>
      <c r="F176" s="33">
        <v>0.82909999999999995</v>
      </c>
      <c r="G176" s="28">
        <v>575</v>
      </c>
      <c r="H176" s="28">
        <f t="shared" si="8"/>
        <v>476.73</v>
      </c>
      <c r="I176" s="29">
        <f t="shared" si="9"/>
        <v>9.908871328133435E-3</v>
      </c>
      <c r="J176" s="29">
        <f t="shared" si="11"/>
        <v>81.701157224518539</v>
      </c>
      <c r="K176" s="26" t="str">
        <f t="shared" si="10"/>
        <v>B</v>
      </c>
    </row>
    <row r="177" spans="1:11">
      <c r="A177" s="26" t="s">
        <v>1919</v>
      </c>
      <c r="B177" s="27" t="s">
        <v>1920</v>
      </c>
      <c r="C177" s="26" t="s">
        <v>135</v>
      </c>
      <c r="D177" s="26" t="s">
        <v>1234</v>
      </c>
      <c r="E177" s="26" t="s">
        <v>308</v>
      </c>
      <c r="F177" s="28">
        <v>0.81</v>
      </c>
      <c r="G177" s="28">
        <v>572.20000000000005</v>
      </c>
      <c r="H177" s="28">
        <f t="shared" si="8"/>
        <v>463.48</v>
      </c>
      <c r="I177" s="29">
        <f t="shared" si="9"/>
        <v>9.6334690142497546E-3</v>
      </c>
      <c r="J177" s="29">
        <f t="shared" si="11"/>
        <v>81.710790693532786</v>
      </c>
      <c r="K177" s="26" t="str">
        <f t="shared" si="10"/>
        <v>B</v>
      </c>
    </row>
    <row r="178" spans="1:11">
      <c r="A178" s="26" t="s">
        <v>1890</v>
      </c>
      <c r="B178" s="27" t="s">
        <v>652</v>
      </c>
      <c r="C178" s="26" t="s">
        <v>135</v>
      </c>
      <c r="D178" s="26" t="s">
        <v>1234</v>
      </c>
      <c r="E178" s="26" t="s">
        <v>136</v>
      </c>
      <c r="F178" s="28">
        <v>2</v>
      </c>
      <c r="G178" s="28">
        <v>229.9</v>
      </c>
      <c r="H178" s="28">
        <f t="shared" si="8"/>
        <v>459.8</v>
      </c>
      <c r="I178" s="29">
        <f t="shared" si="9"/>
        <v>9.5569799187711166E-3</v>
      </c>
      <c r="J178" s="29">
        <f t="shared" si="11"/>
        <v>81.720347673451556</v>
      </c>
      <c r="K178" s="26" t="str">
        <f t="shared" si="10"/>
        <v>B</v>
      </c>
    </row>
    <row r="179" spans="1:11">
      <c r="A179" s="26" t="s">
        <v>2493</v>
      </c>
      <c r="B179" s="27" t="s">
        <v>2494</v>
      </c>
      <c r="C179" s="26" t="s">
        <v>15</v>
      </c>
      <c r="D179" s="26" t="s">
        <v>1234</v>
      </c>
      <c r="E179" s="26" t="s">
        <v>1301</v>
      </c>
      <c r="F179" s="28">
        <v>72.126865749199993</v>
      </c>
      <c r="G179" s="28">
        <v>6.28</v>
      </c>
      <c r="H179" s="28">
        <f t="shared" si="8"/>
        <v>452.96</v>
      </c>
      <c r="I179" s="29">
        <f t="shared" si="9"/>
        <v>9.4148099695662551E-3</v>
      </c>
      <c r="J179" s="29">
        <f t="shared" si="11"/>
        <v>81.729762483421126</v>
      </c>
      <c r="K179" s="26" t="str">
        <f t="shared" si="10"/>
        <v>B</v>
      </c>
    </row>
    <row r="180" spans="1:11">
      <c r="A180" s="26" t="s">
        <v>2141</v>
      </c>
      <c r="B180" s="27" t="s">
        <v>2142</v>
      </c>
      <c r="C180" s="26" t="s">
        <v>15</v>
      </c>
      <c r="D180" s="26" t="s">
        <v>1234</v>
      </c>
      <c r="E180" s="26" t="s">
        <v>39</v>
      </c>
      <c r="F180" s="28">
        <v>121.74120000000001</v>
      </c>
      <c r="G180" s="28">
        <v>3.71</v>
      </c>
      <c r="H180" s="28">
        <f t="shared" si="8"/>
        <v>451.66</v>
      </c>
      <c r="I180" s="29">
        <f t="shared" si="9"/>
        <v>9.387789365185216E-3</v>
      </c>
      <c r="J180" s="29">
        <f t="shared" si="11"/>
        <v>81.739150272786318</v>
      </c>
      <c r="K180" s="26" t="str">
        <f t="shared" si="10"/>
        <v>B</v>
      </c>
    </row>
    <row r="181" spans="1:11">
      <c r="A181" s="26" t="s">
        <v>2025</v>
      </c>
      <c r="B181" s="27" t="s">
        <v>2026</v>
      </c>
      <c r="C181" s="26" t="s">
        <v>15</v>
      </c>
      <c r="D181" s="26" t="s">
        <v>1234</v>
      </c>
      <c r="E181" s="26" t="s">
        <v>68</v>
      </c>
      <c r="F181" s="28">
        <v>40.010587999999998</v>
      </c>
      <c r="G181" s="28">
        <v>10.97</v>
      </c>
      <c r="H181" s="28">
        <f t="shared" si="8"/>
        <v>438.92</v>
      </c>
      <c r="I181" s="29">
        <f t="shared" si="9"/>
        <v>9.1229874422510179E-3</v>
      </c>
      <c r="J181" s="29">
        <f t="shared" si="11"/>
        <v>81.748273260228572</v>
      </c>
      <c r="K181" s="26" t="str">
        <f t="shared" si="10"/>
        <v>B</v>
      </c>
    </row>
    <row r="182" spans="1:11">
      <c r="A182" s="26" t="s">
        <v>1359</v>
      </c>
      <c r="B182" s="27" t="s">
        <v>1360</v>
      </c>
      <c r="C182" s="26" t="s">
        <v>15</v>
      </c>
      <c r="D182" s="26" t="s">
        <v>1234</v>
      </c>
      <c r="E182" s="26" t="s">
        <v>103</v>
      </c>
      <c r="F182" s="28">
        <v>11</v>
      </c>
      <c r="G182" s="28">
        <v>39.5</v>
      </c>
      <c r="H182" s="28">
        <f t="shared" si="8"/>
        <v>434.5</v>
      </c>
      <c r="I182" s="29">
        <f t="shared" si="9"/>
        <v>9.0311173873554793E-3</v>
      </c>
      <c r="J182" s="29">
        <f t="shared" si="11"/>
        <v>81.757304377615924</v>
      </c>
      <c r="K182" s="26" t="str">
        <f t="shared" si="10"/>
        <v>B</v>
      </c>
    </row>
    <row r="183" spans="1:11">
      <c r="A183" s="26" t="s">
        <v>1800</v>
      </c>
      <c r="B183" s="27" t="s">
        <v>1801</v>
      </c>
      <c r="C183" s="26" t="s">
        <v>15</v>
      </c>
      <c r="D183" s="26" t="s">
        <v>1234</v>
      </c>
      <c r="E183" s="26" t="s">
        <v>39</v>
      </c>
      <c r="F183" s="28">
        <v>1</v>
      </c>
      <c r="G183" s="28">
        <v>432</v>
      </c>
      <c r="H183" s="28">
        <f t="shared" si="8"/>
        <v>432</v>
      </c>
      <c r="I183" s="29">
        <f t="shared" si="9"/>
        <v>8.9791546866227097E-3</v>
      </c>
      <c r="J183" s="29">
        <f t="shared" si="11"/>
        <v>81.766283532302552</v>
      </c>
      <c r="K183" s="26" t="str">
        <f t="shared" si="10"/>
        <v>B</v>
      </c>
    </row>
    <row r="184" spans="1:11">
      <c r="A184" s="26" t="s">
        <v>1251</v>
      </c>
      <c r="B184" s="27" t="s">
        <v>1252</v>
      </c>
      <c r="C184" s="26" t="s">
        <v>15</v>
      </c>
      <c r="D184" s="26" t="s">
        <v>1234</v>
      </c>
      <c r="E184" s="26" t="s">
        <v>39</v>
      </c>
      <c r="F184" s="28">
        <v>1</v>
      </c>
      <c r="G184" s="28">
        <v>429.9</v>
      </c>
      <c r="H184" s="28">
        <f t="shared" si="8"/>
        <v>429.9</v>
      </c>
      <c r="I184" s="29">
        <f t="shared" si="9"/>
        <v>8.9355060180071819E-3</v>
      </c>
      <c r="J184" s="29">
        <f t="shared" si="11"/>
        <v>81.775219038320557</v>
      </c>
      <c r="K184" s="26" t="str">
        <f t="shared" si="10"/>
        <v>B</v>
      </c>
    </row>
    <row r="185" spans="1:11" ht="16.5">
      <c r="A185" s="26" t="s">
        <v>1130</v>
      </c>
      <c r="B185" s="27" t="s">
        <v>1131</v>
      </c>
      <c r="C185" s="26" t="s">
        <v>15</v>
      </c>
      <c r="D185" s="26" t="s">
        <v>1120</v>
      </c>
      <c r="E185" s="26" t="s">
        <v>16</v>
      </c>
      <c r="F185" s="28">
        <v>27.5</v>
      </c>
      <c r="G185" s="28">
        <v>15.46</v>
      </c>
      <c r="H185" s="28">
        <f t="shared" si="8"/>
        <v>425.15</v>
      </c>
      <c r="I185" s="29">
        <f t="shared" si="9"/>
        <v>8.8367768866149197E-3</v>
      </c>
      <c r="J185" s="29">
        <f t="shared" si="11"/>
        <v>81.784055815207168</v>
      </c>
      <c r="K185" s="26" t="str">
        <f t="shared" si="10"/>
        <v>B</v>
      </c>
    </row>
    <row r="186" spans="1:11">
      <c r="A186" s="26" t="s">
        <v>1994</v>
      </c>
      <c r="B186" s="27" t="s">
        <v>1995</v>
      </c>
      <c r="C186" s="26" t="s">
        <v>15</v>
      </c>
      <c r="D186" s="26" t="s">
        <v>1234</v>
      </c>
      <c r="E186" s="26" t="s">
        <v>1301</v>
      </c>
      <c r="F186" s="28">
        <v>24.632999999999999</v>
      </c>
      <c r="G186" s="28">
        <v>16.98</v>
      </c>
      <c r="H186" s="28">
        <f t="shared" si="8"/>
        <v>418.27</v>
      </c>
      <c r="I186" s="29">
        <f t="shared" si="9"/>
        <v>8.6937755341983357E-3</v>
      </c>
      <c r="J186" s="29">
        <f t="shared" si="11"/>
        <v>81.792749590741366</v>
      </c>
      <c r="K186" s="26" t="str">
        <f t="shared" si="10"/>
        <v>B</v>
      </c>
    </row>
    <row r="187" spans="1:11">
      <c r="A187" s="26" t="s">
        <v>1898</v>
      </c>
      <c r="B187" s="27" t="s">
        <v>1899</v>
      </c>
      <c r="C187" s="26" t="s">
        <v>135</v>
      </c>
      <c r="D187" s="26" t="s">
        <v>1234</v>
      </c>
      <c r="E187" s="26" t="s">
        <v>136</v>
      </c>
      <c r="F187" s="28">
        <v>4</v>
      </c>
      <c r="G187" s="28">
        <v>104.02</v>
      </c>
      <c r="H187" s="28">
        <f t="shared" si="8"/>
        <v>416.08</v>
      </c>
      <c r="I187" s="29">
        <f t="shared" si="9"/>
        <v>8.6482562083564276E-3</v>
      </c>
      <c r="J187" s="29">
        <f t="shared" si="11"/>
        <v>81.801397846949726</v>
      </c>
      <c r="K187" s="26" t="str">
        <f t="shared" si="10"/>
        <v>B</v>
      </c>
    </row>
    <row r="188" spans="1:11">
      <c r="A188" s="26" t="s">
        <v>2585</v>
      </c>
      <c r="B188" s="27" t="s">
        <v>2586</v>
      </c>
      <c r="C188" s="26" t="s">
        <v>15</v>
      </c>
      <c r="D188" s="26" t="s">
        <v>1133</v>
      </c>
      <c r="E188" s="26" t="s">
        <v>1221</v>
      </c>
      <c r="F188" s="28">
        <v>15.91659583189</v>
      </c>
      <c r="G188" s="28">
        <v>26.1</v>
      </c>
      <c r="H188" s="28">
        <f t="shared" si="8"/>
        <v>415.42</v>
      </c>
      <c r="I188" s="29">
        <f t="shared" si="9"/>
        <v>8.634538055362977E-3</v>
      </c>
      <c r="J188" s="29">
        <f t="shared" si="11"/>
        <v>81.810032385005087</v>
      </c>
      <c r="K188" s="26" t="str">
        <f t="shared" si="10"/>
        <v>B</v>
      </c>
    </row>
    <row r="189" spans="1:11" ht="16.5">
      <c r="A189" s="26" t="s">
        <v>1934</v>
      </c>
      <c r="B189" s="27" t="s">
        <v>1935</v>
      </c>
      <c r="C189" s="26" t="s">
        <v>15</v>
      </c>
      <c r="D189" s="26" t="s">
        <v>1234</v>
      </c>
      <c r="E189" s="26" t="s">
        <v>176</v>
      </c>
      <c r="F189" s="28">
        <v>19.77</v>
      </c>
      <c r="G189" s="28">
        <v>20.97</v>
      </c>
      <c r="H189" s="28">
        <f t="shared" si="8"/>
        <v>414.58</v>
      </c>
      <c r="I189" s="29">
        <f t="shared" si="9"/>
        <v>8.6170785879167659E-3</v>
      </c>
      <c r="J189" s="29">
        <f t="shared" si="11"/>
        <v>81.818649463593005</v>
      </c>
      <c r="K189" s="26" t="str">
        <f t="shared" si="10"/>
        <v>B</v>
      </c>
    </row>
    <row r="190" spans="1:11">
      <c r="A190" s="26" t="s">
        <v>2011</v>
      </c>
      <c r="B190" s="27" t="s">
        <v>2012</v>
      </c>
      <c r="C190" s="26" t="s">
        <v>15</v>
      </c>
      <c r="D190" s="26" t="s">
        <v>1234</v>
      </c>
      <c r="E190" s="26" t="s">
        <v>176</v>
      </c>
      <c r="F190" s="28">
        <v>898.2</v>
      </c>
      <c r="G190" s="28">
        <v>0.45</v>
      </c>
      <c r="H190" s="28">
        <f t="shared" si="8"/>
        <v>404.19</v>
      </c>
      <c r="I190" s="29">
        <f t="shared" si="9"/>
        <v>8.4011216036713725E-3</v>
      </c>
      <c r="J190" s="29">
        <f t="shared" si="11"/>
        <v>81.827050585196673</v>
      </c>
      <c r="K190" s="26" t="str">
        <f t="shared" si="10"/>
        <v>B</v>
      </c>
    </row>
    <row r="191" spans="1:11">
      <c r="A191" s="26" t="s">
        <v>1365</v>
      </c>
      <c r="B191" s="27" t="s">
        <v>131</v>
      </c>
      <c r="C191" s="26" t="s">
        <v>15</v>
      </c>
      <c r="D191" s="26" t="s">
        <v>1234</v>
      </c>
      <c r="E191" s="26" t="s">
        <v>39</v>
      </c>
      <c r="F191" s="28">
        <v>4</v>
      </c>
      <c r="G191" s="28">
        <v>101.02</v>
      </c>
      <c r="H191" s="28">
        <f t="shared" si="8"/>
        <v>404.08</v>
      </c>
      <c r="I191" s="29">
        <f t="shared" si="9"/>
        <v>8.3988352448391302E-3</v>
      </c>
      <c r="J191" s="29">
        <f t="shared" si="11"/>
        <v>81.835449420441506</v>
      </c>
      <c r="K191" s="26" t="str">
        <f t="shared" si="10"/>
        <v>B</v>
      </c>
    </row>
    <row r="192" spans="1:11">
      <c r="A192" s="26" t="s">
        <v>1538</v>
      </c>
      <c r="B192" s="27" t="s">
        <v>1539</v>
      </c>
      <c r="C192" s="26" t="s">
        <v>135</v>
      </c>
      <c r="D192" s="26" t="s">
        <v>1234</v>
      </c>
      <c r="E192" s="26" t="s">
        <v>308</v>
      </c>
      <c r="F192" s="28">
        <v>2.7040000000000002</v>
      </c>
      <c r="G192" s="28">
        <v>148.41</v>
      </c>
      <c r="H192" s="28">
        <f t="shared" si="8"/>
        <v>401.3</v>
      </c>
      <c r="I192" s="29">
        <f t="shared" si="9"/>
        <v>8.3410527216242897E-3</v>
      </c>
      <c r="J192" s="29">
        <f t="shared" si="11"/>
        <v>81.843790473163125</v>
      </c>
      <c r="K192" s="26" t="str">
        <f t="shared" si="10"/>
        <v>B</v>
      </c>
    </row>
    <row r="193" spans="1:11">
      <c r="A193" s="26" t="s">
        <v>1611</v>
      </c>
      <c r="B193" s="27" t="s">
        <v>1612</v>
      </c>
      <c r="C193" s="26" t="s">
        <v>15</v>
      </c>
      <c r="D193" s="26" t="s">
        <v>1234</v>
      </c>
      <c r="E193" s="26" t="s">
        <v>39</v>
      </c>
      <c r="F193" s="28">
        <v>106.25</v>
      </c>
      <c r="G193" s="28">
        <v>3.76</v>
      </c>
      <c r="H193" s="28">
        <f t="shared" si="8"/>
        <v>399.5</v>
      </c>
      <c r="I193" s="29">
        <f t="shared" si="9"/>
        <v>8.3036395770966949E-3</v>
      </c>
      <c r="J193" s="29">
        <f t="shared" si="11"/>
        <v>81.852094112740218</v>
      </c>
      <c r="K193" s="26" t="str">
        <f t="shared" si="10"/>
        <v>B</v>
      </c>
    </row>
    <row r="194" spans="1:11" ht="16.5">
      <c r="A194" s="26" t="s">
        <v>2790</v>
      </c>
      <c r="B194" s="27" t="s">
        <v>2791</v>
      </c>
      <c r="C194" s="26" t="s">
        <v>15</v>
      </c>
      <c r="D194" s="26" t="s">
        <v>1120</v>
      </c>
      <c r="E194" s="26" t="s">
        <v>1221</v>
      </c>
      <c r="F194" s="28">
        <v>438.84251187148999</v>
      </c>
      <c r="G194" s="28">
        <v>0.89</v>
      </c>
      <c r="H194" s="28">
        <f t="shared" si="8"/>
        <v>390.57</v>
      </c>
      <c r="I194" s="29">
        <f t="shared" si="9"/>
        <v>8.1180288100792409E-3</v>
      </c>
      <c r="J194" s="29">
        <f t="shared" si="11"/>
        <v>81.860212141550292</v>
      </c>
      <c r="K194" s="26" t="str">
        <f t="shared" si="10"/>
        <v>B</v>
      </c>
    </row>
    <row r="195" spans="1:11" ht="16.5">
      <c r="A195" s="26" t="s">
        <v>1978</v>
      </c>
      <c r="B195" s="27" t="s">
        <v>1979</v>
      </c>
      <c r="C195" s="26" t="s">
        <v>15</v>
      </c>
      <c r="D195" s="26" t="s">
        <v>1234</v>
      </c>
      <c r="E195" s="26" t="s">
        <v>103</v>
      </c>
      <c r="F195" s="28">
        <v>5.8</v>
      </c>
      <c r="G195" s="28">
        <v>66.05</v>
      </c>
      <c r="H195" s="28">
        <f t="shared" si="8"/>
        <v>383.09</v>
      </c>
      <c r="I195" s="29">
        <f t="shared" si="9"/>
        <v>7.9625564094867908E-3</v>
      </c>
      <c r="J195" s="29">
        <f t="shared" si="11"/>
        <v>81.868174697959773</v>
      </c>
      <c r="K195" s="26" t="str">
        <f t="shared" si="10"/>
        <v>B</v>
      </c>
    </row>
    <row r="196" spans="1:11">
      <c r="A196" s="26" t="s">
        <v>2292</v>
      </c>
      <c r="B196" s="27" t="s">
        <v>2293</v>
      </c>
      <c r="C196" s="26" t="s">
        <v>15</v>
      </c>
      <c r="D196" s="26" t="s">
        <v>1234</v>
      </c>
      <c r="E196" s="26" t="s">
        <v>82</v>
      </c>
      <c r="F196" s="28">
        <v>2.6387676600000001</v>
      </c>
      <c r="G196" s="28">
        <v>141.71</v>
      </c>
      <c r="H196" s="28">
        <f t="shared" ref="H196:H259" si="12">ROUND(F196*G196,2)</f>
        <v>373.94</v>
      </c>
      <c r="I196" s="29">
        <f t="shared" ref="I196:I259" si="13">H196/VALOR_TOTAL*100</f>
        <v>7.7723729248048521E-3</v>
      </c>
      <c r="J196" s="29">
        <f t="shared" si="11"/>
        <v>81.875947070884578</v>
      </c>
      <c r="K196" s="26" t="str">
        <f t="shared" ref="K196:K259" si="14">IF(J196&lt;=80,"A",IF(J196&lt;=95,"B","C"))</f>
        <v>B</v>
      </c>
    </row>
    <row r="197" spans="1:11">
      <c r="A197" s="26" t="s">
        <v>1371</v>
      </c>
      <c r="B197" s="27" t="s">
        <v>1372</v>
      </c>
      <c r="C197" s="26" t="s">
        <v>135</v>
      </c>
      <c r="D197" s="26" t="s">
        <v>1234</v>
      </c>
      <c r="E197" s="26" t="s">
        <v>335</v>
      </c>
      <c r="F197" s="28">
        <v>380.95</v>
      </c>
      <c r="G197" s="28">
        <v>0.98</v>
      </c>
      <c r="H197" s="28">
        <f t="shared" si="12"/>
        <v>373.33</v>
      </c>
      <c r="I197" s="29">
        <f t="shared" si="13"/>
        <v>7.7596940258260558E-3</v>
      </c>
      <c r="J197" s="29">
        <f t="shared" ref="J197:J260" si="15">I197+J196</f>
        <v>81.8837067649104</v>
      </c>
      <c r="K197" s="26" t="str">
        <f t="shared" si="14"/>
        <v>B</v>
      </c>
    </row>
    <row r="198" spans="1:11">
      <c r="A198" s="26" t="s">
        <v>2171</v>
      </c>
      <c r="B198" s="27" t="s">
        <v>2172</v>
      </c>
      <c r="C198" s="26" t="s">
        <v>135</v>
      </c>
      <c r="D198" s="26" t="s">
        <v>1234</v>
      </c>
      <c r="E198" s="26" t="s">
        <v>136</v>
      </c>
      <c r="F198" s="28">
        <v>30</v>
      </c>
      <c r="G198" s="28">
        <v>12.35</v>
      </c>
      <c r="H198" s="28">
        <f t="shared" si="12"/>
        <v>370.5</v>
      </c>
      <c r="I198" s="29">
        <f t="shared" si="13"/>
        <v>7.7008722485965601E-3</v>
      </c>
      <c r="J198" s="29">
        <f t="shared" si="15"/>
        <v>81.891407637158991</v>
      </c>
      <c r="K198" s="26" t="str">
        <f t="shared" si="14"/>
        <v>B</v>
      </c>
    </row>
    <row r="199" spans="1:11">
      <c r="A199" s="26" t="s">
        <v>1588</v>
      </c>
      <c r="B199" s="27" t="s">
        <v>1589</v>
      </c>
      <c r="C199" s="26" t="s">
        <v>135</v>
      </c>
      <c r="D199" s="26" t="s">
        <v>1234</v>
      </c>
      <c r="E199" s="26" t="s">
        <v>335</v>
      </c>
      <c r="F199" s="28">
        <v>10.5</v>
      </c>
      <c r="G199" s="28">
        <v>34.479999999999997</v>
      </c>
      <c r="H199" s="28">
        <f t="shared" si="12"/>
        <v>362.04</v>
      </c>
      <c r="I199" s="29">
        <f t="shared" si="13"/>
        <v>7.525030469316866E-3</v>
      </c>
      <c r="J199" s="29">
        <f t="shared" si="15"/>
        <v>81.898932667628301</v>
      </c>
      <c r="K199" s="26" t="str">
        <f t="shared" si="14"/>
        <v>B</v>
      </c>
    </row>
    <row r="200" spans="1:11">
      <c r="A200" s="26" t="s">
        <v>1948</v>
      </c>
      <c r="B200" s="27" t="s">
        <v>1949</v>
      </c>
      <c r="C200" s="26" t="s">
        <v>15</v>
      </c>
      <c r="D200" s="26" t="s">
        <v>1234</v>
      </c>
      <c r="E200" s="26" t="s">
        <v>176</v>
      </c>
      <c r="F200" s="28">
        <v>402.70159999999998</v>
      </c>
      <c r="G200" s="28">
        <v>0.89</v>
      </c>
      <c r="H200" s="28">
        <f t="shared" si="12"/>
        <v>358.4</v>
      </c>
      <c r="I200" s="29">
        <f t="shared" si="13"/>
        <v>7.4493727770499514E-3</v>
      </c>
      <c r="J200" s="29">
        <f t="shared" si="15"/>
        <v>81.906382040405347</v>
      </c>
      <c r="K200" s="26" t="str">
        <f t="shared" si="14"/>
        <v>B</v>
      </c>
    </row>
    <row r="201" spans="1:11">
      <c r="A201" s="26" t="s">
        <v>2000</v>
      </c>
      <c r="B201" s="27" t="s">
        <v>2001</v>
      </c>
      <c r="C201" s="26" t="s">
        <v>15</v>
      </c>
      <c r="D201" s="26" t="s">
        <v>1234</v>
      </c>
      <c r="E201" s="26" t="s">
        <v>68</v>
      </c>
      <c r="F201" s="28">
        <v>11.122524800000001</v>
      </c>
      <c r="G201" s="28">
        <v>31.64</v>
      </c>
      <c r="H201" s="28">
        <f t="shared" si="12"/>
        <v>351.92</v>
      </c>
      <c r="I201" s="29">
        <f t="shared" si="13"/>
        <v>7.3146854567506109E-3</v>
      </c>
      <c r="J201" s="29">
        <f t="shared" si="15"/>
        <v>81.913696725862096</v>
      </c>
      <c r="K201" s="26" t="str">
        <f t="shared" si="14"/>
        <v>B</v>
      </c>
    </row>
    <row r="202" spans="1:11" ht="16.5">
      <c r="A202" s="26" t="s">
        <v>1308</v>
      </c>
      <c r="B202" s="27" t="s">
        <v>1309</v>
      </c>
      <c r="C202" s="26" t="s">
        <v>15</v>
      </c>
      <c r="D202" s="26" t="s">
        <v>1234</v>
      </c>
      <c r="E202" s="26" t="s">
        <v>68</v>
      </c>
      <c r="F202" s="28">
        <v>16.06176</v>
      </c>
      <c r="G202" s="28">
        <v>21.78</v>
      </c>
      <c r="H202" s="28">
        <f t="shared" si="12"/>
        <v>349.83</v>
      </c>
      <c r="I202" s="29">
        <f t="shared" si="13"/>
        <v>7.271244638938015E-3</v>
      </c>
      <c r="J202" s="29">
        <f t="shared" si="15"/>
        <v>81.920967970501039</v>
      </c>
      <c r="K202" s="26" t="str">
        <f t="shared" si="14"/>
        <v>B</v>
      </c>
    </row>
    <row r="203" spans="1:11">
      <c r="A203" s="26" t="s">
        <v>2878</v>
      </c>
      <c r="B203" s="27" t="s">
        <v>2879</v>
      </c>
      <c r="C203" s="26" t="s">
        <v>15</v>
      </c>
      <c r="D203" s="26" t="s">
        <v>1234</v>
      </c>
      <c r="E203" s="26" t="s">
        <v>82</v>
      </c>
      <c r="F203" s="28">
        <v>2.6025999999999998</v>
      </c>
      <c r="G203" s="28">
        <v>134.02000000000001</v>
      </c>
      <c r="H203" s="28">
        <f t="shared" si="12"/>
        <v>348.8</v>
      </c>
      <c r="I203" s="29">
        <f t="shared" si="13"/>
        <v>7.2498360062361131E-3</v>
      </c>
      <c r="J203" s="29">
        <f t="shared" si="15"/>
        <v>81.928217806507277</v>
      </c>
      <c r="K203" s="26" t="str">
        <f t="shared" si="14"/>
        <v>B</v>
      </c>
    </row>
    <row r="204" spans="1:11">
      <c r="A204" s="26" t="s">
        <v>1472</v>
      </c>
      <c r="B204" s="27" t="s">
        <v>1473</v>
      </c>
      <c r="C204" s="26" t="s">
        <v>15</v>
      </c>
      <c r="D204" s="26" t="s">
        <v>1234</v>
      </c>
      <c r="E204" s="26" t="s">
        <v>103</v>
      </c>
      <c r="F204" s="28">
        <v>2.5931199999999999</v>
      </c>
      <c r="G204" s="28">
        <v>133.03</v>
      </c>
      <c r="H204" s="28">
        <f t="shared" si="12"/>
        <v>344.96</v>
      </c>
      <c r="I204" s="29">
        <f t="shared" si="13"/>
        <v>7.1700212979105785E-3</v>
      </c>
      <c r="J204" s="29">
        <f t="shared" si="15"/>
        <v>81.935387827805187</v>
      </c>
      <c r="K204" s="26" t="str">
        <f t="shared" si="14"/>
        <v>B</v>
      </c>
    </row>
    <row r="205" spans="1:11">
      <c r="A205" s="26" t="s">
        <v>1554</v>
      </c>
      <c r="B205" s="27" t="s">
        <v>1555</v>
      </c>
      <c r="C205" s="26" t="s">
        <v>15</v>
      </c>
      <c r="D205" s="26" t="s">
        <v>1234</v>
      </c>
      <c r="E205" s="26" t="s">
        <v>176</v>
      </c>
      <c r="F205" s="28">
        <v>20.928000000000001</v>
      </c>
      <c r="G205" s="28">
        <v>16.32</v>
      </c>
      <c r="H205" s="28">
        <f t="shared" si="12"/>
        <v>341.54</v>
      </c>
      <c r="I205" s="29">
        <f t="shared" si="13"/>
        <v>7.0989363233081495E-3</v>
      </c>
      <c r="J205" s="29">
        <f t="shared" si="15"/>
        <v>81.942486764128489</v>
      </c>
      <c r="K205" s="26" t="str">
        <f t="shared" si="14"/>
        <v>B</v>
      </c>
    </row>
    <row r="206" spans="1:11" ht="16.5">
      <c r="A206" s="26" t="s">
        <v>2296</v>
      </c>
      <c r="B206" s="27" t="s">
        <v>2297</v>
      </c>
      <c r="C206" s="26" t="s">
        <v>15</v>
      </c>
      <c r="D206" s="26" t="s">
        <v>1234</v>
      </c>
      <c r="E206" s="26" t="s">
        <v>1301</v>
      </c>
      <c r="F206" s="28">
        <v>47.904048000000003</v>
      </c>
      <c r="G206" s="28">
        <v>6.98</v>
      </c>
      <c r="H206" s="28">
        <f t="shared" si="12"/>
        <v>334.37</v>
      </c>
      <c r="I206" s="29">
        <f t="shared" si="13"/>
        <v>6.9499072976065644E-3</v>
      </c>
      <c r="J206" s="29">
        <f t="shared" si="15"/>
        <v>81.949436671426099</v>
      </c>
      <c r="K206" s="26" t="str">
        <f t="shared" si="14"/>
        <v>B</v>
      </c>
    </row>
    <row r="207" spans="1:11">
      <c r="A207" s="26" t="s">
        <v>2268</v>
      </c>
      <c r="B207" s="27" t="s">
        <v>2269</v>
      </c>
      <c r="C207" s="26" t="s">
        <v>15</v>
      </c>
      <c r="D207" s="26" t="s">
        <v>1133</v>
      </c>
      <c r="E207" s="26" t="s">
        <v>1221</v>
      </c>
      <c r="F207" s="28">
        <v>22.120239381360001</v>
      </c>
      <c r="G207" s="28">
        <v>15.02</v>
      </c>
      <c r="H207" s="28">
        <f t="shared" si="12"/>
        <v>332.25</v>
      </c>
      <c r="I207" s="29">
        <f t="shared" si="13"/>
        <v>6.9058429273851736E-3</v>
      </c>
      <c r="J207" s="29">
        <f t="shared" si="15"/>
        <v>81.95634251435348</v>
      </c>
      <c r="K207" s="26" t="str">
        <f t="shared" si="14"/>
        <v>B</v>
      </c>
    </row>
    <row r="208" spans="1:11">
      <c r="A208" s="26" t="s">
        <v>1621</v>
      </c>
      <c r="B208" s="27" t="s">
        <v>1622</v>
      </c>
      <c r="C208" s="26" t="s">
        <v>15</v>
      </c>
      <c r="D208" s="26" t="s">
        <v>1234</v>
      </c>
      <c r="E208" s="26" t="s">
        <v>39</v>
      </c>
      <c r="F208" s="28">
        <v>13</v>
      </c>
      <c r="G208" s="28">
        <v>25.09</v>
      </c>
      <c r="H208" s="28">
        <f t="shared" si="12"/>
        <v>326.17</v>
      </c>
      <c r="I208" s="29">
        <f t="shared" si="13"/>
        <v>6.7794696392030774E-3</v>
      </c>
      <c r="J208" s="29">
        <f t="shared" si="15"/>
        <v>81.963121983992679</v>
      </c>
      <c r="K208" s="26" t="str">
        <f t="shared" si="14"/>
        <v>B</v>
      </c>
    </row>
    <row r="209" spans="1:11">
      <c r="A209" s="26" t="s">
        <v>1901</v>
      </c>
      <c r="B209" s="27" t="s">
        <v>1902</v>
      </c>
      <c r="C209" s="26" t="s">
        <v>15</v>
      </c>
      <c r="D209" s="26" t="s">
        <v>1234</v>
      </c>
      <c r="E209" s="26" t="s">
        <v>39</v>
      </c>
      <c r="F209" s="28">
        <v>2</v>
      </c>
      <c r="G209" s="28">
        <v>155.91999999999999</v>
      </c>
      <c r="H209" s="28">
        <f t="shared" si="12"/>
        <v>311.83999999999997</v>
      </c>
      <c r="I209" s="29">
        <f t="shared" si="13"/>
        <v>6.4816194386028364E-3</v>
      </c>
      <c r="J209" s="29">
        <f t="shared" si="15"/>
        <v>81.969603603431281</v>
      </c>
      <c r="K209" s="26" t="str">
        <f t="shared" si="14"/>
        <v>B</v>
      </c>
    </row>
    <row r="210" spans="1:11">
      <c r="A210" s="26" t="s">
        <v>2013</v>
      </c>
      <c r="B210" s="27" t="s">
        <v>2014</v>
      </c>
      <c r="C210" s="26" t="s">
        <v>15</v>
      </c>
      <c r="D210" s="26" t="s">
        <v>1234</v>
      </c>
      <c r="E210" s="26" t="s">
        <v>103</v>
      </c>
      <c r="F210" s="28">
        <v>179.49160000000001</v>
      </c>
      <c r="G210" s="28">
        <v>1.7</v>
      </c>
      <c r="H210" s="28">
        <f t="shared" si="12"/>
        <v>305.14</v>
      </c>
      <c r="I210" s="29">
        <f t="shared" si="13"/>
        <v>6.342359400639013E-3</v>
      </c>
      <c r="J210" s="29">
        <f t="shared" si="15"/>
        <v>81.975945962831915</v>
      </c>
      <c r="K210" s="26" t="str">
        <f t="shared" si="14"/>
        <v>B</v>
      </c>
    </row>
    <row r="211" spans="1:11">
      <c r="A211" s="26" t="s">
        <v>1434</v>
      </c>
      <c r="B211" s="27" t="s">
        <v>1435</v>
      </c>
      <c r="C211" s="26" t="s">
        <v>15</v>
      </c>
      <c r="D211" s="26" t="s">
        <v>1234</v>
      </c>
      <c r="E211" s="26" t="s">
        <v>68</v>
      </c>
      <c r="F211" s="28">
        <v>161.99039999999999</v>
      </c>
      <c r="G211" s="28">
        <v>1.82</v>
      </c>
      <c r="H211" s="28">
        <f t="shared" si="12"/>
        <v>294.82</v>
      </c>
      <c r="I211" s="29">
        <f t="shared" si="13"/>
        <v>6.127857372014137E-3</v>
      </c>
      <c r="J211" s="29">
        <f t="shared" si="15"/>
        <v>81.982073820203922</v>
      </c>
      <c r="K211" s="26" t="str">
        <f t="shared" si="14"/>
        <v>B</v>
      </c>
    </row>
    <row r="212" spans="1:11">
      <c r="A212" s="26" t="s">
        <v>1394</v>
      </c>
      <c r="B212" s="27" t="s">
        <v>1395</v>
      </c>
      <c r="C212" s="26" t="s">
        <v>15</v>
      </c>
      <c r="D212" s="26" t="s">
        <v>1234</v>
      </c>
      <c r="E212" s="26" t="s">
        <v>176</v>
      </c>
      <c r="F212" s="28">
        <v>14.099080000000001</v>
      </c>
      <c r="G212" s="28">
        <v>20.14</v>
      </c>
      <c r="H212" s="28">
        <f t="shared" si="12"/>
        <v>283.95999999999998</v>
      </c>
      <c r="I212" s="29">
        <f t="shared" si="13"/>
        <v>5.9021314000309829E-3</v>
      </c>
      <c r="J212" s="29">
        <f t="shared" si="15"/>
        <v>81.987975951603957</v>
      </c>
      <c r="K212" s="26" t="str">
        <f t="shared" si="14"/>
        <v>B</v>
      </c>
    </row>
    <row r="213" spans="1:11">
      <c r="A213" s="26" t="s">
        <v>1543</v>
      </c>
      <c r="B213" s="27" t="s">
        <v>1544</v>
      </c>
      <c r="C213" s="26" t="s">
        <v>15</v>
      </c>
      <c r="D213" s="26" t="s">
        <v>1234</v>
      </c>
      <c r="E213" s="26" t="s">
        <v>39</v>
      </c>
      <c r="F213" s="28">
        <v>2</v>
      </c>
      <c r="G213" s="28">
        <v>140.38999999999999</v>
      </c>
      <c r="H213" s="28">
        <f t="shared" si="12"/>
        <v>280.77999999999997</v>
      </c>
      <c r="I213" s="29">
        <f t="shared" si="13"/>
        <v>5.8360348446988989E-3</v>
      </c>
      <c r="J213" s="29">
        <f t="shared" si="15"/>
        <v>81.993811986448662</v>
      </c>
      <c r="K213" s="26" t="str">
        <f t="shared" si="14"/>
        <v>B</v>
      </c>
    </row>
    <row r="214" spans="1:11">
      <c r="A214" s="26" t="s">
        <v>2107</v>
      </c>
      <c r="B214" s="27" t="s">
        <v>2108</v>
      </c>
      <c r="C214" s="26" t="s">
        <v>949</v>
      </c>
      <c r="D214" s="26" t="s">
        <v>1234</v>
      </c>
      <c r="E214" s="26" t="s">
        <v>68</v>
      </c>
      <c r="F214" s="28">
        <v>6.6470000000000002</v>
      </c>
      <c r="G214" s="28">
        <v>42.05</v>
      </c>
      <c r="H214" s="28">
        <f t="shared" si="12"/>
        <v>279.51</v>
      </c>
      <c r="I214" s="29">
        <f t="shared" si="13"/>
        <v>5.8096377927266511E-3</v>
      </c>
      <c r="J214" s="29">
        <f t="shared" si="15"/>
        <v>81.999621624241385</v>
      </c>
      <c r="K214" s="26" t="str">
        <f t="shared" si="14"/>
        <v>B</v>
      </c>
    </row>
    <row r="215" spans="1:11">
      <c r="A215" s="26" t="s">
        <v>1302</v>
      </c>
      <c r="B215" s="27" t="s">
        <v>1303</v>
      </c>
      <c r="C215" s="26" t="s">
        <v>15</v>
      </c>
      <c r="D215" s="26" t="s">
        <v>1234</v>
      </c>
      <c r="E215" s="26" t="s">
        <v>176</v>
      </c>
      <c r="F215" s="28">
        <v>17.126178939999999</v>
      </c>
      <c r="G215" s="28">
        <v>16.32</v>
      </c>
      <c r="H215" s="28">
        <f t="shared" si="12"/>
        <v>279.5</v>
      </c>
      <c r="I215" s="29">
        <f t="shared" si="13"/>
        <v>5.8094299419237201E-3</v>
      </c>
      <c r="J215" s="29">
        <f t="shared" si="15"/>
        <v>82.005431054183305</v>
      </c>
      <c r="K215" s="26" t="str">
        <f t="shared" si="14"/>
        <v>B</v>
      </c>
    </row>
    <row r="216" spans="1:11">
      <c r="A216" s="26" t="s">
        <v>1485</v>
      </c>
      <c r="B216" s="27" t="s">
        <v>1486</v>
      </c>
      <c r="C216" s="26" t="s">
        <v>15</v>
      </c>
      <c r="D216" s="26" t="s">
        <v>1234</v>
      </c>
      <c r="E216" s="26" t="s">
        <v>103</v>
      </c>
      <c r="F216" s="28">
        <v>144.79499999999999</v>
      </c>
      <c r="G216" s="28">
        <v>1.93</v>
      </c>
      <c r="H216" s="28">
        <f t="shared" si="12"/>
        <v>279.45</v>
      </c>
      <c r="I216" s="29">
        <f t="shared" si="13"/>
        <v>5.8083906879090649E-3</v>
      </c>
      <c r="J216" s="29">
        <f t="shared" si="15"/>
        <v>82.011239444871208</v>
      </c>
      <c r="K216" s="26" t="str">
        <f t="shared" si="14"/>
        <v>B</v>
      </c>
    </row>
    <row r="217" spans="1:11">
      <c r="A217" s="26" t="s">
        <v>2160</v>
      </c>
      <c r="B217" s="27" t="s">
        <v>985</v>
      </c>
      <c r="C217" s="26" t="s">
        <v>135</v>
      </c>
      <c r="D217" s="26" t="s">
        <v>1234</v>
      </c>
      <c r="E217" s="26" t="s">
        <v>136</v>
      </c>
      <c r="F217" s="28">
        <v>5</v>
      </c>
      <c r="G217" s="28">
        <v>54.9</v>
      </c>
      <c r="H217" s="28">
        <f t="shared" si="12"/>
        <v>274.5</v>
      </c>
      <c r="I217" s="29">
        <f t="shared" si="13"/>
        <v>5.7055045404581801E-3</v>
      </c>
      <c r="J217" s="29">
        <f t="shared" si="15"/>
        <v>82.016944949411666</v>
      </c>
      <c r="K217" s="26" t="str">
        <f t="shared" si="14"/>
        <v>B</v>
      </c>
    </row>
    <row r="218" spans="1:11">
      <c r="A218" s="26" t="s">
        <v>1892</v>
      </c>
      <c r="B218" s="27" t="s">
        <v>1893</v>
      </c>
      <c r="C218" s="26" t="s">
        <v>15</v>
      </c>
      <c r="D218" s="26" t="s">
        <v>1234</v>
      </c>
      <c r="E218" s="26" t="s">
        <v>39</v>
      </c>
      <c r="F218" s="28">
        <v>2</v>
      </c>
      <c r="G218" s="28">
        <v>136.11000000000001</v>
      </c>
      <c r="H218" s="28">
        <f t="shared" si="12"/>
        <v>272.22000000000003</v>
      </c>
      <c r="I218" s="29">
        <f t="shared" si="13"/>
        <v>5.6581145573898943E-3</v>
      </c>
      <c r="J218" s="29">
        <f t="shared" si="15"/>
        <v>82.022603063969058</v>
      </c>
      <c r="K218" s="26" t="str">
        <f t="shared" si="14"/>
        <v>B</v>
      </c>
    </row>
    <row r="219" spans="1:11" ht="16.5">
      <c r="A219" s="26" t="s">
        <v>1518</v>
      </c>
      <c r="B219" s="27" t="s">
        <v>1519</v>
      </c>
      <c r="C219" s="26" t="s">
        <v>15</v>
      </c>
      <c r="D219" s="26" t="s">
        <v>1234</v>
      </c>
      <c r="E219" s="26" t="s">
        <v>103</v>
      </c>
      <c r="F219" s="28">
        <v>64</v>
      </c>
      <c r="G219" s="28">
        <v>4.2300000000000004</v>
      </c>
      <c r="H219" s="28">
        <f t="shared" si="12"/>
        <v>270.72000000000003</v>
      </c>
      <c r="I219" s="29">
        <f t="shared" si="13"/>
        <v>5.6269369369502317E-3</v>
      </c>
      <c r="J219" s="29">
        <f t="shared" si="15"/>
        <v>82.028230000906007</v>
      </c>
      <c r="K219" s="26" t="str">
        <f t="shared" si="14"/>
        <v>B</v>
      </c>
    </row>
    <row r="220" spans="1:11">
      <c r="A220" s="26" t="s">
        <v>1765</v>
      </c>
      <c r="B220" s="27" t="s">
        <v>1766</v>
      </c>
      <c r="C220" s="26" t="s">
        <v>15</v>
      </c>
      <c r="D220" s="26" t="s">
        <v>1234</v>
      </c>
      <c r="E220" s="26" t="s">
        <v>39</v>
      </c>
      <c r="F220" s="28">
        <v>3</v>
      </c>
      <c r="G220" s="28">
        <v>87.07</v>
      </c>
      <c r="H220" s="28">
        <f t="shared" si="12"/>
        <v>261.20999999999998</v>
      </c>
      <c r="I220" s="29">
        <f t="shared" si="13"/>
        <v>5.429270823362772E-3</v>
      </c>
      <c r="J220" s="29">
        <f t="shared" si="15"/>
        <v>82.033659271729363</v>
      </c>
      <c r="K220" s="26" t="str">
        <f t="shared" si="14"/>
        <v>B</v>
      </c>
    </row>
    <row r="221" spans="1:11">
      <c r="A221" s="26" t="s">
        <v>1786</v>
      </c>
      <c r="B221" s="27" t="s">
        <v>1787</v>
      </c>
      <c r="C221" s="26" t="s">
        <v>15</v>
      </c>
      <c r="D221" s="26" t="s">
        <v>1234</v>
      </c>
      <c r="E221" s="26" t="s">
        <v>39</v>
      </c>
      <c r="F221" s="28">
        <v>1</v>
      </c>
      <c r="G221" s="28">
        <v>259.98</v>
      </c>
      <c r="H221" s="28">
        <f t="shared" si="12"/>
        <v>259.98</v>
      </c>
      <c r="I221" s="29">
        <f t="shared" si="13"/>
        <v>5.4037051746022502E-3</v>
      </c>
      <c r="J221" s="29">
        <f t="shared" si="15"/>
        <v>82.039062976903963</v>
      </c>
      <c r="K221" s="26" t="str">
        <f t="shared" si="14"/>
        <v>B</v>
      </c>
    </row>
    <row r="222" spans="1:11">
      <c r="A222" s="26" t="s">
        <v>2600</v>
      </c>
      <c r="B222" s="27" t="s">
        <v>2601</v>
      </c>
      <c r="C222" s="26" t="s">
        <v>15</v>
      </c>
      <c r="D222" s="26" t="s">
        <v>1133</v>
      </c>
      <c r="E222" s="26" t="s">
        <v>1221</v>
      </c>
      <c r="F222" s="28">
        <v>11.926056600000001</v>
      </c>
      <c r="G222" s="28">
        <v>21.5</v>
      </c>
      <c r="H222" s="28">
        <f t="shared" si="12"/>
        <v>256.41000000000003</v>
      </c>
      <c r="I222" s="29">
        <f t="shared" si="13"/>
        <v>5.3295024379558546E-3</v>
      </c>
      <c r="J222" s="29">
        <f t="shared" si="15"/>
        <v>82.044392479341923</v>
      </c>
      <c r="K222" s="26" t="str">
        <f t="shared" si="14"/>
        <v>B</v>
      </c>
    </row>
    <row r="223" spans="1:11">
      <c r="A223" s="26" t="s">
        <v>1602</v>
      </c>
      <c r="B223" s="27" t="s">
        <v>1603</v>
      </c>
      <c r="C223" s="26" t="s">
        <v>15</v>
      </c>
      <c r="D223" s="26" t="s">
        <v>1234</v>
      </c>
      <c r="E223" s="26" t="s">
        <v>39</v>
      </c>
      <c r="F223" s="28">
        <v>34</v>
      </c>
      <c r="G223" s="28">
        <v>7.41</v>
      </c>
      <c r="H223" s="28">
        <f t="shared" si="12"/>
        <v>251.94</v>
      </c>
      <c r="I223" s="29">
        <f t="shared" si="13"/>
        <v>5.2365931290456608E-3</v>
      </c>
      <c r="J223" s="29">
        <f t="shared" si="15"/>
        <v>82.049629072470964</v>
      </c>
      <c r="K223" s="26" t="str">
        <f t="shared" si="14"/>
        <v>B</v>
      </c>
    </row>
    <row r="224" spans="1:11">
      <c r="A224" s="26" t="s">
        <v>1644</v>
      </c>
      <c r="B224" s="27" t="s">
        <v>1645</v>
      </c>
      <c r="C224" s="26" t="s">
        <v>135</v>
      </c>
      <c r="D224" s="26" t="s">
        <v>1234</v>
      </c>
      <c r="E224" s="26" t="s">
        <v>136</v>
      </c>
      <c r="F224" s="28">
        <v>42</v>
      </c>
      <c r="G224" s="28">
        <v>5.99</v>
      </c>
      <c r="H224" s="28">
        <f t="shared" si="12"/>
        <v>251.58</v>
      </c>
      <c r="I224" s="29">
        <f t="shared" si="13"/>
        <v>5.2291105001401415E-3</v>
      </c>
      <c r="J224" s="29">
        <f t="shared" si="15"/>
        <v>82.054858182971103</v>
      </c>
      <c r="K224" s="26" t="str">
        <f t="shared" si="14"/>
        <v>B</v>
      </c>
    </row>
    <row r="225" spans="1:11" ht="16.5">
      <c r="A225" s="26" t="s">
        <v>1641</v>
      </c>
      <c r="B225" s="27" t="s">
        <v>383</v>
      </c>
      <c r="C225" s="26" t="s">
        <v>15</v>
      </c>
      <c r="D225" s="26" t="s">
        <v>1234</v>
      </c>
      <c r="E225" s="26" t="s">
        <v>39</v>
      </c>
      <c r="F225" s="28">
        <v>1</v>
      </c>
      <c r="G225" s="28">
        <v>249.14</v>
      </c>
      <c r="H225" s="28">
        <f t="shared" si="12"/>
        <v>249.14</v>
      </c>
      <c r="I225" s="29">
        <f t="shared" si="13"/>
        <v>5.1783949042249573E-3</v>
      </c>
      <c r="J225" s="29">
        <f t="shared" si="15"/>
        <v>82.060036577875323</v>
      </c>
      <c r="K225" s="26" t="str">
        <f t="shared" si="14"/>
        <v>B</v>
      </c>
    </row>
    <row r="226" spans="1:11">
      <c r="A226" s="26" t="s">
        <v>1444</v>
      </c>
      <c r="B226" s="27" t="s">
        <v>1445</v>
      </c>
      <c r="C226" s="26" t="s">
        <v>15</v>
      </c>
      <c r="D226" s="26" t="s">
        <v>1180</v>
      </c>
      <c r="E226" s="26" t="s">
        <v>2995</v>
      </c>
      <c r="F226" s="28">
        <v>14.331519999999999</v>
      </c>
      <c r="G226" s="28">
        <v>16.53</v>
      </c>
      <c r="H226" s="28">
        <f t="shared" si="12"/>
        <v>236.9</v>
      </c>
      <c r="I226" s="29">
        <f t="shared" si="13"/>
        <v>4.9239855214373148E-3</v>
      </c>
      <c r="J226" s="29">
        <f t="shared" si="15"/>
        <v>82.064960563396767</v>
      </c>
      <c r="K226" s="26" t="str">
        <f t="shared" si="14"/>
        <v>B</v>
      </c>
    </row>
    <row r="227" spans="1:11" ht="16.5">
      <c r="A227" s="26" t="s">
        <v>1235</v>
      </c>
      <c r="B227" s="27" t="s">
        <v>1236</v>
      </c>
      <c r="C227" s="26" t="s">
        <v>15</v>
      </c>
      <c r="D227" s="26" t="s">
        <v>1234</v>
      </c>
      <c r="E227" s="26" t="s">
        <v>68</v>
      </c>
      <c r="F227" s="28">
        <v>4.2</v>
      </c>
      <c r="G227" s="28">
        <v>54.32</v>
      </c>
      <c r="H227" s="28">
        <f t="shared" si="12"/>
        <v>228.14</v>
      </c>
      <c r="I227" s="29">
        <f t="shared" si="13"/>
        <v>4.7419082180696877E-3</v>
      </c>
      <c r="J227" s="29">
        <f t="shared" si="15"/>
        <v>82.069702471614832</v>
      </c>
      <c r="K227" s="26" t="str">
        <f t="shared" si="14"/>
        <v>B</v>
      </c>
    </row>
    <row r="228" spans="1:11">
      <c r="A228" s="26" t="s">
        <v>1523</v>
      </c>
      <c r="B228" s="27" t="s">
        <v>1524</v>
      </c>
      <c r="C228" s="26" t="s">
        <v>15</v>
      </c>
      <c r="D228" s="26" t="s">
        <v>1234</v>
      </c>
      <c r="E228" s="26" t="s">
        <v>103</v>
      </c>
      <c r="F228" s="28">
        <v>12.67938</v>
      </c>
      <c r="G228" s="28">
        <v>17</v>
      </c>
      <c r="H228" s="28">
        <f t="shared" si="12"/>
        <v>215.55</v>
      </c>
      <c r="I228" s="29">
        <f t="shared" si="13"/>
        <v>4.4802240571794561E-3</v>
      </c>
      <c r="J228" s="29">
        <f t="shared" si="15"/>
        <v>82.074182695672008</v>
      </c>
      <c r="K228" s="26" t="str">
        <f t="shared" si="14"/>
        <v>B</v>
      </c>
    </row>
    <row r="229" spans="1:11" ht="16.5">
      <c r="A229" s="26" t="s">
        <v>1797</v>
      </c>
      <c r="B229" s="27" t="s">
        <v>1798</v>
      </c>
      <c r="C229" s="26" t="s">
        <v>15</v>
      </c>
      <c r="D229" s="26" t="s">
        <v>1234</v>
      </c>
      <c r="E229" s="26" t="s">
        <v>39</v>
      </c>
      <c r="F229" s="28">
        <v>1</v>
      </c>
      <c r="G229" s="28">
        <v>208.45</v>
      </c>
      <c r="H229" s="28">
        <f t="shared" si="12"/>
        <v>208.45</v>
      </c>
      <c r="I229" s="29">
        <f t="shared" si="13"/>
        <v>4.3326499870983883E-3</v>
      </c>
      <c r="J229" s="29">
        <f t="shared" si="15"/>
        <v>82.078515345659099</v>
      </c>
      <c r="K229" s="26" t="str">
        <f t="shared" si="14"/>
        <v>B</v>
      </c>
    </row>
    <row r="230" spans="1:11">
      <c r="A230" s="26" t="s">
        <v>2671</v>
      </c>
      <c r="B230" s="27" t="s">
        <v>2672</v>
      </c>
      <c r="C230" s="26" t="s">
        <v>15</v>
      </c>
      <c r="D230" s="26" t="s">
        <v>1234</v>
      </c>
      <c r="E230" s="26" t="s">
        <v>39</v>
      </c>
      <c r="F230" s="28">
        <v>109.286</v>
      </c>
      <c r="G230" s="28">
        <v>1.9</v>
      </c>
      <c r="H230" s="28">
        <f t="shared" si="12"/>
        <v>207.64</v>
      </c>
      <c r="I230" s="29">
        <f t="shared" si="13"/>
        <v>4.3158140720609712E-3</v>
      </c>
      <c r="J230" s="29">
        <f t="shared" si="15"/>
        <v>82.082831159731157</v>
      </c>
      <c r="K230" s="26" t="str">
        <f t="shared" si="14"/>
        <v>B</v>
      </c>
    </row>
    <row r="231" spans="1:11">
      <c r="A231" s="26" t="s">
        <v>1879</v>
      </c>
      <c r="B231" s="27" t="s">
        <v>1880</v>
      </c>
      <c r="C231" s="26" t="s">
        <v>15</v>
      </c>
      <c r="D231" s="26" t="s">
        <v>1234</v>
      </c>
      <c r="E231" s="26" t="s">
        <v>39</v>
      </c>
      <c r="F231" s="28">
        <v>2</v>
      </c>
      <c r="G231" s="28">
        <v>103.41</v>
      </c>
      <c r="H231" s="28">
        <f t="shared" si="12"/>
        <v>206.82</v>
      </c>
      <c r="I231" s="29">
        <f t="shared" si="13"/>
        <v>4.2987703062206221E-3</v>
      </c>
      <c r="J231" s="29">
        <f t="shared" si="15"/>
        <v>82.087129930037378</v>
      </c>
      <c r="K231" s="26" t="str">
        <f t="shared" si="14"/>
        <v>B</v>
      </c>
    </row>
    <row r="232" spans="1:11">
      <c r="A232" s="26" t="s">
        <v>1512</v>
      </c>
      <c r="B232" s="27" t="s">
        <v>1513</v>
      </c>
      <c r="C232" s="26" t="s">
        <v>15</v>
      </c>
      <c r="D232" s="26" t="s">
        <v>1234</v>
      </c>
      <c r="E232" s="26" t="s">
        <v>39</v>
      </c>
      <c r="F232" s="28">
        <v>9.2164279800000006</v>
      </c>
      <c r="G232" s="28">
        <v>22.12</v>
      </c>
      <c r="H232" s="28">
        <f t="shared" si="12"/>
        <v>203.87</v>
      </c>
      <c r="I232" s="29">
        <f t="shared" si="13"/>
        <v>4.237454319355953E-3</v>
      </c>
      <c r="J232" s="29">
        <f t="shared" si="15"/>
        <v>82.09136738435673</v>
      </c>
      <c r="K232" s="26" t="str">
        <f t="shared" si="14"/>
        <v>B</v>
      </c>
    </row>
    <row r="233" spans="1:11" ht="16.5">
      <c r="A233" s="26" t="s">
        <v>2459</v>
      </c>
      <c r="B233" s="27" t="s">
        <v>2460</v>
      </c>
      <c r="C233" s="26" t="s">
        <v>15</v>
      </c>
      <c r="D233" s="26" t="s">
        <v>1180</v>
      </c>
      <c r="E233" s="26" t="s">
        <v>39</v>
      </c>
      <c r="F233" s="34">
        <v>8.7811577099999993E-3</v>
      </c>
      <c r="G233" s="28">
        <v>23057.69</v>
      </c>
      <c r="H233" s="28">
        <f t="shared" si="12"/>
        <v>202.47</v>
      </c>
      <c r="I233" s="29">
        <f t="shared" si="13"/>
        <v>4.2083552069456017E-3</v>
      </c>
      <c r="J233" s="29">
        <f t="shared" si="15"/>
        <v>82.095575739563671</v>
      </c>
      <c r="K233" s="26" t="str">
        <f t="shared" si="14"/>
        <v>B</v>
      </c>
    </row>
    <row r="234" spans="1:11">
      <c r="A234" s="26" t="s">
        <v>1243</v>
      </c>
      <c r="B234" s="27" t="s">
        <v>1244</v>
      </c>
      <c r="C234" s="26" t="s">
        <v>15</v>
      </c>
      <c r="D234" s="26" t="s">
        <v>1234</v>
      </c>
      <c r="E234" s="26" t="s">
        <v>176</v>
      </c>
      <c r="F234" s="28">
        <v>12.5205</v>
      </c>
      <c r="G234" s="28">
        <v>16.04</v>
      </c>
      <c r="H234" s="28">
        <f t="shared" si="12"/>
        <v>200.83</v>
      </c>
      <c r="I234" s="29">
        <f t="shared" si="13"/>
        <v>4.1742676752649045E-3</v>
      </c>
      <c r="J234" s="29">
        <f t="shared" si="15"/>
        <v>82.099750007238939</v>
      </c>
      <c r="K234" s="26" t="str">
        <f t="shared" si="14"/>
        <v>B</v>
      </c>
    </row>
    <row r="235" spans="1:11">
      <c r="A235" s="26" t="s">
        <v>2119</v>
      </c>
      <c r="B235" s="27" t="s">
        <v>2120</v>
      </c>
      <c r="C235" s="26" t="s">
        <v>949</v>
      </c>
      <c r="D235" s="26" t="s">
        <v>1234</v>
      </c>
      <c r="E235" s="26" t="s">
        <v>68</v>
      </c>
      <c r="F235" s="28">
        <v>3.6</v>
      </c>
      <c r="G235" s="28">
        <v>51.67</v>
      </c>
      <c r="H235" s="28">
        <f t="shared" si="12"/>
        <v>186.01</v>
      </c>
      <c r="I235" s="29">
        <f t="shared" si="13"/>
        <v>3.8662327853210415E-3</v>
      </c>
      <c r="J235" s="29">
        <f t="shared" si="15"/>
        <v>82.103616240024266</v>
      </c>
      <c r="K235" s="26" t="str">
        <f t="shared" si="14"/>
        <v>B</v>
      </c>
    </row>
    <row r="236" spans="1:11">
      <c r="A236" s="26" t="s">
        <v>2277</v>
      </c>
      <c r="B236" s="27" t="s">
        <v>2278</v>
      </c>
      <c r="C236" s="26" t="s">
        <v>15</v>
      </c>
      <c r="D236" s="26" t="s">
        <v>1234</v>
      </c>
      <c r="E236" s="26" t="s">
        <v>176</v>
      </c>
      <c r="F236" s="28">
        <v>62.052123600000002</v>
      </c>
      <c r="G236" s="28">
        <v>2.92</v>
      </c>
      <c r="H236" s="28">
        <f t="shared" si="12"/>
        <v>181.19</v>
      </c>
      <c r="I236" s="29">
        <f t="shared" si="13"/>
        <v>3.7660486983082612E-3</v>
      </c>
      <c r="J236" s="29">
        <f t="shared" si="15"/>
        <v>82.107382288722576</v>
      </c>
      <c r="K236" s="26" t="str">
        <f t="shared" si="14"/>
        <v>B</v>
      </c>
    </row>
    <row r="237" spans="1:11">
      <c r="A237" s="26" t="s">
        <v>2570</v>
      </c>
      <c r="B237" s="27" t="s">
        <v>2571</v>
      </c>
      <c r="C237" s="26" t="s">
        <v>15</v>
      </c>
      <c r="D237" s="26" t="s">
        <v>1133</v>
      </c>
      <c r="E237" s="26" t="s">
        <v>1221</v>
      </c>
      <c r="F237" s="28">
        <v>6.5745114110370002</v>
      </c>
      <c r="G237" s="28">
        <v>27.18</v>
      </c>
      <c r="H237" s="28">
        <f t="shared" si="12"/>
        <v>178.7</v>
      </c>
      <c r="I237" s="29">
        <f t="shared" si="13"/>
        <v>3.7142938483784214E-3</v>
      </c>
      <c r="J237" s="29">
        <f t="shared" si="15"/>
        <v>82.111096582570951</v>
      </c>
      <c r="K237" s="26" t="str">
        <f t="shared" si="14"/>
        <v>B</v>
      </c>
    </row>
    <row r="238" spans="1:11">
      <c r="A238" s="26" t="s">
        <v>2193</v>
      </c>
      <c r="B238" s="27" t="s">
        <v>2194</v>
      </c>
      <c r="C238" s="26" t="s">
        <v>15</v>
      </c>
      <c r="D238" s="26" t="s">
        <v>1234</v>
      </c>
      <c r="E238" s="26" t="s">
        <v>176</v>
      </c>
      <c r="F238" s="28">
        <v>19.034600000000001</v>
      </c>
      <c r="G238" s="28">
        <v>8.9499999999999993</v>
      </c>
      <c r="H238" s="28">
        <f t="shared" si="12"/>
        <v>170.36</v>
      </c>
      <c r="I238" s="29">
        <f t="shared" si="13"/>
        <v>3.5409462787339002E-3</v>
      </c>
      <c r="J238" s="29">
        <f t="shared" si="15"/>
        <v>82.114637528849684</v>
      </c>
      <c r="K238" s="26" t="str">
        <f t="shared" si="14"/>
        <v>B</v>
      </c>
    </row>
    <row r="239" spans="1:11">
      <c r="A239" s="26" t="s">
        <v>2111</v>
      </c>
      <c r="B239" s="27" t="s">
        <v>2112</v>
      </c>
      <c r="C239" s="26" t="s">
        <v>949</v>
      </c>
      <c r="D239" s="26" t="s">
        <v>1234</v>
      </c>
      <c r="E239" s="26" t="s">
        <v>176</v>
      </c>
      <c r="F239" s="28">
        <v>19.242000000000001</v>
      </c>
      <c r="G239" s="28">
        <v>8.7899999999999991</v>
      </c>
      <c r="H239" s="28">
        <f t="shared" si="12"/>
        <v>169.14</v>
      </c>
      <c r="I239" s="29">
        <f t="shared" si="13"/>
        <v>3.5155884807763081E-3</v>
      </c>
      <c r="J239" s="29">
        <f t="shared" si="15"/>
        <v>82.118153117330465</v>
      </c>
      <c r="K239" s="26" t="str">
        <f t="shared" si="14"/>
        <v>B</v>
      </c>
    </row>
    <row r="240" spans="1:11">
      <c r="A240" s="26" t="s">
        <v>1806</v>
      </c>
      <c r="B240" s="27" t="s">
        <v>1807</v>
      </c>
      <c r="C240" s="26" t="s">
        <v>15</v>
      </c>
      <c r="D240" s="26" t="s">
        <v>1234</v>
      </c>
      <c r="E240" s="26" t="s">
        <v>103</v>
      </c>
      <c r="F240" s="28">
        <v>17.163222999999999</v>
      </c>
      <c r="G240" s="28">
        <v>9.5</v>
      </c>
      <c r="H240" s="28">
        <f t="shared" si="12"/>
        <v>163.05000000000001</v>
      </c>
      <c r="I240" s="29">
        <f t="shared" si="13"/>
        <v>3.3890073417912796E-3</v>
      </c>
      <c r="J240" s="29">
        <f t="shared" si="15"/>
        <v>82.12154212467226</v>
      </c>
      <c r="K240" s="26" t="str">
        <f t="shared" si="14"/>
        <v>B</v>
      </c>
    </row>
    <row r="241" spans="1:11">
      <c r="A241" s="26" t="s">
        <v>1692</v>
      </c>
      <c r="B241" s="27" t="s">
        <v>1693</v>
      </c>
      <c r="C241" s="26" t="s">
        <v>135</v>
      </c>
      <c r="D241" s="26" t="s">
        <v>1234</v>
      </c>
      <c r="E241" s="26" t="s">
        <v>345</v>
      </c>
      <c r="F241" s="28">
        <v>10</v>
      </c>
      <c r="G241" s="28">
        <v>16.27</v>
      </c>
      <c r="H241" s="28">
        <f t="shared" si="12"/>
        <v>162.69999999999999</v>
      </c>
      <c r="I241" s="29">
        <f t="shared" si="13"/>
        <v>3.3817325636886914E-3</v>
      </c>
      <c r="J241" s="29">
        <f t="shared" si="15"/>
        <v>82.124923857235942</v>
      </c>
      <c r="K241" s="26" t="str">
        <f t="shared" si="14"/>
        <v>B</v>
      </c>
    </row>
    <row r="242" spans="1:11">
      <c r="A242" s="26" t="s">
        <v>1809</v>
      </c>
      <c r="B242" s="27" t="s">
        <v>1810</v>
      </c>
      <c r="C242" s="26" t="s">
        <v>15</v>
      </c>
      <c r="D242" s="26" t="s">
        <v>1234</v>
      </c>
      <c r="E242" s="26" t="s">
        <v>103</v>
      </c>
      <c r="F242" s="28">
        <v>12.352879</v>
      </c>
      <c r="G242" s="28">
        <v>13.17</v>
      </c>
      <c r="H242" s="28">
        <f t="shared" si="12"/>
        <v>162.69</v>
      </c>
      <c r="I242" s="29">
        <f t="shared" si="13"/>
        <v>3.3815247128857607E-3</v>
      </c>
      <c r="J242" s="29">
        <f t="shared" si="15"/>
        <v>82.128305381948834</v>
      </c>
      <c r="K242" s="26" t="str">
        <f t="shared" si="14"/>
        <v>B</v>
      </c>
    </row>
    <row r="243" spans="1:11">
      <c r="A243" s="26" t="s">
        <v>1532</v>
      </c>
      <c r="B243" s="27" t="s">
        <v>1533</v>
      </c>
      <c r="C243" s="26" t="s">
        <v>135</v>
      </c>
      <c r="D243" s="26" t="s">
        <v>1234</v>
      </c>
      <c r="E243" s="26" t="s">
        <v>335</v>
      </c>
      <c r="F243" s="28">
        <v>10.4</v>
      </c>
      <c r="G243" s="28">
        <v>15.05</v>
      </c>
      <c r="H243" s="28">
        <f t="shared" si="12"/>
        <v>156.52000000000001</v>
      </c>
      <c r="I243" s="29">
        <f t="shared" si="13"/>
        <v>3.2532807674772839E-3</v>
      </c>
      <c r="J243" s="29">
        <f t="shared" si="15"/>
        <v>82.131558662716316</v>
      </c>
      <c r="K243" s="26" t="str">
        <f t="shared" si="14"/>
        <v>B</v>
      </c>
    </row>
    <row r="244" spans="1:11">
      <c r="A244" s="26" t="s">
        <v>1762</v>
      </c>
      <c r="B244" s="27" t="s">
        <v>1763</v>
      </c>
      <c r="C244" s="26" t="s">
        <v>15</v>
      </c>
      <c r="D244" s="26" t="s">
        <v>1234</v>
      </c>
      <c r="E244" s="26" t="s">
        <v>39</v>
      </c>
      <c r="F244" s="28">
        <v>1</v>
      </c>
      <c r="G244" s="28">
        <v>155</v>
      </c>
      <c r="H244" s="28">
        <f t="shared" si="12"/>
        <v>155</v>
      </c>
      <c r="I244" s="29">
        <f t="shared" si="13"/>
        <v>3.2216874454317587E-3</v>
      </c>
      <c r="J244" s="29">
        <f t="shared" si="15"/>
        <v>82.134780350161748</v>
      </c>
      <c r="K244" s="26" t="str">
        <f t="shared" si="14"/>
        <v>B</v>
      </c>
    </row>
    <row r="245" spans="1:11" ht="16.5">
      <c r="A245" s="26" t="s">
        <v>1145</v>
      </c>
      <c r="B245" s="27" t="s">
        <v>1146</v>
      </c>
      <c r="C245" s="26" t="s">
        <v>15</v>
      </c>
      <c r="D245" s="26" t="s">
        <v>1120</v>
      </c>
      <c r="E245" s="26" t="s">
        <v>16</v>
      </c>
      <c r="F245" s="28">
        <v>10</v>
      </c>
      <c r="G245" s="28">
        <v>15.46</v>
      </c>
      <c r="H245" s="28">
        <f t="shared" si="12"/>
        <v>154.6</v>
      </c>
      <c r="I245" s="29">
        <f t="shared" si="13"/>
        <v>3.2133734133145157E-3</v>
      </c>
      <c r="J245" s="29">
        <f t="shared" si="15"/>
        <v>82.137993723575065</v>
      </c>
      <c r="K245" s="26" t="str">
        <f t="shared" si="14"/>
        <v>B</v>
      </c>
    </row>
    <row r="246" spans="1:11">
      <c r="A246" s="26" t="s">
        <v>1672</v>
      </c>
      <c r="B246" s="27" t="s">
        <v>1673</v>
      </c>
      <c r="C246" s="26" t="s">
        <v>15</v>
      </c>
      <c r="D246" s="26" t="s">
        <v>1234</v>
      </c>
      <c r="E246" s="26" t="s">
        <v>39</v>
      </c>
      <c r="F246" s="28">
        <v>18</v>
      </c>
      <c r="G246" s="28">
        <v>8.44</v>
      </c>
      <c r="H246" s="28">
        <f t="shared" si="12"/>
        <v>151.91999999999999</v>
      </c>
      <c r="I246" s="29">
        <f t="shared" si="13"/>
        <v>3.1576693981289856E-3</v>
      </c>
      <c r="J246" s="29">
        <f t="shared" si="15"/>
        <v>82.1411513929732</v>
      </c>
      <c r="K246" s="26" t="str">
        <f t="shared" si="14"/>
        <v>B</v>
      </c>
    </row>
    <row r="247" spans="1:11">
      <c r="A247" s="26" t="s">
        <v>2362</v>
      </c>
      <c r="B247" s="27" t="s">
        <v>2363</v>
      </c>
      <c r="C247" s="26" t="s">
        <v>15</v>
      </c>
      <c r="D247" s="26" t="s">
        <v>2361</v>
      </c>
      <c r="E247" s="26" t="s">
        <v>2364</v>
      </c>
      <c r="F247" s="28">
        <v>138.98852443033749</v>
      </c>
      <c r="G247" s="28">
        <v>1.0900000000000001</v>
      </c>
      <c r="H247" s="28">
        <f t="shared" si="12"/>
        <v>151.5</v>
      </c>
      <c r="I247" s="29">
        <f t="shared" si="13"/>
        <v>3.1489396644058809E-3</v>
      </c>
      <c r="J247" s="29">
        <f t="shared" si="15"/>
        <v>82.144300332637599</v>
      </c>
      <c r="K247" s="26" t="str">
        <f t="shared" si="14"/>
        <v>B</v>
      </c>
    </row>
    <row r="248" spans="1:11" ht="16.5">
      <c r="A248" s="26" t="s">
        <v>2332</v>
      </c>
      <c r="B248" s="27" t="s">
        <v>2333</v>
      </c>
      <c r="C248" s="26" t="s">
        <v>15</v>
      </c>
      <c r="D248" s="26" t="s">
        <v>1120</v>
      </c>
      <c r="E248" s="26" t="s">
        <v>1221</v>
      </c>
      <c r="F248" s="28">
        <v>128.94448299999999</v>
      </c>
      <c r="G248" s="28">
        <v>1.1299999999999999</v>
      </c>
      <c r="H248" s="28">
        <f t="shared" si="12"/>
        <v>145.71</v>
      </c>
      <c r="I248" s="29">
        <f t="shared" si="13"/>
        <v>3.0285940495087846E-3</v>
      </c>
      <c r="J248" s="29">
        <f t="shared" si="15"/>
        <v>82.147328926687109</v>
      </c>
      <c r="K248" s="26" t="str">
        <f t="shared" si="14"/>
        <v>B</v>
      </c>
    </row>
    <row r="249" spans="1:11" ht="16.5">
      <c r="A249" s="26" t="s">
        <v>2377</v>
      </c>
      <c r="B249" s="27" t="s">
        <v>2378</v>
      </c>
      <c r="C249" s="26" t="s">
        <v>15</v>
      </c>
      <c r="D249" s="26" t="s">
        <v>1180</v>
      </c>
      <c r="E249" s="26" t="s">
        <v>39</v>
      </c>
      <c r="F249" s="35">
        <v>6.1159198344456003E-3</v>
      </c>
      <c r="G249" s="28">
        <v>22840.67</v>
      </c>
      <c r="H249" s="28">
        <f t="shared" si="12"/>
        <v>139.69</v>
      </c>
      <c r="I249" s="29">
        <f t="shared" si="13"/>
        <v>2.9034678661442738E-3</v>
      </c>
      <c r="J249" s="29">
        <f t="shared" si="15"/>
        <v>82.150232394553257</v>
      </c>
      <c r="K249" s="26" t="str">
        <f t="shared" si="14"/>
        <v>B</v>
      </c>
    </row>
    <row r="250" spans="1:11">
      <c r="A250" s="26" t="s">
        <v>1530</v>
      </c>
      <c r="B250" s="27" t="s">
        <v>1531</v>
      </c>
      <c r="C250" s="26" t="s">
        <v>135</v>
      </c>
      <c r="D250" s="26" t="s">
        <v>1234</v>
      </c>
      <c r="E250" s="26" t="s">
        <v>335</v>
      </c>
      <c r="F250" s="28">
        <v>10.4</v>
      </c>
      <c r="G250" s="28">
        <v>12.3</v>
      </c>
      <c r="H250" s="28">
        <f t="shared" si="12"/>
        <v>127.92</v>
      </c>
      <c r="I250" s="29">
        <f t="shared" si="13"/>
        <v>2.6588274710943913E-3</v>
      </c>
      <c r="J250" s="29">
        <f t="shared" si="15"/>
        <v>82.152891222024351</v>
      </c>
      <c r="K250" s="26" t="str">
        <f t="shared" si="14"/>
        <v>B</v>
      </c>
    </row>
    <row r="251" spans="1:11">
      <c r="A251" s="26" t="s">
        <v>2105</v>
      </c>
      <c r="B251" s="27" t="s">
        <v>2106</v>
      </c>
      <c r="C251" s="26" t="s">
        <v>949</v>
      </c>
      <c r="D251" s="26" t="s">
        <v>1234</v>
      </c>
      <c r="E251" s="26" t="s">
        <v>176</v>
      </c>
      <c r="F251" s="36">
        <v>0.86699999999999999</v>
      </c>
      <c r="G251" s="28">
        <v>147.13</v>
      </c>
      <c r="H251" s="28">
        <f t="shared" si="12"/>
        <v>127.56</v>
      </c>
      <c r="I251" s="29">
        <f t="shared" si="13"/>
        <v>2.6513448421888724E-3</v>
      </c>
      <c r="J251" s="29">
        <f t="shared" si="15"/>
        <v>82.155542566866544</v>
      </c>
      <c r="K251" s="26" t="str">
        <f t="shared" si="14"/>
        <v>B</v>
      </c>
    </row>
    <row r="252" spans="1:11" ht="16.5">
      <c r="A252" s="26" t="s">
        <v>1887</v>
      </c>
      <c r="B252" s="27" t="s">
        <v>1888</v>
      </c>
      <c r="C252" s="26" t="s">
        <v>15</v>
      </c>
      <c r="D252" s="26" t="s">
        <v>1234</v>
      </c>
      <c r="E252" s="26" t="s">
        <v>39</v>
      </c>
      <c r="F252" s="28">
        <v>2</v>
      </c>
      <c r="G252" s="28">
        <v>63.77</v>
      </c>
      <c r="H252" s="28">
        <f t="shared" si="12"/>
        <v>127.54</v>
      </c>
      <c r="I252" s="29">
        <f t="shared" si="13"/>
        <v>2.6509291405830103E-3</v>
      </c>
      <c r="J252" s="29">
        <f t="shared" si="15"/>
        <v>82.158193496007129</v>
      </c>
      <c r="K252" s="26" t="str">
        <f t="shared" si="14"/>
        <v>B</v>
      </c>
    </row>
    <row r="253" spans="1:11">
      <c r="A253" s="26" t="s">
        <v>2117</v>
      </c>
      <c r="B253" s="27" t="s">
        <v>2118</v>
      </c>
      <c r="C253" s="26" t="s">
        <v>949</v>
      </c>
      <c r="D253" s="26" t="s">
        <v>1234</v>
      </c>
      <c r="E253" s="26" t="s">
        <v>39</v>
      </c>
      <c r="F253" s="28">
        <v>7.2</v>
      </c>
      <c r="G253" s="28">
        <v>17.39</v>
      </c>
      <c r="H253" s="28">
        <f t="shared" si="12"/>
        <v>125.21</v>
      </c>
      <c r="I253" s="29">
        <f t="shared" si="13"/>
        <v>2.602499903500068E-3</v>
      </c>
      <c r="J253" s="29">
        <f t="shared" si="15"/>
        <v>82.160795995910632</v>
      </c>
      <c r="K253" s="26" t="str">
        <f t="shared" si="14"/>
        <v>B</v>
      </c>
    </row>
    <row r="254" spans="1:11" ht="24.75">
      <c r="A254" s="26" t="s">
        <v>2891</v>
      </c>
      <c r="B254" s="27" t="s">
        <v>2892</v>
      </c>
      <c r="C254" s="26" t="s">
        <v>15</v>
      </c>
      <c r="D254" s="26" t="s">
        <v>1180</v>
      </c>
      <c r="E254" s="26" t="s">
        <v>39</v>
      </c>
      <c r="F254" s="30">
        <v>2.4589088784E-4</v>
      </c>
      <c r="G254" s="28">
        <v>497560.94</v>
      </c>
      <c r="H254" s="28">
        <f t="shared" si="12"/>
        <v>122.35</v>
      </c>
      <c r="I254" s="29">
        <f t="shared" si="13"/>
        <v>2.5430545738617787E-3</v>
      </c>
      <c r="J254" s="29">
        <f t="shared" si="15"/>
        <v>82.163339050484495</v>
      </c>
      <c r="K254" s="26" t="str">
        <f t="shared" si="14"/>
        <v>B</v>
      </c>
    </row>
    <row r="255" spans="1:11">
      <c r="A255" s="26" t="s">
        <v>1685</v>
      </c>
      <c r="B255" s="27" t="s">
        <v>1686</v>
      </c>
      <c r="C255" s="26" t="s">
        <v>15</v>
      </c>
      <c r="D255" s="26" t="s">
        <v>1234</v>
      </c>
      <c r="E255" s="26" t="s">
        <v>39</v>
      </c>
      <c r="F255" s="28">
        <v>2</v>
      </c>
      <c r="G255" s="28">
        <v>59.32</v>
      </c>
      <c r="H255" s="28">
        <f t="shared" si="12"/>
        <v>118.64</v>
      </c>
      <c r="I255" s="29">
        <f t="shared" si="13"/>
        <v>2.4659419259743477E-3</v>
      </c>
      <c r="J255" s="29">
        <f t="shared" si="15"/>
        <v>82.165804992410472</v>
      </c>
      <c r="K255" s="26" t="str">
        <f t="shared" si="14"/>
        <v>B</v>
      </c>
    </row>
    <row r="256" spans="1:11">
      <c r="A256" s="26" t="s">
        <v>2564</v>
      </c>
      <c r="B256" s="27" t="s">
        <v>2565</v>
      </c>
      <c r="C256" s="26" t="s">
        <v>15</v>
      </c>
      <c r="D256" s="26" t="s">
        <v>1133</v>
      </c>
      <c r="E256" s="26" t="s">
        <v>1221</v>
      </c>
      <c r="F256" s="28">
        <v>4.5262288326300002</v>
      </c>
      <c r="G256" s="28">
        <v>25.19</v>
      </c>
      <c r="H256" s="28">
        <f t="shared" si="12"/>
        <v>114.02</v>
      </c>
      <c r="I256" s="29">
        <f t="shared" si="13"/>
        <v>2.3699148550201882E-3</v>
      </c>
      <c r="J256" s="29">
        <f t="shared" si="15"/>
        <v>82.168174907265495</v>
      </c>
      <c r="K256" s="26" t="str">
        <f t="shared" si="14"/>
        <v>B</v>
      </c>
    </row>
    <row r="257" spans="1:11">
      <c r="A257" s="26" t="s">
        <v>1561</v>
      </c>
      <c r="B257" s="27" t="s">
        <v>1562</v>
      </c>
      <c r="C257" s="26" t="s">
        <v>15</v>
      </c>
      <c r="D257" s="26" t="s">
        <v>1234</v>
      </c>
      <c r="E257" s="26" t="s">
        <v>176</v>
      </c>
      <c r="F257" s="28">
        <v>6.2122793600000001</v>
      </c>
      <c r="G257" s="28">
        <v>18.059999999999999</v>
      </c>
      <c r="H257" s="28">
        <f t="shared" si="12"/>
        <v>112.19</v>
      </c>
      <c r="I257" s="29">
        <f t="shared" si="13"/>
        <v>2.3318781580838003E-3</v>
      </c>
      <c r="J257" s="29">
        <f t="shared" si="15"/>
        <v>82.170506785423584</v>
      </c>
      <c r="K257" s="26" t="str">
        <f t="shared" si="14"/>
        <v>B</v>
      </c>
    </row>
    <row r="258" spans="1:11">
      <c r="A258" s="26" t="s">
        <v>1482</v>
      </c>
      <c r="B258" s="27" t="s">
        <v>1483</v>
      </c>
      <c r="C258" s="26" t="s">
        <v>15</v>
      </c>
      <c r="D258" s="26" t="s">
        <v>1234</v>
      </c>
      <c r="E258" s="26" t="s">
        <v>1484</v>
      </c>
      <c r="F258" s="28">
        <v>1.7237499999999999</v>
      </c>
      <c r="G258" s="28">
        <v>63.01</v>
      </c>
      <c r="H258" s="28">
        <f t="shared" si="12"/>
        <v>108.61</v>
      </c>
      <c r="I258" s="29">
        <f t="shared" si="13"/>
        <v>2.2574675706344732E-3</v>
      </c>
      <c r="J258" s="29">
        <f t="shared" si="15"/>
        <v>82.172764252994213</v>
      </c>
      <c r="K258" s="26" t="str">
        <f t="shared" si="14"/>
        <v>B</v>
      </c>
    </row>
    <row r="259" spans="1:11">
      <c r="A259" s="26" t="s">
        <v>1759</v>
      </c>
      <c r="B259" s="27" t="s">
        <v>1760</v>
      </c>
      <c r="C259" s="26" t="s">
        <v>15</v>
      </c>
      <c r="D259" s="26" t="s">
        <v>1234</v>
      </c>
      <c r="E259" s="26" t="s">
        <v>39</v>
      </c>
      <c r="F259" s="28">
        <v>1</v>
      </c>
      <c r="G259" s="28">
        <v>106.58</v>
      </c>
      <c r="H259" s="28">
        <f t="shared" si="12"/>
        <v>106.58</v>
      </c>
      <c r="I259" s="29">
        <f t="shared" si="13"/>
        <v>2.2152738576394636E-3</v>
      </c>
      <c r="J259" s="29">
        <f t="shared" si="15"/>
        <v>82.174979526851857</v>
      </c>
      <c r="K259" s="26" t="str">
        <f t="shared" si="14"/>
        <v>B</v>
      </c>
    </row>
    <row r="260" spans="1:11">
      <c r="A260" s="26" t="s">
        <v>1968</v>
      </c>
      <c r="B260" s="27" t="s">
        <v>1969</v>
      </c>
      <c r="C260" s="26" t="s">
        <v>15</v>
      </c>
      <c r="D260" s="26" t="s">
        <v>1234</v>
      </c>
      <c r="E260" s="26" t="s">
        <v>39</v>
      </c>
      <c r="F260" s="28">
        <v>108.843029</v>
      </c>
      <c r="G260" s="28">
        <v>0.97</v>
      </c>
      <c r="H260" s="28">
        <f t="shared" ref="H260:H323" si="16">ROUND(F260*G260,2)</f>
        <v>105.58</v>
      </c>
      <c r="I260" s="29">
        <f t="shared" ref="I260:I323" si="17">H260/VALOR_TOTAL*100</f>
        <v>2.1944887773463558E-3</v>
      </c>
      <c r="J260" s="29">
        <f t="shared" si="15"/>
        <v>82.177174015629205</v>
      </c>
      <c r="K260" s="26" t="str">
        <f t="shared" ref="K260:K323" si="18">IF(J260&lt;=80,"A",IF(J260&lt;=95,"B","C"))</f>
        <v>B</v>
      </c>
    </row>
    <row r="261" spans="1:11">
      <c r="A261" s="26" t="s">
        <v>1929</v>
      </c>
      <c r="B261" s="27" t="s">
        <v>1930</v>
      </c>
      <c r="C261" s="26" t="s">
        <v>15</v>
      </c>
      <c r="D261" s="26" t="s">
        <v>1234</v>
      </c>
      <c r="E261" s="26" t="s">
        <v>39</v>
      </c>
      <c r="F261" s="28">
        <v>2</v>
      </c>
      <c r="G261" s="28">
        <v>52.57</v>
      </c>
      <c r="H261" s="28">
        <f t="shared" si="16"/>
        <v>105.14</v>
      </c>
      <c r="I261" s="29">
        <f t="shared" si="17"/>
        <v>2.1853433420173881E-3</v>
      </c>
      <c r="J261" s="29">
        <f t="shared" ref="J261:J324" si="19">I261+J260</f>
        <v>82.179359358971226</v>
      </c>
      <c r="K261" s="26" t="str">
        <f t="shared" si="18"/>
        <v>B</v>
      </c>
    </row>
    <row r="262" spans="1:11">
      <c r="A262" s="26" t="s">
        <v>1925</v>
      </c>
      <c r="B262" s="27" t="s">
        <v>1926</v>
      </c>
      <c r="C262" s="26" t="s">
        <v>15</v>
      </c>
      <c r="D262" s="26" t="s">
        <v>1234</v>
      </c>
      <c r="E262" s="26" t="s">
        <v>39</v>
      </c>
      <c r="F262" s="28">
        <v>2</v>
      </c>
      <c r="G262" s="28">
        <v>52.57</v>
      </c>
      <c r="H262" s="28">
        <f t="shared" si="16"/>
        <v>105.14</v>
      </c>
      <c r="I262" s="29">
        <f t="shared" si="17"/>
        <v>2.1853433420173881E-3</v>
      </c>
      <c r="J262" s="29">
        <f t="shared" si="19"/>
        <v>82.181544702313246</v>
      </c>
      <c r="K262" s="26" t="str">
        <f t="shared" si="18"/>
        <v>B</v>
      </c>
    </row>
    <row r="263" spans="1:11" ht="16.5">
      <c r="A263" s="26" t="s">
        <v>2955</v>
      </c>
      <c r="B263" s="27" t="s">
        <v>2956</v>
      </c>
      <c r="C263" s="26" t="s">
        <v>15</v>
      </c>
      <c r="D263" s="26" t="s">
        <v>1234</v>
      </c>
      <c r="E263" s="26" t="s">
        <v>39</v>
      </c>
      <c r="F263" s="28">
        <v>4</v>
      </c>
      <c r="G263" s="28">
        <v>25.97</v>
      </c>
      <c r="H263" s="28">
        <f t="shared" si="16"/>
        <v>103.88</v>
      </c>
      <c r="I263" s="29">
        <f t="shared" si="17"/>
        <v>2.1591541408480719E-3</v>
      </c>
      <c r="J263" s="29">
        <f t="shared" si="19"/>
        <v>82.183703856454088</v>
      </c>
      <c r="K263" s="26" t="str">
        <f t="shared" si="18"/>
        <v>B</v>
      </c>
    </row>
    <row r="264" spans="1:11">
      <c r="A264" s="26" t="s">
        <v>2507</v>
      </c>
      <c r="B264" s="27" t="s">
        <v>2508</v>
      </c>
      <c r="C264" s="26" t="s">
        <v>949</v>
      </c>
      <c r="D264" s="26" t="s">
        <v>1234</v>
      </c>
      <c r="E264" s="26" t="s">
        <v>176</v>
      </c>
      <c r="F264" s="28">
        <v>143.99531999999999</v>
      </c>
      <c r="G264" s="28">
        <v>0.71</v>
      </c>
      <c r="H264" s="28">
        <f t="shared" si="16"/>
        <v>102.24</v>
      </c>
      <c r="I264" s="29">
        <f t="shared" si="17"/>
        <v>2.1250666091673746E-3</v>
      </c>
      <c r="J264" s="29">
        <f t="shared" si="19"/>
        <v>82.185828923063255</v>
      </c>
      <c r="K264" s="26" t="str">
        <f t="shared" si="18"/>
        <v>B</v>
      </c>
    </row>
    <row r="265" spans="1:11">
      <c r="A265" s="26" t="s">
        <v>1922</v>
      </c>
      <c r="B265" s="27" t="s">
        <v>1923</v>
      </c>
      <c r="C265" s="26" t="s">
        <v>15</v>
      </c>
      <c r="D265" s="26" t="s">
        <v>1234</v>
      </c>
      <c r="E265" s="26" t="s">
        <v>39</v>
      </c>
      <c r="F265" s="28">
        <v>2</v>
      </c>
      <c r="G265" s="28">
        <v>50.5</v>
      </c>
      <c r="H265" s="28">
        <f t="shared" si="16"/>
        <v>101</v>
      </c>
      <c r="I265" s="29">
        <f t="shared" si="17"/>
        <v>2.0992931096039205E-3</v>
      </c>
      <c r="J265" s="29">
        <f t="shared" si="19"/>
        <v>82.187928216172864</v>
      </c>
      <c r="K265" s="26" t="str">
        <f t="shared" si="18"/>
        <v>B</v>
      </c>
    </row>
    <row r="266" spans="1:11">
      <c r="A266" s="26" t="s">
        <v>2311</v>
      </c>
      <c r="B266" s="27" t="s">
        <v>2312</v>
      </c>
      <c r="C266" s="26" t="s">
        <v>949</v>
      </c>
      <c r="D266" s="26" t="s">
        <v>1234</v>
      </c>
      <c r="E266" s="26" t="s">
        <v>176</v>
      </c>
      <c r="F266" s="28">
        <v>14.076000000000001</v>
      </c>
      <c r="G266" s="28">
        <v>7.1</v>
      </c>
      <c r="H266" s="28">
        <f t="shared" si="16"/>
        <v>99.94</v>
      </c>
      <c r="I266" s="29">
        <f t="shared" si="17"/>
        <v>2.0772609244932259E-3</v>
      </c>
      <c r="J266" s="29">
        <f t="shared" si="19"/>
        <v>82.190005477097358</v>
      </c>
      <c r="K266" s="26" t="str">
        <f t="shared" si="18"/>
        <v>B</v>
      </c>
    </row>
    <row r="267" spans="1:11" ht="24.75">
      <c r="A267" s="26" t="s">
        <v>2710</v>
      </c>
      <c r="B267" s="27" t="s">
        <v>2711</v>
      </c>
      <c r="C267" s="26" t="s">
        <v>15</v>
      </c>
      <c r="D267" s="26" t="s">
        <v>1180</v>
      </c>
      <c r="E267" s="26" t="s">
        <v>39</v>
      </c>
      <c r="F267" s="30">
        <v>6.7778162353000001E-4</v>
      </c>
      <c r="G267" s="28">
        <v>143750</v>
      </c>
      <c r="H267" s="28">
        <f t="shared" si="16"/>
        <v>97.43</v>
      </c>
      <c r="I267" s="29">
        <f t="shared" si="17"/>
        <v>2.0250903729575245E-3</v>
      </c>
      <c r="J267" s="29">
        <f t="shared" si="19"/>
        <v>82.192030567470312</v>
      </c>
      <c r="K267" s="26" t="str">
        <f t="shared" si="18"/>
        <v>B</v>
      </c>
    </row>
    <row r="268" spans="1:11">
      <c r="A268" s="26" t="s">
        <v>2606</v>
      </c>
      <c r="B268" s="27" t="s">
        <v>2607</v>
      </c>
      <c r="C268" s="26" t="s">
        <v>15</v>
      </c>
      <c r="D268" s="26" t="s">
        <v>1133</v>
      </c>
      <c r="E268" s="26" t="s">
        <v>1221</v>
      </c>
      <c r="F268" s="28">
        <v>3.6415440000000001</v>
      </c>
      <c r="G268" s="28">
        <v>26.33</v>
      </c>
      <c r="H268" s="28">
        <f t="shared" si="16"/>
        <v>95.88</v>
      </c>
      <c r="I268" s="29">
        <f t="shared" si="17"/>
        <v>1.9928734985032066E-3</v>
      </c>
      <c r="J268" s="29">
        <f t="shared" si="19"/>
        <v>82.19402344096882</v>
      </c>
      <c r="K268" s="26" t="str">
        <f t="shared" si="18"/>
        <v>B</v>
      </c>
    </row>
    <row r="269" spans="1:11">
      <c r="A269" s="26" t="s">
        <v>1871</v>
      </c>
      <c r="B269" s="27" t="s">
        <v>1872</v>
      </c>
      <c r="C269" s="26" t="s">
        <v>15</v>
      </c>
      <c r="D269" s="26" t="s">
        <v>1234</v>
      </c>
      <c r="E269" s="26" t="s">
        <v>39</v>
      </c>
      <c r="F269" s="28">
        <v>2</v>
      </c>
      <c r="G269" s="28">
        <v>47.05</v>
      </c>
      <c r="H269" s="28">
        <f t="shared" si="16"/>
        <v>94.1</v>
      </c>
      <c r="I269" s="29">
        <f t="shared" si="17"/>
        <v>1.9558760555814744E-3</v>
      </c>
      <c r="J269" s="29">
        <f t="shared" si="19"/>
        <v>82.195979317024396</v>
      </c>
      <c r="K269" s="26" t="str">
        <f t="shared" si="18"/>
        <v>B</v>
      </c>
    </row>
    <row r="270" spans="1:11">
      <c r="A270" s="26" t="s">
        <v>1706</v>
      </c>
      <c r="B270" s="27" t="s">
        <v>1707</v>
      </c>
      <c r="C270" s="26" t="s">
        <v>15</v>
      </c>
      <c r="D270" s="26" t="s">
        <v>1234</v>
      </c>
      <c r="E270" s="26" t="s">
        <v>103</v>
      </c>
      <c r="F270" s="28">
        <v>23.388891999999998</v>
      </c>
      <c r="G270" s="28">
        <v>3.93</v>
      </c>
      <c r="H270" s="28">
        <f t="shared" si="16"/>
        <v>91.92</v>
      </c>
      <c r="I270" s="29">
        <f t="shared" si="17"/>
        <v>1.9105645805424986E-3</v>
      </c>
      <c r="J270" s="29">
        <f t="shared" si="19"/>
        <v>82.197889881604937</v>
      </c>
      <c r="K270" s="26" t="str">
        <f t="shared" si="18"/>
        <v>B</v>
      </c>
    </row>
    <row r="271" spans="1:11">
      <c r="A271" s="26" t="s">
        <v>1565</v>
      </c>
      <c r="B271" s="27" t="s">
        <v>1566</v>
      </c>
      <c r="C271" s="26" t="s">
        <v>15</v>
      </c>
      <c r="D271" s="26" t="s">
        <v>1234</v>
      </c>
      <c r="E271" s="26" t="s">
        <v>176</v>
      </c>
      <c r="F271" s="28">
        <v>5.5145999999999997</v>
      </c>
      <c r="G271" s="28">
        <v>16.440000000000001</v>
      </c>
      <c r="H271" s="28">
        <f t="shared" si="16"/>
        <v>90.66</v>
      </c>
      <c r="I271" s="29">
        <f t="shared" si="17"/>
        <v>1.8843753793731826E-3</v>
      </c>
      <c r="J271" s="29">
        <f t="shared" si="19"/>
        <v>82.199774256984313</v>
      </c>
      <c r="K271" s="26" t="str">
        <f t="shared" si="18"/>
        <v>B</v>
      </c>
    </row>
    <row r="272" spans="1:11">
      <c r="A272" s="26" t="s">
        <v>2047</v>
      </c>
      <c r="B272" s="27" t="s">
        <v>2048</v>
      </c>
      <c r="C272" s="26" t="s">
        <v>15</v>
      </c>
      <c r="D272" s="26" t="s">
        <v>1234</v>
      </c>
      <c r="E272" s="26" t="s">
        <v>1301</v>
      </c>
      <c r="F272" s="28">
        <v>4.27182</v>
      </c>
      <c r="G272" s="28">
        <v>19.600000000000001</v>
      </c>
      <c r="H272" s="28">
        <f t="shared" si="16"/>
        <v>83.73</v>
      </c>
      <c r="I272" s="29">
        <f t="shared" si="17"/>
        <v>1.7403347729419432E-3</v>
      </c>
      <c r="J272" s="29">
        <f t="shared" si="19"/>
        <v>82.20151459175726</v>
      </c>
      <c r="K272" s="26" t="str">
        <f t="shared" si="18"/>
        <v>B</v>
      </c>
    </row>
    <row r="273" spans="1:11">
      <c r="A273" s="26" t="s">
        <v>2115</v>
      </c>
      <c r="B273" s="27" t="s">
        <v>2116</v>
      </c>
      <c r="C273" s="26" t="s">
        <v>949</v>
      </c>
      <c r="D273" s="26" t="s">
        <v>1234</v>
      </c>
      <c r="E273" s="26" t="s">
        <v>176</v>
      </c>
      <c r="F273" s="28">
        <v>9</v>
      </c>
      <c r="G273" s="28">
        <v>9.18</v>
      </c>
      <c r="H273" s="28">
        <f t="shared" si="16"/>
        <v>82.62</v>
      </c>
      <c r="I273" s="29">
        <f t="shared" si="17"/>
        <v>1.7172633338165934E-3</v>
      </c>
      <c r="J273" s="29">
        <f t="shared" si="19"/>
        <v>82.203231855091076</v>
      </c>
      <c r="K273" s="26" t="str">
        <f t="shared" si="18"/>
        <v>B</v>
      </c>
    </row>
    <row r="274" spans="1:11">
      <c r="A274" s="26" t="s">
        <v>2103</v>
      </c>
      <c r="B274" s="27" t="s">
        <v>2104</v>
      </c>
      <c r="C274" s="26" t="s">
        <v>949</v>
      </c>
      <c r="D274" s="26" t="s">
        <v>1234</v>
      </c>
      <c r="E274" s="26" t="s">
        <v>176</v>
      </c>
      <c r="F274" s="28">
        <v>20.23</v>
      </c>
      <c r="G274" s="28">
        <v>4.03</v>
      </c>
      <c r="H274" s="28">
        <f t="shared" si="16"/>
        <v>81.53</v>
      </c>
      <c r="I274" s="29">
        <f t="shared" si="17"/>
        <v>1.6946075962971055E-3</v>
      </c>
      <c r="J274" s="29">
        <f t="shared" si="19"/>
        <v>82.204926462687368</v>
      </c>
      <c r="K274" s="26" t="str">
        <f t="shared" si="18"/>
        <v>B</v>
      </c>
    </row>
    <row r="275" spans="1:11" ht="16.5">
      <c r="A275" s="26" t="s">
        <v>1613</v>
      </c>
      <c r="B275" s="27" t="s">
        <v>1614</v>
      </c>
      <c r="C275" s="26" t="s">
        <v>15</v>
      </c>
      <c r="D275" s="26" t="s">
        <v>1234</v>
      </c>
      <c r="E275" s="26" t="s">
        <v>39</v>
      </c>
      <c r="F275" s="28">
        <v>111.5625</v>
      </c>
      <c r="G275" s="28">
        <v>0.73</v>
      </c>
      <c r="H275" s="28">
        <f t="shared" si="16"/>
        <v>81.44</v>
      </c>
      <c r="I275" s="29">
        <f t="shared" si="17"/>
        <v>1.6927369390707255E-3</v>
      </c>
      <c r="J275" s="29">
        <f t="shared" si="19"/>
        <v>82.206619199626445</v>
      </c>
      <c r="K275" s="26" t="str">
        <f t="shared" si="18"/>
        <v>B</v>
      </c>
    </row>
    <row r="276" spans="1:11">
      <c r="A276" s="26" t="s">
        <v>2622</v>
      </c>
      <c r="B276" s="27" t="s">
        <v>2623</v>
      </c>
      <c r="C276" s="26" t="s">
        <v>15</v>
      </c>
      <c r="D276" s="26" t="s">
        <v>1234</v>
      </c>
      <c r="E276" s="26" t="s">
        <v>39</v>
      </c>
      <c r="F276" s="28">
        <v>2</v>
      </c>
      <c r="G276" s="28">
        <v>37.33</v>
      </c>
      <c r="H276" s="28">
        <f t="shared" si="16"/>
        <v>74.66</v>
      </c>
      <c r="I276" s="29">
        <f t="shared" si="17"/>
        <v>1.5518140946834526E-3</v>
      </c>
      <c r="J276" s="29">
        <f t="shared" si="19"/>
        <v>82.208171013721127</v>
      </c>
      <c r="K276" s="26" t="str">
        <f t="shared" si="18"/>
        <v>B</v>
      </c>
    </row>
    <row r="277" spans="1:11">
      <c r="A277" s="26" t="s">
        <v>1624</v>
      </c>
      <c r="B277" s="27" t="s">
        <v>1625</v>
      </c>
      <c r="C277" s="26" t="s">
        <v>135</v>
      </c>
      <c r="D277" s="26" t="s">
        <v>1234</v>
      </c>
      <c r="E277" s="26" t="s">
        <v>136</v>
      </c>
      <c r="F277" s="28">
        <v>4</v>
      </c>
      <c r="G277" s="28">
        <v>18.5</v>
      </c>
      <c r="H277" s="28">
        <f t="shared" si="16"/>
        <v>74</v>
      </c>
      <c r="I277" s="29">
        <f t="shared" si="17"/>
        <v>1.5380959416900013E-3</v>
      </c>
      <c r="J277" s="29">
        <f t="shared" si="19"/>
        <v>82.209709109662811</v>
      </c>
      <c r="K277" s="26" t="str">
        <f t="shared" si="18"/>
        <v>B</v>
      </c>
    </row>
    <row r="278" spans="1:11">
      <c r="A278" s="26" t="s">
        <v>1907</v>
      </c>
      <c r="B278" s="27" t="s">
        <v>1908</v>
      </c>
      <c r="C278" s="26" t="s">
        <v>15</v>
      </c>
      <c r="D278" s="26" t="s">
        <v>1234</v>
      </c>
      <c r="E278" s="26" t="s">
        <v>39</v>
      </c>
      <c r="F278" s="28">
        <v>2</v>
      </c>
      <c r="G278" s="28">
        <v>36.9</v>
      </c>
      <c r="H278" s="28">
        <f t="shared" si="16"/>
        <v>73.8</v>
      </c>
      <c r="I278" s="29">
        <f t="shared" si="17"/>
        <v>1.5339389256313794E-3</v>
      </c>
      <c r="J278" s="29">
        <f t="shared" si="19"/>
        <v>82.211243048588443</v>
      </c>
      <c r="K278" s="26" t="str">
        <f t="shared" si="18"/>
        <v>B</v>
      </c>
    </row>
    <row r="279" spans="1:11">
      <c r="A279" s="26" t="s">
        <v>2174</v>
      </c>
      <c r="B279" s="27" t="s">
        <v>1001</v>
      </c>
      <c r="C279" s="26" t="s">
        <v>135</v>
      </c>
      <c r="D279" s="26" t="s">
        <v>1234</v>
      </c>
      <c r="E279" s="26" t="s">
        <v>136</v>
      </c>
      <c r="F279" s="28">
        <v>8</v>
      </c>
      <c r="G279" s="28">
        <v>9.0500000000000007</v>
      </c>
      <c r="H279" s="28">
        <f t="shared" si="16"/>
        <v>72.400000000000006</v>
      </c>
      <c r="I279" s="29">
        <f t="shared" si="17"/>
        <v>1.5048398132210283E-3</v>
      </c>
      <c r="J279" s="29">
        <f t="shared" si="19"/>
        <v>82.212747888401665</v>
      </c>
      <c r="K279" s="26" t="str">
        <f t="shared" si="18"/>
        <v>B</v>
      </c>
    </row>
    <row r="280" spans="1:11">
      <c r="A280" s="26" t="s">
        <v>1333</v>
      </c>
      <c r="B280" s="27" t="s">
        <v>1334</v>
      </c>
      <c r="C280" s="26" t="s">
        <v>15</v>
      </c>
      <c r="D280" s="26" t="s">
        <v>1234</v>
      </c>
      <c r="E280" s="26" t="s">
        <v>39</v>
      </c>
      <c r="F280" s="28">
        <v>17.441600000000001</v>
      </c>
      <c r="G280" s="28">
        <v>4.1399999999999997</v>
      </c>
      <c r="H280" s="28">
        <f t="shared" si="16"/>
        <v>72.209999999999994</v>
      </c>
      <c r="I280" s="29">
        <f t="shared" si="17"/>
        <v>1.5008906479653376E-3</v>
      </c>
      <c r="J280" s="29">
        <f t="shared" si="19"/>
        <v>82.214248779049626</v>
      </c>
      <c r="K280" s="26" t="str">
        <f t="shared" si="18"/>
        <v>B</v>
      </c>
    </row>
    <row r="281" spans="1:11">
      <c r="A281" s="26" t="s">
        <v>1576</v>
      </c>
      <c r="B281" s="27" t="s">
        <v>1577</v>
      </c>
      <c r="C281" s="26" t="s">
        <v>15</v>
      </c>
      <c r="D281" s="26" t="s">
        <v>1234</v>
      </c>
      <c r="E281" s="26" t="s">
        <v>39</v>
      </c>
      <c r="F281" s="28">
        <v>22.8</v>
      </c>
      <c r="G281" s="28">
        <v>3.12</v>
      </c>
      <c r="H281" s="28">
        <f t="shared" si="16"/>
        <v>71.14</v>
      </c>
      <c r="I281" s="29">
        <f t="shared" si="17"/>
        <v>1.478650612051712E-3</v>
      </c>
      <c r="J281" s="29">
        <f t="shared" si="19"/>
        <v>82.215727429661683</v>
      </c>
      <c r="K281" s="26" t="str">
        <f t="shared" si="18"/>
        <v>B</v>
      </c>
    </row>
    <row r="282" spans="1:11">
      <c r="A282" s="26" t="s">
        <v>1563</v>
      </c>
      <c r="B282" s="27" t="s">
        <v>1564</v>
      </c>
      <c r="C282" s="26" t="s">
        <v>15</v>
      </c>
      <c r="D282" s="26" t="s">
        <v>1234</v>
      </c>
      <c r="E282" s="26" t="s">
        <v>176</v>
      </c>
      <c r="F282" s="28">
        <v>4.3600000000000003</v>
      </c>
      <c r="G282" s="28">
        <v>16.3</v>
      </c>
      <c r="H282" s="28">
        <f t="shared" si="16"/>
        <v>71.069999999999993</v>
      </c>
      <c r="I282" s="29">
        <f t="shared" si="17"/>
        <v>1.4771956564311941E-3</v>
      </c>
      <c r="J282" s="29">
        <f t="shared" si="19"/>
        <v>82.217204625318118</v>
      </c>
      <c r="K282" s="26" t="str">
        <f t="shared" si="18"/>
        <v>B</v>
      </c>
    </row>
    <row r="283" spans="1:11">
      <c r="A283" s="26" t="s">
        <v>2113</v>
      </c>
      <c r="B283" s="27" t="s">
        <v>2114</v>
      </c>
      <c r="C283" s="26" t="s">
        <v>949</v>
      </c>
      <c r="D283" s="26" t="s">
        <v>1234</v>
      </c>
      <c r="E283" s="26" t="s">
        <v>176</v>
      </c>
      <c r="F283" s="28">
        <v>7.65</v>
      </c>
      <c r="G283" s="28">
        <v>9.18</v>
      </c>
      <c r="H283" s="28">
        <f t="shared" si="16"/>
        <v>70.23</v>
      </c>
      <c r="I283" s="29">
        <f t="shared" si="17"/>
        <v>1.4597361889849836E-3</v>
      </c>
      <c r="J283" s="29">
        <f t="shared" si="19"/>
        <v>82.218664361507109</v>
      </c>
      <c r="K283" s="26" t="str">
        <f t="shared" si="18"/>
        <v>B</v>
      </c>
    </row>
    <row r="284" spans="1:11" ht="16.5">
      <c r="A284" s="26" t="s">
        <v>1681</v>
      </c>
      <c r="B284" s="27" t="s">
        <v>1682</v>
      </c>
      <c r="C284" s="26" t="s">
        <v>15</v>
      </c>
      <c r="D284" s="26" t="s">
        <v>1234</v>
      </c>
      <c r="E284" s="26" t="s">
        <v>39</v>
      </c>
      <c r="F284" s="28">
        <v>48</v>
      </c>
      <c r="G284" s="28">
        <v>1.46</v>
      </c>
      <c r="H284" s="28">
        <f t="shared" si="16"/>
        <v>70.08</v>
      </c>
      <c r="I284" s="29">
        <f t="shared" si="17"/>
        <v>1.4566184269410173E-3</v>
      </c>
      <c r="J284" s="29">
        <f t="shared" si="19"/>
        <v>82.220120979934052</v>
      </c>
      <c r="K284" s="26" t="str">
        <f t="shared" si="18"/>
        <v>B</v>
      </c>
    </row>
    <row r="285" spans="1:11" ht="16.5">
      <c r="A285" s="26" t="s">
        <v>1493</v>
      </c>
      <c r="B285" s="27" t="s">
        <v>1494</v>
      </c>
      <c r="C285" s="26" t="s">
        <v>15</v>
      </c>
      <c r="D285" s="26" t="s">
        <v>1234</v>
      </c>
      <c r="E285" s="26" t="s">
        <v>39</v>
      </c>
      <c r="F285" s="28">
        <v>106.20603</v>
      </c>
      <c r="G285" s="28">
        <v>0.61</v>
      </c>
      <c r="H285" s="28">
        <f t="shared" si="16"/>
        <v>64.790000000000006</v>
      </c>
      <c r="I285" s="29">
        <f t="shared" si="17"/>
        <v>1.3466653521904755E-3</v>
      </c>
      <c r="J285" s="29">
        <f t="shared" si="19"/>
        <v>82.221467645286239</v>
      </c>
      <c r="K285" s="26" t="str">
        <f t="shared" si="18"/>
        <v>B</v>
      </c>
    </row>
    <row r="286" spans="1:11">
      <c r="A286" s="26" t="s">
        <v>1812</v>
      </c>
      <c r="B286" s="27" t="s">
        <v>1813</v>
      </c>
      <c r="C286" s="26" t="s">
        <v>15</v>
      </c>
      <c r="D286" s="26" t="s">
        <v>1234</v>
      </c>
      <c r="E286" s="26" t="s">
        <v>39</v>
      </c>
      <c r="F286" s="28">
        <v>36</v>
      </c>
      <c r="G286" s="28">
        <v>1.75</v>
      </c>
      <c r="H286" s="28">
        <f t="shared" si="16"/>
        <v>63</v>
      </c>
      <c r="I286" s="29">
        <f t="shared" si="17"/>
        <v>1.309460058465812E-3</v>
      </c>
      <c r="J286" s="29">
        <f t="shared" si="19"/>
        <v>82.222777105344704</v>
      </c>
      <c r="K286" s="26" t="str">
        <f t="shared" si="18"/>
        <v>B</v>
      </c>
    </row>
    <row r="287" spans="1:11">
      <c r="A287" s="26" t="s">
        <v>1392</v>
      </c>
      <c r="B287" s="27" t="s">
        <v>1393</v>
      </c>
      <c r="C287" s="26" t="s">
        <v>15</v>
      </c>
      <c r="D287" s="26" t="s">
        <v>1234</v>
      </c>
      <c r="E287" s="26" t="s">
        <v>176</v>
      </c>
      <c r="F287" s="28">
        <v>3.4799899999999999</v>
      </c>
      <c r="G287" s="28">
        <v>16.63</v>
      </c>
      <c r="H287" s="28">
        <f t="shared" si="16"/>
        <v>57.87</v>
      </c>
      <c r="I287" s="29">
        <f t="shared" si="17"/>
        <v>1.2028325965621671E-3</v>
      </c>
      <c r="J287" s="29">
        <f t="shared" si="19"/>
        <v>82.223979937941266</v>
      </c>
      <c r="K287" s="26" t="str">
        <f t="shared" si="18"/>
        <v>B</v>
      </c>
    </row>
    <row r="288" spans="1:11">
      <c r="A288" s="26" t="s">
        <v>1699</v>
      </c>
      <c r="B288" s="27" t="s">
        <v>441</v>
      </c>
      <c r="C288" s="26" t="s">
        <v>135</v>
      </c>
      <c r="D288" s="26" t="s">
        <v>1234</v>
      </c>
      <c r="E288" s="26" t="s">
        <v>136</v>
      </c>
      <c r="F288" s="28">
        <v>4</v>
      </c>
      <c r="G288" s="28">
        <v>14.41</v>
      </c>
      <c r="H288" s="28">
        <f t="shared" si="16"/>
        <v>57.64</v>
      </c>
      <c r="I288" s="29">
        <f t="shared" si="17"/>
        <v>1.1980520280947522E-3</v>
      </c>
      <c r="J288" s="29">
        <f t="shared" si="19"/>
        <v>82.225177989969367</v>
      </c>
      <c r="K288" s="26" t="str">
        <f t="shared" si="18"/>
        <v>B</v>
      </c>
    </row>
    <row r="289" spans="1:11" ht="16.5">
      <c r="A289" s="26" t="s">
        <v>1159</v>
      </c>
      <c r="B289" s="27" t="s">
        <v>1160</v>
      </c>
      <c r="C289" s="26" t="s">
        <v>15</v>
      </c>
      <c r="D289" s="26" t="s">
        <v>1120</v>
      </c>
      <c r="E289" s="26" t="s">
        <v>16</v>
      </c>
      <c r="F289" s="28">
        <v>5</v>
      </c>
      <c r="G289" s="28">
        <v>11.14</v>
      </c>
      <c r="H289" s="28">
        <f t="shared" si="16"/>
        <v>55.7</v>
      </c>
      <c r="I289" s="29">
        <f t="shared" si="17"/>
        <v>1.1577289723261226E-3</v>
      </c>
      <c r="J289" s="29">
        <f t="shared" si="19"/>
        <v>82.226335718941698</v>
      </c>
      <c r="K289" s="26" t="str">
        <f t="shared" si="18"/>
        <v>B</v>
      </c>
    </row>
    <row r="290" spans="1:11" ht="16.5">
      <c r="A290" s="26" t="s">
        <v>2356</v>
      </c>
      <c r="B290" s="27" t="s">
        <v>2357</v>
      </c>
      <c r="C290" s="26" t="s">
        <v>15</v>
      </c>
      <c r="D290" s="26" t="s">
        <v>1180</v>
      </c>
      <c r="E290" s="26" t="s">
        <v>39</v>
      </c>
      <c r="F290" s="37">
        <v>9.8094606562691127E-3</v>
      </c>
      <c r="G290" s="28">
        <v>5615</v>
      </c>
      <c r="H290" s="28">
        <f t="shared" si="16"/>
        <v>55.08</v>
      </c>
      <c r="I290" s="29">
        <f t="shared" si="17"/>
        <v>1.1448422225443953E-3</v>
      </c>
      <c r="J290" s="29">
        <f t="shared" si="19"/>
        <v>82.227480561164242</v>
      </c>
      <c r="K290" s="26" t="str">
        <f t="shared" si="18"/>
        <v>B</v>
      </c>
    </row>
    <row r="291" spans="1:11">
      <c r="A291" s="26" t="s">
        <v>1739</v>
      </c>
      <c r="B291" s="27" t="s">
        <v>1740</v>
      </c>
      <c r="C291" s="26" t="s">
        <v>15</v>
      </c>
      <c r="D291" s="26" t="s">
        <v>1234</v>
      </c>
      <c r="E291" s="26" t="s">
        <v>103</v>
      </c>
      <c r="F291" s="28">
        <v>3.7670170000000001</v>
      </c>
      <c r="G291" s="28">
        <v>14.61</v>
      </c>
      <c r="H291" s="28">
        <f t="shared" si="16"/>
        <v>55.04</v>
      </c>
      <c r="I291" s="29">
        <f t="shared" si="17"/>
        <v>1.1440108193326711E-3</v>
      </c>
      <c r="J291" s="29">
        <f t="shared" si="19"/>
        <v>82.228624571983573</v>
      </c>
      <c r="K291" s="26" t="str">
        <f t="shared" si="18"/>
        <v>B</v>
      </c>
    </row>
    <row r="292" spans="1:11">
      <c r="A292" s="26" t="s">
        <v>2021</v>
      </c>
      <c r="B292" s="27" t="s">
        <v>2022</v>
      </c>
      <c r="C292" s="26" t="s">
        <v>15</v>
      </c>
      <c r="D292" s="26" t="s">
        <v>1234</v>
      </c>
      <c r="E292" s="26" t="s">
        <v>176</v>
      </c>
      <c r="F292" s="28">
        <v>69.643934000000002</v>
      </c>
      <c r="G292" s="28">
        <v>0.78</v>
      </c>
      <c r="H292" s="28">
        <f t="shared" si="16"/>
        <v>54.32</v>
      </c>
      <c r="I292" s="29">
        <f t="shared" si="17"/>
        <v>1.1290455615216334E-3</v>
      </c>
      <c r="J292" s="29">
        <f t="shared" si="19"/>
        <v>82.2297536175451</v>
      </c>
      <c r="K292" s="26" t="str">
        <f t="shared" si="18"/>
        <v>B</v>
      </c>
    </row>
    <row r="293" spans="1:11">
      <c r="A293" s="26" t="s">
        <v>1713</v>
      </c>
      <c r="B293" s="27" t="s">
        <v>1714</v>
      </c>
      <c r="C293" s="26" t="s">
        <v>15</v>
      </c>
      <c r="D293" s="26" t="s">
        <v>1234</v>
      </c>
      <c r="E293" s="26" t="s">
        <v>39</v>
      </c>
      <c r="F293" s="36">
        <v>0.72799999999999998</v>
      </c>
      <c r="G293" s="28">
        <v>71.48</v>
      </c>
      <c r="H293" s="28">
        <f t="shared" si="16"/>
        <v>52.04</v>
      </c>
      <c r="I293" s="29">
        <f t="shared" si="17"/>
        <v>1.0816555784533468E-3</v>
      </c>
      <c r="J293" s="29">
        <f t="shared" si="19"/>
        <v>82.23083527312356</v>
      </c>
      <c r="K293" s="26" t="str">
        <f t="shared" si="18"/>
        <v>B</v>
      </c>
    </row>
    <row r="294" spans="1:11">
      <c r="A294" s="26" t="s">
        <v>1783</v>
      </c>
      <c r="B294" s="27" t="s">
        <v>1784</v>
      </c>
      <c r="C294" s="26" t="s">
        <v>15</v>
      </c>
      <c r="D294" s="26" t="s">
        <v>1234</v>
      </c>
      <c r="E294" s="26" t="s">
        <v>39</v>
      </c>
      <c r="F294" s="28">
        <v>2</v>
      </c>
      <c r="G294" s="28">
        <v>24.81</v>
      </c>
      <c r="H294" s="28">
        <f t="shared" si="16"/>
        <v>49.62</v>
      </c>
      <c r="I294" s="29">
        <f t="shared" si="17"/>
        <v>1.0313556841440249E-3</v>
      </c>
      <c r="J294" s="29">
        <f t="shared" si="19"/>
        <v>82.231866628807708</v>
      </c>
      <c r="K294" s="26" t="str">
        <f t="shared" si="18"/>
        <v>B</v>
      </c>
    </row>
    <row r="295" spans="1:11">
      <c r="A295" s="26" t="s">
        <v>1618</v>
      </c>
      <c r="B295" s="27" t="s">
        <v>1619</v>
      </c>
      <c r="C295" s="26" t="s">
        <v>15</v>
      </c>
      <c r="D295" s="26" t="s">
        <v>1234</v>
      </c>
      <c r="E295" s="26" t="s">
        <v>39</v>
      </c>
      <c r="F295" s="28">
        <v>2</v>
      </c>
      <c r="G295" s="28">
        <v>24.01</v>
      </c>
      <c r="H295" s="28">
        <f t="shared" si="16"/>
        <v>48.02</v>
      </c>
      <c r="I295" s="29">
        <f t="shared" si="17"/>
        <v>9.9809955567505232E-4</v>
      </c>
      <c r="J295" s="29">
        <f t="shared" si="19"/>
        <v>82.232864728363381</v>
      </c>
      <c r="K295" s="26" t="str">
        <f t="shared" si="18"/>
        <v>B</v>
      </c>
    </row>
    <row r="296" spans="1:11">
      <c r="A296" s="26" t="s">
        <v>2653</v>
      </c>
      <c r="B296" s="27" t="s">
        <v>2654</v>
      </c>
      <c r="C296" s="26" t="s">
        <v>15</v>
      </c>
      <c r="D296" s="26" t="s">
        <v>1180</v>
      </c>
      <c r="E296" s="26" t="s">
        <v>39</v>
      </c>
      <c r="F296" s="31">
        <v>4.9029265200000002E-5</v>
      </c>
      <c r="G296" s="28">
        <v>955912.15</v>
      </c>
      <c r="H296" s="28">
        <f t="shared" si="16"/>
        <v>46.87</v>
      </c>
      <c r="I296" s="29">
        <f t="shared" si="17"/>
        <v>9.7419671333797764E-4</v>
      </c>
      <c r="J296" s="29">
        <f t="shared" si="19"/>
        <v>82.233838925076725</v>
      </c>
      <c r="K296" s="26" t="str">
        <f t="shared" si="18"/>
        <v>B</v>
      </c>
    </row>
    <row r="297" spans="1:11" ht="16.5">
      <c r="A297" s="26" t="s">
        <v>2852</v>
      </c>
      <c r="B297" s="27" t="s">
        <v>2853</v>
      </c>
      <c r="C297" s="26" t="s">
        <v>15</v>
      </c>
      <c r="D297" s="26" t="s">
        <v>1180</v>
      </c>
      <c r="E297" s="26" t="s">
        <v>39</v>
      </c>
      <c r="F297" s="31">
        <v>4.8092057444000004E-3</v>
      </c>
      <c r="G297" s="28">
        <v>9651.0499999999993</v>
      </c>
      <c r="H297" s="28">
        <f t="shared" si="16"/>
        <v>46.41</v>
      </c>
      <c r="I297" s="29">
        <f t="shared" si="17"/>
        <v>9.646355764031479E-4</v>
      </c>
      <c r="J297" s="29">
        <f t="shared" si="19"/>
        <v>82.234803560653134</v>
      </c>
      <c r="K297" s="26" t="str">
        <f t="shared" si="18"/>
        <v>B</v>
      </c>
    </row>
    <row r="298" spans="1:11">
      <c r="A298" s="26" t="s">
        <v>2488</v>
      </c>
      <c r="B298" s="27" t="s">
        <v>2489</v>
      </c>
      <c r="C298" s="26" t="s">
        <v>15</v>
      </c>
      <c r="D298" s="26" t="s">
        <v>1180</v>
      </c>
      <c r="E298" s="26" t="s">
        <v>39</v>
      </c>
      <c r="F298" s="30">
        <v>3.0996404348200002E-3</v>
      </c>
      <c r="G298" s="28">
        <v>14245.4</v>
      </c>
      <c r="H298" s="28">
        <f t="shared" si="16"/>
        <v>44.16</v>
      </c>
      <c r="I298" s="29">
        <f t="shared" si="17"/>
        <v>9.1786914574365464E-4</v>
      </c>
      <c r="J298" s="29">
        <f t="shared" si="19"/>
        <v>82.235721429798872</v>
      </c>
      <c r="K298" s="26" t="str">
        <f t="shared" si="18"/>
        <v>B</v>
      </c>
    </row>
    <row r="299" spans="1:11" ht="16.5">
      <c r="A299" s="26" t="s">
        <v>1816</v>
      </c>
      <c r="B299" s="27" t="s">
        <v>1817</v>
      </c>
      <c r="C299" s="26" t="s">
        <v>15</v>
      </c>
      <c r="D299" s="26" t="s">
        <v>1234</v>
      </c>
      <c r="E299" s="26" t="s">
        <v>39</v>
      </c>
      <c r="F299" s="28">
        <v>1.59</v>
      </c>
      <c r="G299" s="28">
        <v>26.04</v>
      </c>
      <c r="H299" s="28">
        <f t="shared" si="16"/>
        <v>41.4</v>
      </c>
      <c r="I299" s="29">
        <f t="shared" si="17"/>
        <v>8.6050232413467621E-4</v>
      </c>
      <c r="J299" s="29">
        <f t="shared" si="19"/>
        <v>82.236581932123002</v>
      </c>
      <c r="K299" s="26" t="str">
        <f t="shared" si="18"/>
        <v>B</v>
      </c>
    </row>
    <row r="300" spans="1:11" ht="16.5">
      <c r="A300" s="26" t="s">
        <v>1627</v>
      </c>
      <c r="B300" s="27" t="s">
        <v>371</v>
      </c>
      <c r="C300" s="26" t="s">
        <v>2984</v>
      </c>
      <c r="D300" s="26" t="s">
        <v>1234</v>
      </c>
      <c r="E300" s="26" t="s">
        <v>39</v>
      </c>
      <c r="F300" s="28">
        <v>8</v>
      </c>
      <c r="G300" s="28">
        <v>5.16</v>
      </c>
      <c r="H300" s="28">
        <f t="shared" si="16"/>
        <v>41.28</v>
      </c>
      <c r="I300" s="29">
        <f t="shared" si="17"/>
        <v>8.5800811449950325E-4</v>
      </c>
      <c r="J300" s="29">
        <f t="shared" si="19"/>
        <v>82.237439940237508</v>
      </c>
      <c r="K300" s="26" t="str">
        <f t="shared" si="18"/>
        <v>B</v>
      </c>
    </row>
    <row r="301" spans="1:11">
      <c r="A301" s="26" t="s">
        <v>2509</v>
      </c>
      <c r="B301" s="27" t="s">
        <v>2510</v>
      </c>
      <c r="C301" s="26" t="s">
        <v>949</v>
      </c>
      <c r="D301" s="26" t="s">
        <v>1234</v>
      </c>
      <c r="E301" s="26" t="s">
        <v>82</v>
      </c>
      <c r="F301" s="38">
        <v>0.40945608</v>
      </c>
      <c r="G301" s="28">
        <v>100.5</v>
      </c>
      <c r="H301" s="28">
        <f t="shared" si="16"/>
        <v>41.15</v>
      </c>
      <c r="I301" s="29">
        <f t="shared" si="17"/>
        <v>8.5530605406139925E-4</v>
      </c>
      <c r="J301" s="29">
        <f t="shared" si="19"/>
        <v>82.238295246291571</v>
      </c>
      <c r="K301" s="26" t="str">
        <f t="shared" si="18"/>
        <v>B</v>
      </c>
    </row>
    <row r="302" spans="1:11">
      <c r="A302" s="26" t="s">
        <v>1950</v>
      </c>
      <c r="B302" s="27" t="s">
        <v>1951</v>
      </c>
      <c r="C302" s="26" t="s">
        <v>15</v>
      </c>
      <c r="D302" s="26" t="s">
        <v>1234</v>
      </c>
      <c r="E302" s="26" t="s">
        <v>176</v>
      </c>
      <c r="F302" s="28">
        <v>7.8283199999999997</v>
      </c>
      <c r="G302" s="28">
        <v>5.22</v>
      </c>
      <c r="H302" s="28">
        <f t="shared" si="16"/>
        <v>40.86</v>
      </c>
      <c r="I302" s="29">
        <f t="shared" si="17"/>
        <v>8.492783807763979E-4</v>
      </c>
      <c r="J302" s="29">
        <f t="shared" si="19"/>
        <v>82.239144524672341</v>
      </c>
      <c r="K302" s="26" t="str">
        <f t="shared" si="18"/>
        <v>B</v>
      </c>
    </row>
    <row r="303" spans="1:11" ht="16.5">
      <c r="A303" s="26" t="s">
        <v>2334</v>
      </c>
      <c r="B303" s="27" t="s">
        <v>2335</v>
      </c>
      <c r="C303" s="26" t="s">
        <v>15</v>
      </c>
      <c r="D303" s="26" t="s">
        <v>1120</v>
      </c>
      <c r="E303" s="26" t="s">
        <v>1221</v>
      </c>
      <c r="F303" s="28">
        <v>128.94448299999999</v>
      </c>
      <c r="G303" s="28">
        <v>0.31</v>
      </c>
      <c r="H303" s="28">
        <f t="shared" si="16"/>
        <v>39.97</v>
      </c>
      <c r="I303" s="29">
        <f t="shared" si="17"/>
        <v>8.3077965931553166E-4</v>
      </c>
      <c r="J303" s="29">
        <f t="shared" si="19"/>
        <v>82.239975304331651</v>
      </c>
      <c r="K303" s="26" t="str">
        <f t="shared" si="18"/>
        <v>B</v>
      </c>
    </row>
    <row r="304" spans="1:11">
      <c r="A304" s="26" t="s">
        <v>2720</v>
      </c>
      <c r="B304" s="27" t="s">
        <v>2721</v>
      </c>
      <c r="C304" s="26" t="s">
        <v>15</v>
      </c>
      <c r="D304" s="26" t="s">
        <v>1234</v>
      </c>
      <c r="E304" s="26" t="s">
        <v>39</v>
      </c>
      <c r="F304" s="28">
        <v>8</v>
      </c>
      <c r="G304" s="28">
        <v>4.88</v>
      </c>
      <c r="H304" s="28">
        <f t="shared" si="16"/>
        <v>39.04</v>
      </c>
      <c r="I304" s="29">
        <f t="shared" si="17"/>
        <v>8.1144953464294103E-4</v>
      </c>
      <c r="J304" s="29">
        <f t="shared" si="19"/>
        <v>82.240786753866288</v>
      </c>
      <c r="K304" s="26" t="str">
        <f t="shared" si="18"/>
        <v>B</v>
      </c>
    </row>
    <row r="305" spans="1:11">
      <c r="A305" s="26" t="s">
        <v>1825</v>
      </c>
      <c r="B305" s="27" t="s">
        <v>1826</v>
      </c>
      <c r="C305" s="26" t="s">
        <v>15</v>
      </c>
      <c r="D305" s="26" t="s">
        <v>1234</v>
      </c>
      <c r="E305" s="26" t="s">
        <v>39</v>
      </c>
      <c r="F305" s="28">
        <v>12</v>
      </c>
      <c r="G305" s="28">
        <v>3.1</v>
      </c>
      <c r="H305" s="28">
        <f t="shared" si="16"/>
        <v>37.200000000000003</v>
      </c>
      <c r="I305" s="29">
        <f t="shared" si="17"/>
        <v>7.7320498690362229E-4</v>
      </c>
      <c r="J305" s="29">
        <f t="shared" si="19"/>
        <v>82.241559958853188</v>
      </c>
      <c r="K305" s="26" t="str">
        <f t="shared" si="18"/>
        <v>B</v>
      </c>
    </row>
    <row r="306" spans="1:11">
      <c r="A306" s="26" t="s">
        <v>1299</v>
      </c>
      <c r="B306" s="27" t="s">
        <v>1300</v>
      </c>
      <c r="C306" s="26" t="s">
        <v>15</v>
      </c>
      <c r="D306" s="26" t="s">
        <v>1234</v>
      </c>
      <c r="E306" s="26" t="s">
        <v>1301</v>
      </c>
      <c r="F306" s="28">
        <v>5.4642574000000002</v>
      </c>
      <c r="G306" s="28">
        <v>6.71</v>
      </c>
      <c r="H306" s="28">
        <f t="shared" si="16"/>
        <v>36.67</v>
      </c>
      <c r="I306" s="29">
        <f t="shared" si="17"/>
        <v>7.6218889434827492E-4</v>
      </c>
      <c r="J306" s="29">
        <f t="shared" si="19"/>
        <v>82.242322147747529</v>
      </c>
      <c r="K306" s="26" t="str">
        <f t="shared" si="18"/>
        <v>B</v>
      </c>
    </row>
    <row r="307" spans="1:11">
      <c r="A307" s="26" t="s">
        <v>2505</v>
      </c>
      <c r="B307" s="27" t="s">
        <v>2506</v>
      </c>
      <c r="C307" s="26" t="s">
        <v>949</v>
      </c>
      <c r="D307" s="26" t="s">
        <v>1234</v>
      </c>
      <c r="E307" s="26" t="s">
        <v>82</v>
      </c>
      <c r="F307" s="39">
        <v>0.43453281599999999</v>
      </c>
      <c r="G307" s="28">
        <v>83.58</v>
      </c>
      <c r="H307" s="28">
        <f t="shared" si="16"/>
        <v>36.32</v>
      </c>
      <c r="I307" s="29">
        <f t="shared" si="17"/>
        <v>7.5491411624568699E-4</v>
      </c>
      <c r="J307" s="29">
        <f t="shared" si="19"/>
        <v>82.243077061863772</v>
      </c>
      <c r="K307" s="26" t="str">
        <f t="shared" si="18"/>
        <v>B</v>
      </c>
    </row>
    <row r="308" spans="1:11">
      <c r="A308" s="26" t="s">
        <v>1711</v>
      </c>
      <c r="B308" s="27" t="s">
        <v>1712</v>
      </c>
      <c r="C308" s="26" t="s">
        <v>15</v>
      </c>
      <c r="D308" s="26" t="s">
        <v>1234</v>
      </c>
      <c r="E308" s="26" t="s">
        <v>39</v>
      </c>
      <c r="F308" s="33">
        <v>0.57310000000000005</v>
      </c>
      <c r="G308" s="28">
        <v>63.09</v>
      </c>
      <c r="H308" s="28">
        <f t="shared" si="16"/>
        <v>36.159999999999997</v>
      </c>
      <c r="I308" s="29">
        <f t="shared" si="17"/>
        <v>7.5158850339878964E-4</v>
      </c>
      <c r="J308" s="29">
        <f t="shared" si="19"/>
        <v>82.243828650367178</v>
      </c>
      <c r="K308" s="26" t="str">
        <f t="shared" si="18"/>
        <v>B</v>
      </c>
    </row>
    <row r="309" spans="1:11">
      <c r="A309" s="26" t="s">
        <v>2413</v>
      </c>
      <c r="B309" s="27" t="s">
        <v>2414</v>
      </c>
      <c r="C309" s="26" t="s">
        <v>15</v>
      </c>
      <c r="D309" s="26" t="s">
        <v>1180</v>
      </c>
      <c r="E309" s="26" t="s">
        <v>39</v>
      </c>
      <c r="F309" s="31">
        <v>6.1805330590000002E-4</v>
      </c>
      <c r="G309" s="28">
        <v>58454.1</v>
      </c>
      <c r="H309" s="28">
        <f t="shared" si="16"/>
        <v>36.130000000000003</v>
      </c>
      <c r="I309" s="29">
        <f t="shared" si="17"/>
        <v>7.5096495098999662E-4</v>
      </c>
      <c r="J309" s="29">
        <f t="shared" si="19"/>
        <v>82.244579615318173</v>
      </c>
      <c r="K309" s="26" t="str">
        <f t="shared" si="18"/>
        <v>B</v>
      </c>
    </row>
    <row r="310" spans="1:11">
      <c r="A310" s="26" t="s">
        <v>1794</v>
      </c>
      <c r="B310" s="27" t="s">
        <v>1795</v>
      </c>
      <c r="C310" s="26" t="s">
        <v>15</v>
      </c>
      <c r="D310" s="26" t="s">
        <v>1234</v>
      </c>
      <c r="E310" s="26" t="s">
        <v>39</v>
      </c>
      <c r="F310" s="28">
        <v>1</v>
      </c>
      <c r="G310" s="28">
        <v>35.69</v>
      </c>
      <c r="H310" s="28">
        <f t="shared" si="16"/>
        <v>35.69</v>
      </c>
      <c r="I310" s="29">
        <f t="shared" si="17"/>
        <v>7.4181951566102897E-4</v>
      </c>
      <c r="J310" s="29">
        <f t="shared" si="19"/>
        <v>82.245321434833841</v>
      </c>
      <c r="K310" s="26" t="str">
        <f t="shared" si="18"/>
        <v>B</v>
      </c>
    </row>
    <row r="311" spans="1:11">
      <c r="A311" s="26" t="s">
        <v>2023</v>
      </c>
      <c r="B311" s="27" t="s">
        <v>2024</v>
      </c>
      <c r="C311" s="26" t="s">
        <v>15</v>
      </c>
      <c r="D311" s="26" t="s">
        <v>1234</v>
      </c>
      <c r="E311" s="26" t="s">
        <v>1484</v>
      </c>
      <c r="F311" s="28">
        <v>1.1257060000000001</v>
      </c>
      <c r="G311" s="28">
        <v>31.56</v>
      </c>
      <c r="H311" s="28">
        <f t="shared" si="16"/>
        <v>35.53</v>
      </c>
      <c r="I311" s="29">
        <f t="shared" si="17"/>
        <v>7.3849390281413162E-4</v>
      </c>
      <c r="J311" s="29">
        <f t="shared" si="19"/>
        <v>82.246059928736656</v>
      </c>
      <c r="K311" s="26" t="str">
        <f t="shared" si="18"/>
        <v>B</v>
      </c>
    </row>
    <row r="312" spans="1:11">
      <c r="A312" s="26" t="s">
        <v>2466</v>
      </c>
      <c r="B312" s="27" t="s">
        <v>2467</v>
      </c>
      <c r="C312" s="26" t="s">
        <v>15</v>
      </c>
      <c r="D312" s="26" t="s">
        <v>1133</v>
      </c>
      <c r="E312" s="26" t="s">
        <v>1221</v>
      </c>
      <c r="F312" s="28">
        <v>1.6699234766591999</v>
      </c>
      <c r="G312" s="28">
        <v>20.47</v>
      </c>
      <c r="H312" s="28">
        <f t="shared" si="16"/>
        <v>34.18</v>
      </c>
      <c r="I312" s="29">
        <f t="shared" si="17"/>
        <v>7.1043404441843564E-4</v>
      </c>
      <c r="J312" s="29">
        <f t="shared" si="19"/>
        <v>82.246770362781078</v>
      </c>
      <c r="K312" s="26" t="str">
        <f t="shared" si="18"/>
        <v>B</v>
      </c>
    </row>
    <row r="313" spans="1:11">
      <c r="A313" s="26" t="s">
        <v>1830</v>
      </c>
      <c r="B313" s="27" t="s">
        <v>1831</v>
      </c>
      <c r="C313" s="26" t="s">
        <v>15</v>
      </c>
      <c r="D313" s="26" t="s">
        <v>1234</v>
      </c>
      <c r="E313" s="26" t="s">
        <v>39</v>
      </c>
      <c r="F313" s="28">
        <v>2</v>
      </c>
      <c r="G313" s="28">
        <v>16.86</v>
      </c>
      <c r="H313" s="28">
        <f t="shared" si="16"/>
        <v>33.72</v>
      </c>
      <c r="I313" s="29">
        <f t="shared" si="17"/>
        <v>7.008729074836059E-4</v>
      </c>
      <c r="J313" s="29">
        <f t="shared" si="19"/>
        <v>82.247471235688565</v>
      </c>
      <c r="K313" s="26" t="str">
        <f t="shared" si="18"/>
        <v>B</v>
      </c>
    </row>
    <row r="314" spans="1:11">
      <c r="A314" s="26" t="s">
        <v>2722</v>
      </c>
      <c r="B314" s="27" t="s">
        <v>2723</v>
      </c>
      <c r="C314" s="26" t="s">
        <v>15</v>
      </c>
      <c r="D314" s="26" t="s">
        <v>1234</v>
      </c>
      <c r="E314" s="26" t="s">
        <v>39</v>
      </c>
      <c r="F314" s="28">
        <v>6</v>
      </c>
      <c r="G314" s="28">
        <v>5.55</v>
      </c>
      <c r="H314" s="28">
        <f t="shared" si="16"/>
        <v>33.299999999999997</v>
      </c>
      <c r="I314" s="29">
        <f t="shared" si="17"/>
        <v>6.9214317376050044E-4</v>
      </c>
      <c r="J314" s="29">
        <f t="shared" si="19"/>
        <v>82.24816337886233</v>
      </c>
      <c r="K314" s="26" t="str">
        <f t="shared" si="18"/>
        <v>B</v>
      </c>
    </row>
    <row r="315" spans="1:11" ht="16.5">
      <c r="A315" s="26" t="s">
        <v>2438</v>
      </c>
      <c r="B315" s="27" t="s">
        <v>2439</v>
      </c>
      <c r="C315" s="26" t="s">
        <v>15</v>
      </c>
      <c r="D315" s="26" t="s">
        <v>1180</v>
      </c>
      <c r="E315" s="26" t="s">
        <v>39</v>
      </c>
      <c r="F315" s="31">
        <v>3.8399290740000002E-4</v>
      </c>
      <c r="G315" s="28">
        <v>85950</v>
      </c>
      <c r="H315" s="28">
        <f t="shared" si="16"/>
        <v>33</v>
      </c>
      <c r="I315" s="29">
        <f t="shared" si="17"/>
        <v>6.8590764967256805E-4</v>
      </c>
      <c r="J315" s="29">
        <f t="shared" si="19"/>
        <v>82.248849286511998</v>
      </c>
      <c r="K315" s="26" t="str">
        <f t="shared" si="18"/>
        <v>B</v>
      </c>
    </row>
    <row r="316" spans="1:11">
      <c r="A316" s="26" t="s">
        <v>1608</v>
      </c>
      <c r="B316" s="27" t="s">
        <v>1609</v>
      </c>
      <c r="C316" s="26" t="s">
        <v>135</v>
      </c>
      <c r="D316" s="26" t="s">
        <v>1234</v>
      </c>
      <c r="E316" s="26" t="s">
        <v>136</v>
      </c>
      <c r="F316" s="28">
        <v>7</v>
      </c>
      <c r="G316" s="28">
        <v>4.59</v>
      </c>
      <c r="H316" s="28">
        <f t="shared" si="16"/>
        <v>32.130000000000003</v>
      </c>
      <c r="I316" s="29">
        <f t="shared" si="17"/>
        <v>6.6782462981756401E-4</v>
      </c>
      <c r="J316" s="29">
        <f t="shared" si="19"/>
        <v>82.249517111141813</v>
      </c>
      <c r="K316" s="26" t="str">
        <f t="shared" si="18"/>
        <v>B</v>
      </c>
    </row>
    <row r="317" spans="1:11">
      <c r="A317" s="26" t="s">
        <v>1910</v>
      </c>
      <c r="B317" s="27" t="s">
        <v>1911</v>
      </c>
      <c r="C317" s="26" t="s">
        <v>15</v>
      </c>
      <c r="D317" s="26" t="s">
        <v>1234</v>
      </c>
      <c r="E317" s="26" t="s">
        <v>39</v>
      </c>
      <c r="F317" s="28">
        <v>2</v>
      </c>
      <c r="G317" s="28">
        <v>15.49</v>
      </c>
      <c r="H317" s="28">
        <f t="shared" si="16"/>
        <v>30.98</v>
      </c>
      <c r="I317" s="29">
        <f t="shared" si="17"/>
        <v>6.4392178748048966E-4</v>
      </c>
      <c r="J317" s="29">
        <f t="shared" si="19"/>
        <v>82.250161032929299</v>
      </c>
      <c r="K317" s="26" t="str">
        <f t="shared" si="18"/>
        <v>B</v>
      </c>
    </row>
    <row r="318" spans="1:11">
      <c r="A318" s="26" t="s">
        <v>1881</v>
      </c>
      <c r="B318" s="27" t="s">
        <v>1882</v>
      </c>
      <c r="C318" s="26" t="s">
        <v>15</v>
      </c>
      <c r="D318" s="26" t="s">
        <v>1234</v>
      </c>
      <c r="E318" s="26" t="s">
        <v>176</v>
      </c>
      <c r="F318" s="33">
        <v>0.27760000000000001</v>
      </c>
      <c r="G318" s="28">
        <v>110.06</v>
      </c>
      <c r="H318" s="28">
        <f t="shared" si="16"/>
        <v>30.55</v>
      </c>
      <c r="I318" s="29">
        <f t="shared" si="17"/>
        <v>6.3498420295445316E-4</v>
      </c>
      <c r="J318" s="29">
        <f t="shared" si="19"/>
        <v>82.250796017132259</v>
      </c>
      <c r="K318" s="26" t="str">
        <f t="shared" si="18"/>
        <v>B</v>
      </c>
    </row>
    <row r="319" spans="1:11">
      <c r="A319" s="26" t="s">
        <v>1521</v>
      </c>
      <c r="B319" s="27" t="s">
        <v>1522</v>
      </c>
      <c r="C319" s="26" t="s">
        <v>15</v>
      </c>
      <c r="D319" s="26" t="s">
        <v>1234</v>
      </c>
      <c r="E319" s="26" t="s">
        <v>103</v>
      </c>
      <c r="F319" s="28">
        <v>11.10294</v>
      </c>
      <c r="G319" s="28">
        <v>2.74</v>
      </c>
      <c r="H319" s="28">
        <f t="shared" si="16"/>
        <v>30.42</v>
      </c>
      <c r="I319" s="29">
        <f t="shared" si="17"/>
        <v>6.3228214251634916E-4</v>
      </c>
      <c r="J319" s="29">
        <f t="shared" si="19"/>
        <v>82.251428299274778</v>
      </c>
      <c r="K319" s="26" t="str">
        <f t="shared" si="18"/>
        <v>B</v>
      </c>
    </row>
    <row r="320" spans="1:11">
      <c r="A320" s="26" t="s">
        <v>1716</v>
      </c>
      <c r="B320" s="27" t="s">
        <v>1717</v>
      </c>
      <c r="C320" s="26" t="s">
        <v>15</v>
      </c>
      <c r="D320" s="26" t="s">
        <v>1234</v>
      </c>
      <c r="E320" s="26" t="s">
        <v>39</v>
      </c>
      <c r="F320" s="28">
        <v>6</v>
      </c>
      <c r="G320" s="28">
        <v>5.07</v>
      </c>
      <c r="H320" s="28">
        <f t="shared" si="16"/>
        <v>30.42</v>
      </c>
      <c r="I320" s="29">
        <f t="shared" si="17"/>
        <v>6.3228214251634916E-4</v>
      </c>
      <c r="J320" s="29">
        <f t="shared" si="19"/>
        <v>82.252060581417297</v>
      </c>
      <c r="K320" s="26" t="str">
        <f t="shared" si="18"/>
        <v>B</v>
      </c>
    </row>
    <row r="321" spans="1:11">
      <c r="A321" s="26" t="s">
        <v>1836</v>
      </c>
      <c r="B321" s="27" t="s">
        <v>1837</v>
      </c>
      <c r="C321" s="26" t="s">
        <v>15</v>
      </c>
      <c r="D321" s="26" t="s">
        <v>1234</v>
      </c>
      <c r="E321" s="26" t="s">
        <v>39</v>
      </c>
      <c r="F321" s="28">
        <v>2</v>
      </c>
      <c r="G321" s="28">
        <v>15.03</v>
      </c>
      <c r="H321" s="28">
        <f t="shared" si="16"/>
        <v>30.06</v>
      </c>
      <c r="I321" s="29">
        <f t="shared" si="17"/>
        <v>6.2479951361083018E-4</v>
      </c>
      <c r="J321" s="29">
        <f t="shared" si="19"/>
        <v>82.252685380930913</v>
      </c>
      <c r="K321" s="26" t="str">
        <f t="shared" si="18"/>
        <v>B</v>
      </c>
    </row>
    <row r="322" spans="1:11">
      <c r="A322" s="26" t="s">
        <v>2019</v>
      </c>
      <c r="B322" s="27" t="s">
        <v>2020</v>
      </c>
      <c r="C322" s="26" t="s">
        <v>15</v>
      </c>
      <c r="D322" s="26" t="s">
        <v>1234</v>
      </c>
      <c r="E322" s="26" t="s">
        <v>176</v>
      </c>
      <c r="F322" s="40">
        <v>0.83371399999999996</v>
      </c>
      <c r="G322" s="28">
        <v>35.659999999999997</v>
      </c>
      <c r="H322" s="28">
        <f t="shared" si="16"/>
        <v>29.73</v>
      </c>
      <c r="I322" s="29">
        <f t="shared" si="17"/>
        <v>6.1794043711410444E-4</v>
      </c>
      <c r="J322" s="29">
        <f t="shared" si="19"/>
        <v>82.253303321368023</v>
      </c>
      <c r="K322" s="26" t="str">
        <f t="shared" si="18"/>
        <v>B</v>
      </c>
    </row>
    <row r="323" spans="1:11" ht="16.5">
      <c r="A323" s="26" t="s">
        <v>1789</v>
      </c>
      <c r="B323" s="27" t="s">
        <v>1790</v>
      </c>
      <c r="C323" s="26" t="s">
        <v>15</v>
      </c>
      <c r="D323" s="26" t="s">
        <v>1234</v>
      </c>
      <c r="E323" s="26" t="s">
        <v>39</v>
      </c>
      <c r="F323" s="28">
        <v>1</v>
      </c>
      <c r="G323" s="28">
        <v>29.59</v>
      </c>
      <c r="H323" s="28">
        <f t="shared" si="16"/>
        <v>29.59</v>
      </c>
      <c r="I323" s="29">
        <f t="shared" si="17"/>
        <v>6.1503052587306929E-4</v>
      </c>
      <c r="J323" s="29">
        <f t="shared" si="19"/>
        <v>82.253918351893901</v>
      </c>
      <c r="K323" s="26" t="str">
        <f t="shared" si="18"/>
        <v>B</v>
      </c>
    </row>
    <row r="324" spans="1:11" ht="16.5">
      <c r="A324" s="26" t="s">
        <v>2138</v>
      </c>
      <c r="B324" s="27" t="s">
        <v>2139</v>
      </c>
      <c r="C324" s="26" t="s">
        <v>15</v>
      </c>
      <c r="D324" s="26" t="s">
        <v>1234</v>
      </c>
      <c r="E324" s="26" t="s">
        <v>2140</v>
      </c>
      <c r="F324" s="28">
        <v>121.74120000000001</v>
      </c>
      <c r="G324" s="28">
        <v>0.24</v>
      </c>
      <c r="H324" s="28">
        <f t="shared" ref="H324:H387" si="20">ROUND(F324*G324,2)</f>
        <v>29.22</v>
      </c>
      <c r="I324" s="29">
        <f t="shared" ref="I324:I387" si="21">H324/VALOR_TOTAL*100</f>
        <v>6.0734004616461938E-4</v>
      </c>
      <c r="J324" s="29">
        <f t="shared" si="19"/>
        <v>82.25452569194006</v>
      </c>
      <c r="K324" s="26" t="str">
        <f t="shared" ref="K324:K387" si="22">IF(J324&lt;=80,"A",IF(J324&lt;=95,"B","C"))</f>
        <v>B</v>
      </c>
    </row>
    <row r="325" spans="1:11" ht="16.5">
      <c r="A325" s="26" t="s">
        <v>1510</v>
      </c>
      <c r="B325" s="27" t="s">
        <v>1511</v>
      </c>
      <c r="C325" s="26" t="s">
        <v>15</v>
      </c>
      <c r="D325" s="26" t="s">
        <v>1234</v>
      </c>
      <c r="E325" s="26" t="s">
        <v>39</v>
      </c>
      <c r="F325" s="28">
        <v>126.96</v>
      </c>
      <c r="G325" s="28">
        <v>0.21</v>
      </c>
      <c r="H325" s="28">
        <f t="shared" si="20"/>
        <v>26.66</v>
      </c>
      <c r="I325" s="29">
        <f t="shared" si="21"/>
        <v>5.5413024061426257E-4</v>
      </c>
      <c r="J325" s="29">
        <f t="shared" ref="J325:J388" si="23">I325+J324</f>
        <v>82.255079822180676</v>
      </c>
      <c r="K325" s="26" t="str">
        <f t="shared" si="22"/>
        <v>B</v>
      </c>
    </row>
    <row r="326" spans="1:11">
      <c r="A326" s="26" t="s">
        <v>1833</v>
      </c>
      <c r="B326" s="27" t="s">
        <v>1834</v>
      </c>
      <c r="C326" s="26" t="s">
        <v>15</v>
      </c>
      <c r="D326" s="26" t="s">
        <v>1234</v>
      </c>
      <c r="E326" s="26" t="s">
        <v>39</v>
      </c>
      <c r="F326" s="28">
        <v>4</v>
      </c>
      <c r="G326" s="28">
        <v>6.64</v>
      </c>
      <c r="H326" s="28">
        <f t="shared" si="20"/>
        <v>26.56</v>
      </c>
      <c r="I326" s="29">
        <f t="shared" si="21"/>
        <v>5.520517325849517E-4</v>
      </c>
      <c r="J326" s="29">
        <f t="shared" si="23"/>
        <v>82.255631873913259</v>
      </c>
      <c r="K326" s="26" t="str">
        <f t="shared" si="22"/>
        <v>B</v>
      </c>
    </row>
    <row r="327" spans="1:11">
      <c r="A327" s="26" t="s">
        <v>2042</v>
      </c>
      <c r="B327" s="27" t="s">
        <v>2043</v>
      </c>
      <c r="C327" s="26" t="s">
        <v>15</v>
      </c>
      <c r="D327" s="26" t="s">
        <v>1234</v>
      </c>
      <c r="E327" s="26" t="s">
        <v>39</v>
      </c>
      <c r="F327" s="28">
        <v>8.718</v>
      </c>
      <c r="G327" s="28">
        <v>2.91</v>
      </c>
      <c r="H327" s="28">
        <f t="shared" si="20"/>
        <v>25.37</v>
      </c>
      <c r="I327" s="29">
        <f t="shared" si="21"/>
        <v>5.2731748703615307E-4</v>
      </c>
      <c r="J327" s="29">
        <f t="shared" si="23"/>
        <v>82.2561591914003</v>
      </c>
      <c r="K327" s="26" t="str">
        <f t="shared" si="22"/>
        <v>B</v>
      </c>
    </row>
    <row r="328" spans="1:11">
      <c r="A328" s="26" t="s">
        <v>1749</v>
      </c>
      <c r="B328" s="27" t="s">
        <v>1750</v>
      </c>
      <c r="C328" s="26" t="s">
        <v>15</v>
      </c>
      <c r="D328" s="26" t="s">
        <v>1234</v>
      </c>
      <c r="E328" s="26" t="s">
        <v>39</v>
      </c>
      <c r="F328" s="28">
        <v>5</v>
      </c>
      <c r="G328" s="28">
        <v>4.72</v>
      </c>
      <c r="H328" s="28">
        <f t="shared" si="20"/>
        <v>23.6</v>
      </c>
      <c r="I328" s="29">
        <f t="shared" si="21"/>
        <v>4.9052789491735175E-4</v>
      </c>
      <c r="J328" s="29">
        <f t="shared" si="23"/>
        <v>82.256649719295211</v>
      </c>
      <c r="K328" s="26" t="str">
        <f t="shared" si="22"/>
        <v>B</v>
      </c>
    </row>
    <row r="329" spans="1:11">
      <c r="A329" s="26" t="s">
        <v>1771</v>
      </c>
      <c r="B329" s="27" t="s">
        <v>1772</v>
      </c>
      <c r="C329" s="26" t="s">
        <v>15</v>
      </c>
      <c r="D329" s="26" t="s">
        <v>1234</v>
      </c>
      <c r="E329" s="26" t="s">
        <v>39</v>
      </c>
      <c r="F329" s="28">
        <v>1</v>
      </c>
      <c r="G329" s="28">
        <v>23.3</v>
      </c>
      <c r="H329" s="28">
        <f t="shared" si="20"/>
        <v>23.3</v>
      </c>
      <c r="I329" s="29">
        <f t="shared" si="21"/>
        <v>4.842923708294193E-4</v>
      </c>
      <c r="J329" s="29">
        <f t="shared" si="23"/>
        <v>82.257134011666039</v>
      </c>
      <c r="K329" s="26" t="str">
        <f t="shared" si="22"/>
        <v>B</v>
      </c>
    </row>
    <row r="330" spans="1:11">
      <c r="A330" s="26" t="s">
        <v>2168</v>
      </c>
      <c r="B330" s="27" t="s">
        <v>2169</v>
      </c>
      <c r="C330" s="26" t="s">
        <v>135</v>
      </c>
      <c r="D330" s="26" t="s">
        <v>1234</v>
      </c>
      <c r="E330" s="26" t="s">
        <v>136</v>
      </c>
      <c r="F330" s="28">
        <v>7</v>
      </c>
      <c r="G330" s="28">
        <v>3.1</v>
      </c>
      <c r="H330" s="28">
        <f t="shared" si="20"/>
        <v>21.7</v>
      </c>
      <c r="I330" s="29">
        <f t="shared" si="21"/>
        <v>4.5103624236044631E-4</v>
      </c>
      <c r="J330" s="29">
        <f t="shared" si="23"/>
        <v>82.257585047908407</v>
      </c>
      <c r="K330" s="26" t="str">
        <f t="shared" si="22"/>
        <v>B</v>
      </c>
    </row>
    <row r="331" spans="1:11">
      <c r="A331" s="26" t="s">
        <v>1296</v>
      </c>
      <c r="B331" s="27" t="s">
        <v>1297</v>
      </c>
      <c r="C331" s="26" t="s">
        <v>15</v>
      </c>
      <c r="D331" s="26" t="s">
        <v>1234</v>
      </c>
      <c r="E331" s="26" t="s">
        <v>82</v>
      </c>
      <c r="F331" s="41">
        <v>0.19392000000000001</v>
      </c>
      <c r="G331" s="28">
        <v>109.66</v>
      </c>
      <c r="H331" s="28">
        <f t="shared" si="20"/>
        <v>21.27</v>
      </c>
      <c r="I331" s="29">
        <f t="shared" si="21"/>
        <v>4.4209865783440976E-4</v>
      </c>
      <c r="J331" s="29">
        <f t="shared" si="23"/>
        <v>82.258027146566235</v>
      </c>
      <c r="K331" s="26" t="str">
        <f t="shared" si="22"/>
        <v>B</v>
      </c>
    </row>
    <row r="332" spans="1:11">
      <c r="A332" s="26" t="s">
        <v>1976</v>
      </c>
      <c r="B332" s="27" t="s">
        <v>1977</v>
      </c>
      <c r="C332" s="26" t="s">
        <v>15</v>
      </c>
      <c r="D332" s="26" t="s">
        <v>1234</v>
      </c>
      <c r="E332" s="26" t="s">
        <v>176</v>
      </c>
      <c r="F332" s="28">
        <v>7.4820000000000002</v>
      </c>
      <c r="G332" s="28">
        <v>2.73</v>
      </c>
      <c r="H332" s="28">
        <f t="shared" si="20"/>
        <v>20.43</v>
      </c>
      <c r="I332" s="29">
        <f t="shared" si="21"/>
        <v>4.2463919038819895E-4</v>
      </c>
      <c r="J332" s="29">
        <f t="shared" si="23"/>
        <v>82.25845178575662</v>
      </c>
      <c r="K332" s="26" t="str">
        <f t="shared" si="22"/>
        <v>B</v>
      </c>
    </row>
    <row r="333" spans="1:11">
      <c r="A333" s="26" t="s">
        <v>2951</v>
      </c>
      <c r="B333" s="27" t="s">
        <v>2952</v>
      </c>
      <c r="C333" s="26" t="s">
        <v>15</v>
      </c>
      <c r="D333" s="26" t="s">
        <v>1234</v>
      </c>
      <c r="E333" s="26" t="s">
        <v>39</v>
      </c>
      <c r="F333" s="28">
        <v>2</v>
      </c>
      <c r="G333" s="28">
        <v>10.039999999999999</v>
      </c>
      <c r="H333" s="28">
        <f t="shared" si="20"/>
        <v>20.079999999999998</v>
      </c>
      <c r="I333" s="29">
        <f t="shared" si="21"/>
        <v>4.1736441228561107E-4</v>
      </c>
      <c r="J333" s="29">
        <f t="shared" si="23"/>
        <v>82.258869150168906</v>
      </c>
      <c r="K333" s="26" t="str">
        <f t="shared" si="22"/>
        <v>B</v>
      </c>
    </row>
    <row r="334" spans="1:11">
      <c r="A334" s="26" t="s">
        <v>2612</v>
      </c>
      <c r="B334" s="27" t="s">
        <v>2613</v>
      </c>
      <c r="C334" s="26" t="s">
        <v>15</v>
      </c>
      <c r="D334" s="26" t="s">
        <v>1133</v>
      </c>
      <c r="E334" s="26" t="s">
        <v>1221</v>
      </c>
      <c r="F334" s="28">
        <v>1.3825293192000001</v>
      </c>
      <c r="G334" s="28">
        <v>14.27</v>
      </c>
      <c r="H334" s="28">
        <f t="shared" si="20"/>
        <v>19.73</v>
      </c>
      <c r="I334" s="29">
        <f t="shared" si="21"/>
        <v>4.100896341830233E-4</v>
      </c>
      <c r="J334" s="29">
        <f t="shared" si="23"/>
        <v>82.259279239803092</v>
      </c>
      <c r="K334" s="26" t="str">
        <f t="shared" si="22"/>
        <v>B</v>
      </c>
    </row>
    <row r="335" spans="1:11">
      <c r="A335" s="26" t="s">
        <v>1605</v>
      </c>
      <c r="B335" s="27" t="s">
        <v>1606</v>
      </c>
      <c r="C335" s="26" t="s">
        <v>15</v>
      </c>
      <c r="D335" s="26" t="s">
        <v>1234</v>
      </c>
      <c r="E335" s="26" t="s">
        <v>39</v>
      </c>
      <c r="F335" s="28">
        <v>14</v>
      </c>
      <c r="G335" s="28">
        <v>1.37</v>
      </c>
      <c r="H335" s="28">
        <f t="shared" si="20"/>
        <v>19.18</v>
      </c>
      <c r="I335" s="29">
        <f t="shared" si="21"/>
        <v>3.9865784002181379E-4</v>
      </c>
      <c r="J335" s="29">
        <f t="shared" si="23"/>
        <v>82.259677897643115</v>
      </c>
      <c r="K335" s="26" t="str">
        <f t="shared" si="22"/>
        <v>B</v>
      </c>
    </row>
    <row r="336" spans="1:11">
      <c r="A336" s="26" t="s">
        <v>1722</v>
      </c>
      <c r="B336" s="27" t="s">
        <v>1723</v>
      </c>
      <c r="C336" s="26" t="s">
        <v>15</v>
      </c>
      <c r="D336" s="26" t="s">
        <v>1234</v>
      </c>
      <c r="E336" s="26" t="s">
        <v>39</v>
      </c>
      <c r="F336" s="28">
        <v>2</v>
      </c>
      <c r="G336" s="28">
        <v>9.4700000000000006</v>
      </c>
      <c r="H336" s="28">
        <f t="shared" si="20"/>
        <v>18.940000000000001</v>
      </c>
      <c r="I336" s="29">
        <f t="shared" si="21"/>
        <v>3.9366942075146787E-4</v>
      </c>
      <c r="J336" s="29">
        <f t="shared" si="23"/>
        <v>82.260071567063861</v>
      </c>
      <c r="K336" s="26" t="str">
        <f t="shared" si="22"/>
        <v>B</v>
      </c>
    </row>
    <row r="337" spans="1:11">
      <c r="A337" s="26" t="s">
        <v>1768</v>
      </c>
      <c r="B337" s="27" t="s">
        <v>1769</v>
      </c>
      <c r="C337" s="26" t="s">
        <v>15</v>
      </c>
      <c r="D337" s="26" t="s">
        <v>1234</v>
      </c>
      <c r="E337" s="26" t="s">
        <v>39</v>
      </c>
      <c r="F337" s="28">
        <v>1</v>
      </c>
      <c r="G337" s="28">
        <v>18.399999999999999</v>
      </c>
      <c r="H337" s="28">
        <f t="shared" si="20"/>
        <v>18.399999999999999</v>
      </c>
      <c r="I337" s="29">
        <f t="shared" si="21"/>
        <v>3.8244547739318946E-4</v>
      </c>
      <c r="J337" s="29">
        <f t="shared" si="23"/>
        <v>82.26045401254126</v>
      </c>
      <c r="K337" s="26" t="str">
        <f t="shared" si="22"/>
        <v>B</v>
      </c>
    </row>
    <row r="338" spans="1:11">
      <c r="A338" s="26" t="s">
        <v>1304</v>
      </c>
      <c r="B338" s="27" t="s">
        <v>1305</v>
      </c>
      <c r="C338" s="26" t="s">
        <v>15</v>
      </c>
      <c r="D338" s="26" t="s">
        <v>1234</v>
      </c>
      <c r="E338" s="26" t="s">
        <v>103</v>
      </c>
      <c r="F338" s="28">
        <v>3.7124999999999999</v>
      </c>
      <c r="G338" s="28">
        <v>4.88</v>
      </c>
      <c r="H338" s="28">
        <f t="shared" si="20"/>
        <v>18.12</v>
      </c>
      <c r="I338" s="29">
        <f t="shared" si="21"/>
        <v>3.7662565491111921E-4</v>
      </c>
      <c r="J338" s="29">
        <f t="shared" si="23"/>
        <v>82.260830638196168</v>
      </c>
      <c r="K338" s="26" t="str">
        <f t="shared" si="22"/>
        <v>B</v>
      </c>
    </row>
    <row r="339" spans="1:11" ht="16.5">
      <c r="A339" s="26" t="s">
        <v>1128</v>
      </c>
      <c r="B339" s="27" t="s">
        <v>1129</v>
      </c>
      <c r="C339" s="26" t="s">
        <v>15</v>
      </c>
      <c r="D339" s="26" t="s">
        <v>1120</v>
      </c>
      <c r="E339" s="26" t="s">
        <v>16</v>
      </c>
      <c r="F339" s="28">
        <v>7.5</v>
      </c>
      <c r="G339" s="28">
        <v>2.35</v>
      </c>
      <c r="H339" s="28">
        <f t="shared" si="20"/>
        <v>17.63</v>
      </c>
      <c r="I339" s="29">
        <f t="shared" si="21"/>
        <v>3.6644096556749618E-4</v>
      </c>
      <c r="J339" s="29">
        <f t="shared" si="23"/>
        <v>82.261197079161732</v>
      </c>
      <c r="K339" s="26" t="str">
        <f t="shared" si="22"/>
        <v>B</v>
      </c>
    </row>
    <row r="340" spans="1:11">
      <c r="A340" s="26" t="s">
        <v>1780</v>
      </c>
      <c r="B340" s="27" t="s">
        <v>1781</v>
      </c>
      <c r="C340" s="26" t="s">
        <v>15</v>
      </c>
      <c r="D340" s="26" t="s">
        <v>1234</v>
      </c>
      <c r="E340" s="26" t="s">
        <v>39</v>
      </c>
      <c r="F340" s="28">
        <v>1</v>
      </c>
      <c r="G340" s="28">
        <v>17.54</v>
      </c>
      <c r="H340" s="28">
        <f t="shared" si="20"/>
        <v>17.54</v>
      </c>
      <c r="I340" s="29">
        <f t="shared" si="21"/>
        <v>3.6457030834111646E-4</v>
      </c>
      <c r="J340" s="29">
        <f t="shared" si="23"/>
        <v>82.261561649470067</v>
      </c>
      <c r="K340" s="26" t="str">
        <f t="shared" si="22"/>
        <v>B</v>
      </c>
    </row>
    <row r="341" spans="1:11">
      <c r="A341" s="26" t="s">
        <v>2926</v>
      </c>
      <c r="B341" s="27" t="s">
        <v>2927</v>
      </c>
      <c r="C341" s="26" t="s">
        <v>15</v>
      </c>
      <c r="D341" s="26" t="s">
        <v>1234</v>
      </c>
      <c r="E341" s="26" t="s">
        <v>39</v>
      </c>
      <c r="F341" s="28">
        <v>8</v>
      </c>
      <c r="G341" s="28">
        <v>2.0699999999999998</v>
      </c>
      <c r="H341" s="28">
        <f t="shared" si="20"/>
        <v>16.559999999999999</v>
      </c>
      <c r="I341" s="29">
        <f t="shared" si="21"/>
        <v>3.442009296538705E-4</v>
      </c>
      <c r="J341" s="29">
        <f t="shared" si="23"/>
        <v>82.261905850399728</v>
      </c>
      <c r="K341" s="26" t="str">
        <f t="shared" si="22"/>
        <v>B</v>
      </c>
    </row>
    <row r="342" spans="1:11">
      <c r="A342" s="26" t="s">
        <v>1822</v>
      </c>
      <c r="B342" s="27" t="s">
        <v>1823</v>
      </c>
      <c r="C342" s="26" t="s">
        <v>15</v>
      </c>
      <c r="D342" s="26" t="s">
        <v>1234</v>
      </c>
      <c r="E342" s="26" t="s">
        <v>39</v>
      </c>
      <c r="F342" s="28">
        <v>6</v>
      </c>
      <c r="G342" s="28">
        <v>2.7</v>
      </c>
      <c r="H342" s="28">
        <f t="shared" si="20"/>
        <v>16.2</v>
      </c>
      <c r="I342" s="29">
        <f t="shared" si="21"/>
        <v>3.3671830074835158E-4</v>
      </c>
      <c r="J342" s="29">
        <f t="shared" si="23"/>
        <v>82.262242568700472</v>
      </c>
      <c r="K342" s="26" t="str">
        <f t="shared" si="22"/>
        <v>B</v>
      </c>
    </row>
    <row r="343" spans="1:11">
      <c r="A343" s="26" t="s">
        <v>1839</v>
      </c>
      <c r="B343" s="27" t="s">
        <v>1840</v>
      </c>
      <c r="C343" s="26" t="s">
        <v>15</v>
      </c>
      <c r="D343" s="26" t="s">
        <v>1234</v>
      </c>
      <c r="E343" s="26" t="s">
        <v>39</v>
      </c>
      <c r="F343" s="28">
        <v>2</v>
      </c>
      <c r="G343" s="28">
        <v>8.06</v>
      </c>
      <c r="H343" s="28">
        <f t="shared" si="20"/>
        <v>16.12</v>
      </c>
      <c r="I343" s="29">
        <f t="shared" si="21"/>
        <v>3.3505549432490296E-4</v>
      </c>
      <c r="J343" s="29">
        <f t="shared" si="23"/>
        <v>82.26257762419479</v>
      </c>
      <c r="K343" s="26" t="str">
        <f t="shared" si="22"/>
        <v>B</v>
      </c>
    </row>
    <row r="344" spans="1:11">
      <c r="A344" s="26" t="s">
        <v>2316</v>
      </c>
      <c r="B344" s="27" t="s">
        <v>2317</v>
      </c>
      <c r="C344" s="26" t="s">
        <v>949</v>
      </c>
      <c r="D344" s="26" t="s">
        <v>1234</v>
      </c>
      <c r="E344" s="26" t="s">
        <v>176</v>
      </c>
      <c r="F344" s="28">
        <v>2.0989800000000001</v>
      </c>
      <c r="G344" s="28">
        <v>7.59</v>
      </c>
      <c r="H344" s="28">
        <f t="shared" si="20"/>
        <v>15.93</v>
      </c>
      <c r="I344" s="29">
        <f t="shared" si="21"/>
        <v>3.3110632906921243E-4</v>
      </c>
      <c r="J344" s="29">
        <f t="shared" si="23"/>
        <v>82.262908730523861</v>
      </c>
      <c r="K344" s="26" t="str">
        <f t="shared" si="22"/>
        <v>B</v>
      </c>
    </row>
    <row r="345" spans="1:11">
      <c r="A345" s="26" t="s">
        <v>1583</v>
      </c>
      <c r="B345" s="27" t="s">
        <v>1584</v>
      </c>
      <c r="C345" s="26" t="s">
        <v>15</v>
      </c>
      <c r="D345" s="26" t="s">
        <v>1234</v>
      </c>
      <c r="E345" s="26" t="s">
        <v>176</v>
      </c>
      <c r="F345" s="40">
        <v>0.168266</v>
      </c>
      <c r="G345" s="28">
        <v>92.43</v>
      </c>
      <c r="H345" s="28">
        <f t="shared" si="20"/>
        <v>15.55</v>
      </c>
      <c r="I345" s="29">
        <f t="shared" si="21"/>
        <v>3.2320799855783136E-4</v>
      </c>
      <c r="J345" s="29">
        <f t="shared" si="23"/>
        <v>82.263231938522424</v>
      </c>
      <c r="K345" s="26" t="str">
        <f t="shared" si="22"/>
        <v>B</v>
      </c>
    </row>
    <row r="346" spans="1:11">
      <c r="A346" s="26" t="s">
        <v>1827</v>
      </c>
      <c r="B346" s="27" t="s">
        <v>1828</v>
      </c>
      <c r="C346" s="26" t="s">
        <v>15</v>
      </c>
      <c r="D346" s="26" t="s">
        <v>1234</v>
      </c>
      <c r="E346" s="26" t="s">
        <v>39</v>
      </c>
      <c r="F346" s="28">
        <v>2</v>
      </c>
      <c r="G346" s="28">
        <v>7.34</v>
      </c>
      <c r="H346" s="28">
        <f t="shared" si="20"/>
        <v>14.68</v>
      </c>
      <c r="I346" s="29">
        <f t="shared" si="21"/>
        <v>3.0512497870282726E-4</v>
      </c>
      <c r="J346" s="29">
        <f t="shared" si="23"/>
        <v>82.263537063501133</v>
      </c>
      <c r="K346" s="26" t="str">
        <f t="shared" si="22"/>
        <v>B</v>
      </c>
    </row>
    <row r="347" spans="1:11">
      <c r="A347" s="26" t="s">
        <v>2162</v>
      </c>
      <c r="B347" s="27" t="s">
        <v>2163</v>
      </c>
      <c r="C347" s="26" t="s">
        <v>135</v>
      </c>
      <c r="D347" s="26" t="s">
        <v>1234</v>
      </c>
      <c r="E347" s="26" t="s">
        <v>136</v>
      </c>
      <c r="F347" s="28">
        <v>2</v>
      </c>
      <c r="G347" s="28">
        <v>6.9</v>
      </c>
      <c r="H347" s="28">
        <f t="shared" si="20"/>
        <v>13.8</v>
      </c>
      <c r="I347" s="29">
        <f t="shared" si="21"/>
        <v>2.8683410804489212E-4</v>
      </c>
      <c r="J347" s="29">
        <f t="shared" si="23"/>
        <v>82.263823897609171</v>
      </c>
      <c r="K347" s="26" t="str">
        <f t="shared" si="22"/>
        <v>B</v>
      </c>
    </row>
    <row r="348" spans="1:11" ht="16.5">
      <c r="A348" s="26" t="s">
        <v>1677</v>
      </c>
      <c r="B348" s="27" t="s">
        <v>1678</v>
      </c>
      <c r="C348" s="26" t="s">
        <v>15</v>
      </c>
      <c r="D348" s="26" t="s">
        <v>1234</v>
      </c>
      <c r="E348" s="26" t="s">
        <v>39</v>
      </c>
      <c r="F348" s="28">
        <v>12</v>
      </c>
      <c r="G348" s="28">
        <v>1.1299999999999999</v>
      </c>
      <c r="H348" s="28">
        <f t="shared" si="20"/>
        <v>13.56</v>
      </c>
      <c r="I348" s="29">
        <f t="shared" si="21"/>
        <v>2.8184568877454616E-4</v>
      </c>
      <c r="J348" s="29">
        <f t="shared" si="23"/>
        <v>82.264105743297947</v>
      </c>
      <c r="K348" s="26" t="str">
        <f t="shared" si="22"/>
        <v>B</v>
      </c>
    </row>
    <row r="349" spans="1:11">
      <c r="A349" s="26" t="s">
        <v>1814</v>
      </c>
      <c r="B349" s="27" t="s">
        <v>1815</v>
      </c>
      <c r="C349" s="26" t="s">
        <v>15</v>
      </c>
      <c r="D349" s="26" t="s">
        <v>1234</v>
      </c>
      <c r="E349" s="26" t="s">
        <v>39</v>
      </c>
      <c r="F349" s="28">
        <v>4</v>
      </c>
      <c r="G349" s="28">
        <v>3.35</v>
      </c>
      <c r="H349" s="28">
        <f t="shared" si="20"/>
        <v>13.4</v>
      </c>
      <c r="I349" s="29">
        <f t="shared" si="21"/>
        <v>2.7852007592764886E-4</v>
      </c>
      <c r="J349" s="29">
        <f t="shared" si="23"/>
        <v>82.26438426337387</v>
      </c>
      <c r="K349" s="26" t="str">
        <f t="shared" si="22"/>
        <v>B</v>
      </c>
    </row>
    <row r="350" spans="1:11">
      <c r="A350" s="26" t="s">
        <v>2690</v>
      </c>
      <c r="B350" s="27" t="s">
        <v>2691</v>
      </c>
      <c r="C350" s="26" t="s">
        <v>15</v>
      </c>
      <c r="D350" s="26" t="s">
        <v>1180</v>
      </c>
      <c r="E350" s="26" t="s">
        <v>39</v>
      </c>
      <c r="F350" s="31">
        <v>2.2227273255999999E-3</v>
      </c>
      <c r="G350" s="28">
        <v>5822.25</v>
      </c>
      <c r="H350" s="28">
        <f t="shared" si="20"/>
        <v>12.94</v>
      </c>
      <c r="I350" s="29">
        <f t="shared" si="21"/>
        <v>2.6895893899281912E-4</v>
      </c>
      <c r="J350" s="29">
        <f t="shared" si="23"/>
        <v>82.264653222312859</v>
      </c>
      <c r="K350" s="26" t="str">
        <f t="shared" si="22"/>
        <v>B</v>
      </c>
    </row>
    <row r="351" spans="1:11">
      <c r="A351" s="26" t="s">
        <v>2868</v>
      </c>
      <c r="B351" s="27" t="s">
        <v>2869</v>
      </c>
      <c r="C351" s="26" t="s">
        <v>15</v>
      </c>
      <c r="D351" s="26" t="s">
        <v>1180</v>
      </c>
      <c r="E351" s="26" t="s">
        <v>39</v>
      </c>
      <c r="F351" s="31">
        <v>1.2881517335999999E-3</v>
      </c>
      <c r="G351" s="28">
        <v>9323.44</v>
      </c>
      <c r="H351" s="28">
        <f t="shared" si="20"/>
        <v>12.01</v>
      </c>
      <c r="I351" s="29">
        <f t="shared" si="21"/>
        <v>2.4962881432022855E-4</v>
      </c>
      <c r="J351" s="29">
        <f t="shared" si="23"/>
        <v>82.264902851127175</v>
      </c>
      <c r="K351" s="26" t="str">
        <f t="shared" si="22"/>
        <v>B</v>
      </c>
    </row>
    <row r="352" spans="1:11">
      <c r="A352" s="26" t="s">
        <v>2968</v>
      </c>
      <c r="B352" s="27" t="s">
        <v>2969</v>
      </c>
      <c r="C352" s="26" t="s">
        <v>15</v>
      </c>
      <c r="D352" s="26" t="s">
        <v>1180</v>
      </c>
      <c r="E352" s="26" t="s">
        <v>39</v>
      </c>
      <c r="F352" s="31">
        <v>3.5261187392000002E-3</v>
      </c>
      <c r="G352" s="28">
        <v>3366.77</v>
      </c>
      <c r="H352" s="28">
        <f t="shared" si="20"/>
        <v>11.87</v>
      </c>
      <c r="I352" s="29">
        <f t="shared" si="21"/>
        <v>2.4671890307919339E-4</v>
      </c>
      <c r="J352" s="29">
        <f t="shared" si="23"/>
        <v>82.26514957003026</v>
      </c>
      <c r="K352" s="26" t="str">
        <f t="shared" si="22"/>
        <v>B</v>
      </c>
    </row>
    <row r="353" spans="1:11">
      <c r="A353" s="26" t="s">
        <v>1777</v>
      </c>
      <c r="B353" s="27" t="s">
        <v>1778</v>
      </c>
      <c r="C353" s="26" t="s">
        <v>15</v>
      </c>
      <c r="D353" s="26" t="s">
        <v>1234</v>
      </c>
      <c r="E353" s="26" t="s">
        <v>39</v>
      </c>
      <c r="F353" s="28">
        <v>1</v>
      </c>
      <c r="G353" s="28">
        <v>11.66</v>
      </c>
      <c r="H353" s="28">
        <f t="shared" si="20"/>
        <v>11.66</v>
      </c>
      <c r="I353" s="29">
        <f t="shared" si="21"/>
        <v>2.4235403621764072E-4</v>
      </c>
      <c r="J353" s="29">
        <f t="shared" si="23"/>
        <v>82.265391924066478</v>
      </c>
      <c r="K353" s="26" t="str">
        <f t="shared" si="22"/>
        <v>B</v>
      </c>
    </row>
    <row r="354" spans="1:11">
      <c r="A354" s="26" t="s">
        <v>2007</v>
      </c>
      <c r="B354" s="27" t="s">
        <v>2008</v>
      </c>
      <c r="C354" s="26" t="s">
        <v>15</v>
      </c>
      <c r="D354" s="26" t="s">
        <v>1234</v>
      </c>
      <c r="E354" s="26" t="s">
        <v>1301</v>
      </c>
      <c r="F354" s="40">
        <v>0.56137499999999996</v>
      </c>
      <c r="G354" s="28">
        <v>20.46</v>
      </c>
      <c r="H354" s="28">
        <f t="shared" si="20"/>
        <v>11.49</v>
      </c>
      <c r="I354" s="29">
        <f t="shared" si="21"/>
        <v>2.3882057256781233E-4</v>
      </c>
      <c r="J354" s="29">
        <f t="shared" si="23"/>
        <v>82.26563074463904</v>
      </c>
      <c r="K354" s="26" t="str">
        <f t="shared" si="22"/>
        <v>B</v>
      </c>
    </row>
    <row r="355" spans="1:11">
      <c r="A355" s="26" t="s">
        <v>2205</v>
      </c>
      <c r="B355" s="27" t="s">
        <v>2206</v>
      </c>
      <c r="C355" s="26" t="s">
        <v>15</v>
      </c>
      <c r="D355" s="26" t="s">
        <v>1234</v>
      </c>
      <c r="E355" s="26" t="s">
        <v>176</v>
      </c>
      <c r="F355" s="28">
        <v>3.9251800000000001</v>
      </c>
      <c r="G355" s="28">
        <v>2.77</v>
      </c>
      <c r="H355" s="28">
        <f t="shared" si="20"/>
        <v>10.87</v>
      </c>
      <c r="I355" s="29">
        <f t="shared" si="21"/>
        <v>2.2593382278608527E-4</v>
      </c>
      <c r="J355" s="29">
        <f t="shared" si="23"/>
        <v>82.26585667846183</v>
      </c>
      <c r="K355" s="26" t="str">
        <f t="shared" si="22"/>
        <v>B</v>
      </c>
    </row>
    <row r="356" spans="1:11">
      <c r="A356" s="26" t="s">
        <v>1803</v>
      </c>
      <c r="B356" s="27" t="s">
        <v>1804</v>
      </c>
      <c r="C356" s="26" t="s">
        <v>15</v>
      </c>
      <c r="D356" s="26" t="s">
        <v>1234</v>
      </c>
      <c r="E356" s="26" t="s">
        <v>103</v>
      </c>
      <c r="F356" s="28">
        <v>1.835526</v>
      </c>
      <c r="G356" s="28">
        <v>5.75</v>
      </c>
      <c r="H356" s="28">
        <f t="shared" si="20"/>
        <v>10.55</v>
      </c>
      <c r="I356" s="29">
        <f t="shared" si="21"/>
        <v>2.1928259709229071E-4</v>
      </c>
      <c r="J356" s="29">
        <f t="shared" si="23"/>
        <v>82.266075961058917</v>
      </c>
      <c r="K356" s="26" t="str">
        <f t="shared" si="22"/>
        <v>B</v>
      </c>
    </row>
    <row r="357" spans="1:11">
      <c r="A357" s="26" t="s">
        <v>2573</v>
      </c>
      <c r="B357" s="27" t="s">
        <v>2574</v>
      </c>
      <c r="C357" s="26" t="s">
        <v>15</v>
      </c>
      <c r="D357" s="26" t="s">
        <v>1133</v>
      </c>
      <c r="E357" s="26" t="s">
        <v>1221</v>
      </c>
      <c r="F357" s="31">
        <v>0.35260895126519998</v>
      </c>
      <c r="G357" s="28">
        <v>29.9</v>
      </c>
      <c r="H357" s="28">
        <f t="shared" si="20"/>
        <v>10.54</v>
      </c>
      <c r="I357" s="29">
        <f t="shared" si="21"/>
        <v>2.1907474628935961E-4</v>
      </c>
      <c r="J357" s="29">
        <f t="shared" si="23"/>
        <v>82.2662950358052</v>
      </c>
      <c r="K357" s="26" t="str">
        <f t="shared" si="22"/>
        <v>B</v>
      </c>
    </row>
    <row r="358" spans="1:11" ht="16.5">
      <c r="A358" s="26" t="s">
        <v>2742</v>
      </c>
      <c r="B358" s="27" t="s">
        <v>2743</v>
      </c>
      <c r="C358" s="26" t="s">
        <v>15</v>
      </c>
      <c r="D358" s="26" t="s">
        <v>1180</v>
      </c>
      <c r="E358" s="26" t="s">
        <v>39</v>
      </c>
      <c r="F358" s="31">
        <v>8.8506518480000005E-4</v>
      </c>
      <c r="G358" s="28">
        <v>11705.63</v>
      </c>
      <c r="H358" s="28">
        <f t="shared" si="20"/>
        <v>10.36</v>
      </c>
      <c r="I358" s="29">
        <f t="shared" si="21"/>
        <v>2.1533343183660018E-4</v>
      </c>
      <c r="J358" s="29">
        <f t="shared" si="23"/>
        <v>82.266510369237039</v>
      </c>
      <c r="K358" s="26" t="str">
        <f t="shared" si="22"/>
        <v>B</v>
      </c>
    </row>
    <row r="359" spans="1:11">
      <c r="A359" s="26" t="s">
        <v>2165</v>
      </c>
      <c r="B359" s="27" t="s">
        <v>2166</v>
      </c>
      <c r="C359" s="26" t="s">
        <v>135</v>
      </c>
      <c r="D359" s="26" t="s">
        <v>1234</v>
      </c>
      <c r="E359" s="26" t="s">
        <v>136</v>
      </c>
      <c r="F359" s="28">
        <v>3</v>
      </c>
      <c r="G359" s="28">
        <v>3.3</v>
      </c>
      <c r="H359" s="28">
        <f t="shared" si="20"/>
        <v>9.9</v>
      </c>
      <c r="I359" s="29">
        <f t="shared" si="21"/>
        <v>2.0577229490177041E-4</v>
      </c>
      <c r="J359" s="29">
        <f t="shared" si="23"/>
        <v>82.266716141531944</v>
      </c>
      <c r="K359" s="26" t="str">
        <f t="shared" si="22"/>
        <v>B</v>
      </c>
    </row>
    <row r="360" spans="1:11">
      <c r="A360" s="26" t="s">
        <v>1913</v>
      </c>
      <c r="B360" s="27" t="s">
        <v>1914</v>
      </c>
      <c r="C360" s="26" t="s">
        <v>15</v>
      </c>
      <c r="D360" s="26" t="s">
        <v>1234</v>
      </c>
      <c r="E360" s="26" t="s">
        <v>39</v>
      </c>
      <c r="F360" s="28">
        <v>2</v>
      </c>
      <c r="G360" s="28">
        <v>4.87</v>
      </c>
      <c r="H360" s="28">
        <f t="shared" si="20"/>
        <v>9.74</v>
      </c>
      <c r="I360" s="29">
        <f t="shared" si="21"/>
        <v>2.0244668205487314E-4</v>
      </c>
      <c r="J360" s="29">
        <f t="shared" si="23"/>
        <v>82.266918588213997</v>
      </c>
      <c r="K360" s="26" t="str">
        <f t="shared" si="22"/>
        <v>B</v>
      </c>
    </row>
    <row r="361" spans="1:11">
      <c r="A361" s="26" t="s">
        <v>1719</v>
      </c>
      <c r="B361" s="27" t="s">
        <v>1720</v>
      </c>
      <c r="C361" s="26" t="s">
        <v>15</v>
      </c>
      <c r="D361" s="26" t="s">
        <v>1234</v>
      </c>
      <c r="E361" s="26" t="s">
        <v>39</v>
      </c>
      <c r="F361" s="28">
        <v>14</v>
      </c>
      <c r="G361" s="28">
        <v>0.69</v>
      </c>
      <c r="H361" s="28">
        <f t="shared" si="20"/>
        <v>9.66</v>
      </c>
      <c r="I361" s="29">
        <f t="shared" si="21"/>
        <v>2.0078387563142447E-4</v>
      </c>
      <c r="J361" s="29">
        <f t="shared" si="23"/>
        <v>82.267119372089624</v>
      </c>
      <c r="K361" s="26" t="str">
        <f t="shared" si="22"/>
        <v>B</v>
      </c>
    </row>
    <row r="362" spans="1:11">
      <c r="A362" s="26" t="s">
        <v>1916</v>
      </c>
      <c r="B362" s="27" t="s">
        <v>1917</v>
      </c>
      <c r="C362" s="26" t="s">
        <v>15</v>
      </c>
      <c r="D362" s="26" t="s">
        <v>1234</v>
      </c>
      <c r="E362" s="26" t="s">
        <v>39</v>
      </c>
      <c r="F362" s="28">
        <v>2</v>
      </c>
      <c r="G362" s="28">
        <v>4.74</v>
      </c>
      <c r="H362" s="28">
        <f t="shared" si="20"/>
        <v>9.48</v>
      </c>
      <c r="I362" s="29">
        <f t="shared" si="21"/>
        <v>1.9704256117866501E-4</v>
      </c>
      <c r="J362" s="29">
        <f t="shared" si="23"/>
        <v>82.267316414650807</v>
      </c>
      <c r="K362" s="26" t="str">
        <f t="shared" si="22"/>
        <v>B</v>
      </c>
    </row>
    <row r="363" spans="1:11">
      <c r="A363" s="26" t="s">
        <v>1752</v>
      </c>
      <c r="B363" s="27" t="s">
        <v>1753</v>
      </c>
      <c r="C363" s="26" t="s">
        <v>15</v>
      </c>
      <c r="D363" s="26" t="s">
        <v>1234</v>
      </c>
      <c r="E363" s="26" t="s">
        <v>39</v>
      </c>
      <c r="F363" s="28">
        <v>1</v>
      </c>
      <c r="G363" s="28">
        <v>9.1199999999999992</v>
      </c>
      <c r="H363" s="28">
        <f t="shared" si="20"/>
        <v>9.1199999999999992</v>
      </c>
      <c r="I363" s="29">
        <f t="shared" si="21"/>
        <v>1.8955993227314608E-4</v>
      </c>
      <c r="J363" s="29">
        <f t="shared" si="23"/>
        <v>82.267505974583074</v>
      </c>
      <c r="K363" s="26" t="str">
        <f t="shared" si="22"/>
        <v>B</v>
      </c>
    </row>
    <row r="364" spans="1:11">
      <c r="A364" s="26" t="s">
        <v>1534</v>
      </c>
      <c r="B364" s="27" t="s">
        <v>1535</v>
      </c>
      <c r="C364" s="26" t="s">
        <v>135</v>
      </c>
      <c r="D364" s="26" t="s">
        <v>1234</v>
      </c>
      <c r="E364" s="26" t="s">
        <v>136</v>
      </c>
      <c r="F364" s="28">
        <v>10.4</v>
      </c>
      <c r="G364" s="28">
        <v>0.87</v>
      </c>
      <c r="H364" s="28">
        <f t="shared" si="20"/>
        <v>9.0500000000000007</v>
      </c>
      <c r="I364" s="29">
        <f t="shared" si="21"/>
        <v>1.8810497665262854E-4</v>
      </c>
      <c r="J364" s="29">
        <f t="shared" si="23"/>
        <v>82.267694079559732</v>
      </c>
      <c r="K364" s="26" t="str">
        <f t="shared" si="22"/>
        <v>B</v>
      </c>
    </row>
    <row r="365" spans="1:11" ht="16.5">
      <c r="A365" s="26" t="s">
        <v>2928</v>
      </c>
      <c r="B365" s="27" t="s">
        <v>2929</v>
      </c>
      <c r="C365" s="26" t="s">
        <v>15</v>
      </c>
      <c r="D365" s="26" t="s">
        <v>1234</v>
      </c>
      <c r="E365" s="26" t="s">
        <v>39</v>
      </c>
      <c r="F365" s="28">
        <v>8</v>
      </c>
      <c r="G365" s="28">
        <v>1.07</v>
      </c>
      <c r="H365" s="28">
        <f t="shared" si="20"/>
        <v>8.56</v>
      </c>
      <c r="I365" s="29">
        <f t="shared" si="21"/>
        <v>1.7792028730900556E-4</v>
      </c>
      <c r="J365" s="29">
        <f t="shared" si="23"/>
        <v>82.267871999847046</v>
      </c>
      <c r="K365" s="26" t="str">
        <f t="shared" si="22"/>
        <v>B</v>
      </c>
    </row>
    <row r="366" spans="1:11">
      <c r="A366" s="26" t="s">
        <v>1745</v>
      </c>
      <c r="B366" s="27" t="s">
        <v>1746</v>
      </c>
      <c r="C366" s="26" t="s">
        <v>15</v>
      </c>
      <c r="D366" s="26" t="s">
        <v>1234</v>
      </c>
      <c r="E366" s="26" t="s">
        <v>39</v>
      </c>
      <c r="F366" s="28">
        <v>2</v>
      </c>
      <c r="G366" s="28">
        <v>4.22</v>
      </c>
      <c r="H366" s="28">
        <f t="shared" si="20"/>
        <v>8.44</v>
      </c>
      <c r="I366" s="29">
        <f t="shared" si="21"/>
        <v>1.7542607767383255E-4</v>
      </c>
      <c r="J366" s="29">
        <f t="shared" si="23"/>
        <v>82.268047425924721</v>
      </c>
      <c r="K366" s="26" t="str">
        <f t="shared" si="22"/>
        <v>B</v>
      </c>
    </row>
    <row r="367" spans="1:11">
      <c r="A367" s="26" t="s">
        <v>2907</v>
      </c>
      <c r="B367" s="27" t="s">
        <v>2908</v>
      </c>
      <c r="C367" s="26" t="s">
        <v>15</v>
      </c>
      <c r="D367" s="26" t="s">
        <v>1180</v>
      </c>
      <c r="E367" s="26" t="s">
        <v>39</v>
      </c>
      <c r="F367" s="30">
        <v>5.8171501797600004E-3</v>
      </c>
      <c r="G367" s="28">
        <v>1403.14</v>
      </c>
      <c r="H367" s="28">
        <f t="shared" si="20"/>
        <v>8.16</v>
      </c>
      <c r="I367" s="29">
        <f t="shared" si="21"/>
        <v>1.696062551917623E-4</v>
      </c>
      <c r="J367" s="29">
        <f t="shared" si="23"/>
        <v>82.268217032179919</v>
      </c>
      <c r="K367" s="26" t="str">
        <f t="shared" si="22"/>
        <v>B</v>
      </c>
    </row>
    <row r="368" spans="1:11" ht="16.5">
      <c r="A368" s="26" t="s">
        <v>1687</v>
      </c>
      <c r="B368" s="27" t="s">
        <v>1688</v>
      </c>
      <c r="C368" s="26" t="s">
        <v>15</v>
      </c>
      <c r="D368" s="26" t="s">
        <v>1234</v>
      </c>
      <c r="E368" s="26" t="s">
        <v>39</v>
      </c>
      <c r="F368" s="28">
        <v>6</v>
      </c>
      <c r="G368" s="28">
        <v>1.35</v>
      </c>
      <c r="H368" s="28">
        <f t="shared" si="20"/>
        <v>8.1</v>
      </c>
      <c r="I368" s="29">
        <f t="shared" si="21"/>
        <v>1.6835915037417579E-4</v>
      </c>
      <c r="J368" s="29">
        <f t="shared" si="23"/>
        <v>82.268385391330298</v>
      </c>
      <c r="K368" s="26" t="str">
        <f t="shared" si="22"/>
        <v>B</v>
      </c>
    </row>
    <row r="369" spans="1:11">
      <c r="A369" s="26" t="s">
        <v>1819</v>
      </c>
      <c r="B369" s="27" t="s">
        <v>1820</v>
      </c>
      <c r="C369" s="26" t="s">
        <v>15</v>
      </c>
      <c r="D369" s="26" t="s">
        <v>1234</v>
      </c>
      <c r="E369" s="26" t="s">
        <v>39</v>
      </c>
      <c r="F369" s="28">
        <v>4</v>
      </c>
      <c r="G369" s="28">
        <v>1.86</v>
      </c>
      <c r="H369" s="28">
        <f t="shared" si="20"/>
        <v>7.44</v>
      </c>
      <c r="I369" s="29">
        <f t="shared" si="21"/>
        <v>1.5464099738072445E-4</v>
      </c>
      <c r="J369" s="29">
        <f t="shared" si="23"/>
        <v>82.268540032327678</v>
      </c>
      <c r="K369" s="26" t="str">
        <f t="shared" si="22"/>
        <v>B</v>
      </c>
    </row>
    <row r="370" spans="1:11">
      <c r="A370" s="26" t="s">
        <v>1709</v>
      </c>
      <c r="B370" s="27" t="s">
        <v>1710</v>
      </c>
      <c r="C370" s="26" t="s">
        <v>15</v>
      </c>
      <c r="D370" s="26" t="s">
        <v>1234</v>
      </c>
      <c r="E370" s="26" t="s">
        <v>39</v>
      </c>
      <c r="F370" s="28">
        <v>8</v>
      </c>
      <c r="G370" s="28">
        <v>0.84</v>
      </c>
      <c r="H370" s="28">
        <f t="shared" si="20"/>
        <v>6.72</v>
      </c>
      <c r="I370" s="29">
        <f t="shared" si="21"/>
        <v>1.396757395696866E-4</v>
      </c>
      <c r="J370" s="29">
        <f t="shared" si="23"/>
        <v>82.268679708067253</v>
      </c>
      <c r="K370" s="26" t="str">
        <f t="shared" si="22"/>
        <v>B</v>
      </c>
    </row>
    <row r="371" spans="1:11" ht="16.5">
      <c r="A371" s="26" t="s">
        <v>2919</v>
      </c>
      <c r="B371" s="27" t="s">
        <v>2920</v>
      </c>
      <c r="C371" s="26" t="s">
        <v>15</v>
      </c>
      <c r="D371" s="26" t="s">
        <v>1120</v>
      </c>
      <c r="E371" s="26" t="s">
        <v>1221</v>
      </c>
      <c r="F371" s="28">
        <v>3.6</v>
      </c>
      <c r="G371" s="28">
        <v>1.82</v>
      </c>
      <c r="H371" s="28">
        <f t="shared" si="20"/>
        <v>6.55</v>
      </c>
      <c r="I371" s="29">
        <f t="shared" si="21"/>
        <v>1.3614227591985821E-4</v>
      </c>
      <c r="J371" s="29">
        <f t="shared" si="23"/>
        <v>82.268815850343174</v>
      </c>
      <c r="K371" s="26" t="str">
        <f t="shared" si="22"/>
        <v>B</v>
      </c>
    </row>
    <row r="372" spans="1:11">
      <c r="A372" s="26" t="s">
        <v>1704</v>
      </c>
      <c r="B372" s="27" t="s">
        <v>1705</v>
      </c>
      <c r="C372" s="26" t="s">
        <v>15</v>
      </c>
      <c r="D372" s="26" t="s">
        <v>1234</v>
      </c>
      <c r="E372" s="26" t="s">
        <v>39</v>
      </c>
      <c r="F372" s="28">
        <v>3.2060659999999999</v>
      </c>
      <c r="G372" s="28">
        <v>1.9</v>
      </c>
      <c r="H372" s="28">
        <f t="shared" si="20"/>
        <v>6.09</v>
      </c>
      <c r="I372" s="29">
        <f t="shared" si="21"/>
        <v>1.2658113898502847E-4</v>
      </c>
      <c r="J372" s="29">
        <f t="shared" si="23"/>
        <v>82.268942431482159</v>
      </c>
      <c r="K372" s="26" t="str">
        <f t="shared" si="22"/>
        <v>B</v>
      </c>
    </row>
    <row r="373" spans="1:11" ht="16.5">
      <c r="A373" s="26" t="s">
        <v>1616</v>
      </c>
      <c r="B373" s="27" t="s">
        <v>1617</v>
      </c>
      <c r="C373" s="26" t="s">
        <v>15</v>
      </c>
      <c r="D373" s="26" t="s">
        <v>1234</v>
      </c>
      <c r="E373" s="26" t="s">
        <v>39</v>
      </c>
      <c r="F373" s="28">
        <v>30</v>
      </c>
      <c r="G373" s="28">
        <v>0.2</v>
      </c>
      <c r="H373" s="28">
        <f t="shared" si="20"/>
        <v>6</v>
      </c>
      <c r="I373" s="29">
        <f t="shared" si="21"/>
        <v>1.2471048175864875E-4</v>
      </c>
      <c r="J373" s="29">
        <f t="shared" si="23"/>
        <v>82.269067141963916</v>
      </c>
      <c r="K373" s="26" t="str">
        <f t="shared" si="22"/>
        <v>B</v>
      </c>
    </row>
    <row r="374" spans="1:11">
      <c r="A374" s="26" t="s">
        <v>1736</v>
      </c>
      <c r="B374" s="27" t="s">
        <v>1737</v>
      </c>
      <c r="C374" s="26" t="s">
        <v>15</v>
      </c>
      <c r="D374" s="26" t="s">
        <v>1234</v>
      </c>
      <c r="E374" s="26" t="s">
        <v>103</v>
      </c>
      <c r="F374" s="40">
        <v>0.69253799999999999</v>
      </c>
      <c r="G374" s="28">
        <v>8.48</v>
      </c>
      <c r="H374" s="28">
        <f t="shared" si="20"/>
        <v>5.87</v>
      </c>
      <c r="I374" s="29">
        <f t="shared" si="21"/>
        <v>1.220084213205447E-4</v>
      </c>
      <c r="J374" s="29">
        <f t="shared" si="23"/>
        <v>82.26918915038523</v>
      </c>
      <c r="K374" s="26" t="str">
        <f t="shared" si="22"/>
        <v>B</v>
      </c>
    </row>
    <row r="375" spans="1:11">
      <c r="A375" s="26" t="s">
        <v>1725</v>
      </c>
      <c r="B375" s="27" t="s">
        <v>1726</v>
      </c>
      <c r="C375" s="26" t="s">
        <v>15</v>
      </c>
      <c r="D375" s="26" t="s">
        <v>1234</v>
      </c>
      <c r="E375" s="26" t="s">
        <v>39</v>
      </c>
      <c r="F375" s="28">
        <v>5</v>
      </c>
      <c r="G375" s="28">
        <v>1.1399999999999999</v>
      </c>
      <c r="H375" s="28">
        <f t="shared" si="20"/>
        <v>5.7</v>
      </c>
      <c r="I375" s="29">
        <f t="shared" si="21"/>
        <v>1.1847495767071632E-4</v>
      </c>
      <c r="J375" s="29">
        <f t="shared" si="23"/>
        <v>82.269307625342904</v>
      </c>
      <c r="K375" s="26" t="str">
        <f t="shared" si="22"/>
        <v>B</v>
      </c>
    </row>
    <row r="376" spans="1:11" ht="16.5">
      <c r="A376" s="26" t="s">
        <v>1674</v>
      </c>
      <c r="B376" s="27" t="s">
        <v>1675</v>
      </c>
      <c r="C376" s="26" t="s">
        <v>15</v>
      </c>
      <c r="D376" s="26" t="s">
        <v>1234</v>
      </c>
      <c r="E376" s="26" t="s">
        <v>39</v>
      </c>
      <c r="F376" s="28">
        <v>6</v>
      </c>
      <c r="G376" s="28">
        <v>0.87</v>
      </c>
      <c r="H376" s="28">
        <f t="shared" si="20"/>
        <v>5.22</v>
      </c>
      <c r="I376" s="29">
        <f t="shared" si="21"/>
        <v>1.084981191300244E-4</v>
      </c>
      <c r="J376" s="29">
        <f t="shared" si="23"/>
        <v>82.269416123462037</v>
      </c>
      <c r="K376" s="26" t="str">
        <f t="shared" si="22"/>
        <v>B</v>
      </c>
    </row>
    <row r="377" spans="1:11">
      <c r="A377" s="26" t="s">
        <v>2313</v>
      </c>
      <c r="B377" s="27" t="s">
        <v>2314</v>
      </c>
      <c r="C377" s="26" t="s">
        <v>949</v>
      </c>
      <c r="D377" s="26" t="s">
        <v>1234</v>
      </c>
      <c r="E377" s="26" t="s">
        <v>176</v>
      </c>
      <c r="F377" s="40">
        <v>0.281304</v>
      </c>
      <c r="G377" s="28">
        <v>16.53</v>
      </c>
      <c r="H377" s="28">
        <f t="shared" si="20"/>
        <v>4.6500000000000004</v>
      </c>
      <c r="I377" s="29">
        <f t="shared" si="21"/>
        <v>9.6650623362952787E-5</v>
      </c>
      <c r="J377" s="29">
        <f t="shared" si="23"/>
        <v>82.269512774085399</v>
      </c>
      <c r="K377" s="26" t="str">
        <f t="shared" si="22"/>
        <v>B</v>
      </c>
    </row>
    <row r="378" spans="1:11">
      <c r="A378" s="26" t="s">
        <v>2027</v>
      </c>
      <c r="B378" s="27" t="s">
        <v>2028</v>
      </c>
      <c r="C378" s="26" t="s">
        <v>15</v>
      </c>
      <c r="D378" s="26" t="s">
        <v>1234</v>
      </c>
      <c r="E378" s="26" t="s">
        <v>176</v>
      </c>
      <c r="F378" s="40">
        <v>0.299676</v>
      </c>
      <c r="G378" s="28">
        <v>15</v>
      </c>
      <c r="H378" s="28">
        <f t="shared" si="20"/>
        <v>4.5</v>
      </c>
      <c r="I378" s="29">
        <f t="shared" si="21"/>
        <v>9.3532861318986564E-5</v>
      </c>
      <c r="J378" s="29">
        <f t="shared" si="23"/>
        <v>82.269606306946713</v>
      </c>
      <c r="K378" s="26" t="str">
        <f t="shared" si="22"/>
        <v>B</v>
      </c>
    </row>
    <row r="379" spans="1:11" ht="16.5">
      <c r="A379" s="26" t="s">
        <v>2792</v>
      </c>
      <c r="B379" s="27" t="s">
        <v>2793</v>
      </c>
      <c r="C379" s="26" t="s">
        <v>15</v>
      </c>
      <c r="D379" s="26" t="s">
        <v>1120</v>
      </c>
      <c r="E379" s="26" t="s">
        <v>1221</v>
      </c>
      <c r="F379" s="28">
        <v>438.84251187148999</v>
      </c>
      <c r="G379" s="28">
        <v>0.01</v>
      </c>
      <c r="H379" s="28">
        <f t="shared" si="20"/>
        <v>4.3899999999999997</v>
      </c>
      <c r="I379" s="29">
        <f t="shared" si="21"/>
        <v>9.1246502486744651E-5</v>
      </c>
      <c r="J379" s="29">
        <f t="shared" si="23"/>
        <v>82.269697553449205</v>
      </c>
      <c r="K379" s="26" t="str">
        <f t="shared" si="22"/>
        <v>B</v>
      </c>
    </row>
    <row r="380" spans="1:11" ht="16.5">
      <c r="A380" s="26" t="s">
        <v>2921</v>
      </c>
      <c r="B380" s="27" t="s">
        <v>2922</v>
      </c>
      <c r="C380" s="26" t="s">
        <v>15</v>
      </c>
      <c r="D380" s="26" t="s">
        <v>1120</v>
      </c>
      <c r="E380" s="26" t="s">
        <v>1221</v>
      </c>
      <c r="F380" s="28">
        <v>3.6</v>
      </c>
      <c r="G380" s="28">
        <v>1.21</v>
      </c>
      <c r="H380" s="28">
        <f t="shared" si="20"/>
        <v>4.3600000000000003</v>
      </c>
      <c r="I380" s="29">
        <f t="shared" si="21"/>
        <v>9.0622950077951425E-5</v>
      </c>
      <c r="J380" s="29">
        <f t="shared" si="23"/>
        <v>82.269788176399288</v>
      </c>
      <c r="K380" s="26" t="str">
        <f t="shared" si="22"/>
        <v>B</v>
      </c>
    </row>
    <row r="381" spans="1:11">
      <c r="A381" s="26" t="s">
        <v>1792</v>
      </c>
      <c r="B381" s="27" t="s">
        <v>1793</v>
      </c>
      <c r="C381" s="26" t="s">
        <v>15</v>
      </c>
      <c r="D381" s="26" t="s">
        <v>1234</v>
      </c>
      <c r="E381" s="26" t="s">
        <v>39</v>
      </c>
      <c r="F381" s="28">
        <v>1</v>
      </c>
      <c r="G381" s="28">
        <v>4.01</v>
      </c>
      <c r="H381" s="28">
        <f t="shared" si="20"/>
        <v>4.01</v>
      </c>
      <c r="I381" s="29">
        <f t="shared" si="21"/>
        <v>8.3348171975363572E-5</v>
      </c>
      <c r="J381" s="29">
        <f t="shared" si="23"/>
        <v>82.269871524571258</v>
      </c>
      <c r="K381" s="26" t="str">
        <f t="shared" si="22"/>
        <v>B</v>
      </c>
    </row>
    <row r="382" spans="1:11">
      <c r="A382" s="26" t="s">
        <v>1742</v>
      </c>
      <c r="B382" s="27" t="s">
        <v>1743</v>
      </c>
      <c r="C382" s="26" t="s">
        <v>15</v>
      </c>
      <c r="D382" s="26" t="s">
        <v>1234</v>
      </c>
      <c r="E382" s="26" t="s">
        <v>39</v>
      </c>
      <c r="F382" s="28">
        <v>2</v>
      </c>
      <c r="G382" s="28">
        <v>1.69</v>
      </c>
      <c r="H382" s="28">
        <f t="shared" si="20"/>
        <v>3.38</v>
      </c>
      <c r="I382" s="29">
        <f t="shared" si="21"/>
        <v>7.0253571390705455E-5</v>
      </c>
      <c r="J382" s="29">
        <f t="shared" si="23"/>
        <v>82.269941778142652</v>
      </c>
      <c r="K382" s="26" t="str">
        <f t="shared" si="22"/>
        <v>B</v>
      </c>
    </row>
    <row r="383" spans="1:11">
      <c r="A383" s="26" t="s">
        <v>1390</v>
      </c>
      <c r="B383" s="27" t="s">
        <v>1391</v>
      </c>
      <c r="C383" s="26" t="s">
        <v>15</v>
      </c>
      <c r="D383" s="26" t="s">
        <v>1234</v>
      </c>
      <c r="E383" s="26" t="s">
        <v>176</v>
      </c>
      <c r="F383" s="41">
        <v>0.18225</v>
      </c>
      <c r="G383" s="28">
        <v>18.28</v>
      </c>
      <c r="H383" s="28">
        <f t="shared" si="20"/>
        <v>3.33</v>
      </c>
      <c r="I383" s="29">
        <f t="shared" si="21"/>
        <v>6.9214317376050047E-5</v>
      </c>
      <c r="J383" s="29">
        <f t="shared" si="23"/>
        <v>82.27001099246003</v>
      </c>
      <c r="K383" s="26" t="str">
        <f t="shared" si="22"/>
        <v>B</v>
      </c>
    </row>
    <row r="384" spans="1:11">
      <c r="A384" s="26" t="s">
        <v>1536</v>
      </c>
      <c r="B384" s="27" t="s">
        <v>1537</v>
      </c>
      <c r="C384" s="26" t="s">
        <v>135</v>
      </c>
      <c r="D384" s="26" t="s">
        <v>1234</v>
      </c>
      <c r="E384" s="26" t="s">
        <v>136</v>
      </c>
      <c r="F384" s="28">
        <v>52</v>
      </c>
      <c r="G384" s="28">
        <v>0.06</v>
      </c>
      <c r="H384" s="28">
        <f t="shared" si="20"/>
        <v>3.12</v>
      </c>
      <c r="I384" s="29">
        <f t="shared" si="21"/>
        <v>6.4849450514497346E-5</v>
      </c>
      <c r="J384" s="29">
        <f t="shared" si="23"/>
        <v>82.27007584191054</v>
      </c>
      <c r="K384" s="26" t="str">
        <f t="shared" si="22"/>
        <v>B</v>
      </c>
    </row>
    <row r="385" spans="1:11">
      <c r="A385" s="26" t="s">
        <v>1731</v>
      </c>
      <c r="B385" s="27" t="s">
        <v>1732</v>
      </c>
      <c r="C385" s="26" t="s">
        <v>15</v>
      </c>
      <c r="D385" s="26" t="s">
        <v>1234</v>
      </c>
      <c r="E385" s="26" t="s">
        <v>39</v>
      </c>
      <c r="F385" s="28">
        <v>1</v>
      </c>
      <c r="G385" s="28">
        <v>2.94</v>
      </c>
      <c r="H385" s="28">
        <f t="shared" si="20"/>
        <v>2.94</v>
      </c>
      <c r="I385" s="29">
        <f t="shared" si="21"/>
        <v>6.1108136061737884E-5</v>
      </c>
      <c r="J385" s="29">
        <f t="shared" si="23"/>
        <v>82.270136950046606</v>
      </c>
      <c r="K385" s="26" t="str">
        <f t="shared" si="22"/>
        <v>B</v>
      </c>
    </row>
    <row r="386" spans="1:11">
      <c r="A386" s="26" t="s">
        <v>1774</v>
      </c>
      <c r="B386" s="27" t="s">
        <v>1775</v>
      </c>
      <c r="C386" s="26" t="s">
        <v>15</v>
      </c>
      <c r="D386" s="26" t="s">
        <v>1234</v>
      </c>
      <c r="E386" s="26" t="s">
        <v>39</v>
      </c>
      <c r="F386" s="28">
        <v>2</v>
      </c>
      <c r="G386" s="28">
        <v>1.43</v>
      </c>
      <c r="H386" s="28">
        <f t="shared" si="20"/>
        <v>2.86</v>
      </c>
      <c r="I386" s="29">
        <f t="shared" si="21"/>
        <v>5.944532963828923E-5</v>
      </c>
      <c r="J386" s="29">
        <f t="shared" si="23"/>
        <v>82.270196395376246</v>
      </c>
      <c r="K386" s="26" t="str">
        <f t="shared" si="22"/>
        <v>B</v>
      </c>
    </row>
    <row r="387" spans="1:11">
      <c r="A387" s="26" t="s">
        <v>2045</v>
      </c>
      <c r="B387" s="27" t="s">
        <v>2046</v>
      </c>
      <c r="C387" s="26" t="s">
        <v>15</v>
      </c>
      <c r="D387" s="26" t="s">
        <v>1234</v>
      </c>
      <c r="E387" s="26" t="s">
        <v>1301</v>
      </c>
      <c r="F387" s="41">
        <v>0.17435999999999999</v>
      </c>
      <c r="G387" s="28">
        <v>12.12</v>
      </c>
      <c r="H387" s="28">
        <f t="shared" si="20"/>
        <v>2.11</v>
      </c>
      <c r="I387" s="29">
        <f t="shared" si="21"/>
        <v>4.3856519418458136E-5</v>
      </c>
      <c r="J387" s="29">
        <f t="shared" si="23"/>
        <v>82.270240251895657</v>
      </c>
      <c r="K387" s="26" t="str">
        <f t="shared" si="22"/>
        <v>B</v>
      </c>
    </row>
    <row r="388" spans="1:11">
      <c r="A388" s="26" t="s">
        <v>1757</v>
      </c>
      <c r="B388" s="27" t="s">
        <v>1758</v>
      </c>
      <c r="C388" s="26" t="s">
        <v>15</v>
      </c>
      <c r="D388" s="26" t="s">
        <v>1234</v>
      </c>
      <c r="E388" s="26" t="s">
        <v>39</v>
      </c>
      <c r="F388" s="33">
        <v>0.1171</v>
      </c>
      <c r="G388" s="28">
        <v>13.86</v>
      </c>
      <c r="H388" s="28">
        <f t="shared" ref="H388:H407" si="24">ROUND(F388*G388,2)</f>
        <v>1.62</v>
      </c>
      <c r="I388" s="29">
        <f t="shared" ref="I388:I407" si="25">H388/VALOR_TOTAL*100</f>
        <v>3.3671830074835165E-5</v>
      </c>
      <c r="J388" s="29">
        <f t="shared" si="23"/>
        <v>82.270273923725739</v>
      </c>
      <c r="K388" s="26" t="str">
        <f t="shared" ref="K388:K407" si="26">IF(J388&lt;=80,"A",IF(J388&lt;=95,"B","C"))</f>
        <v>B</v>
      </c>
    </row>
    <row r="389" spans="1:11">
      <c r="A389" s="26" t="s">
        <v>1894</v>
      </c>
      <c r="B389" s="27" t="s">
        <v>1895</v>
      </c>
      <c r="C389" s="26" t="s">
        <v>15</v>
      </c>
      <c r="D389" s="26" t="s">
        <v>1234</v>
      </c>
      <c r="E389" s="26" t="s">
        <v>39</v>
      </c>
      <c r="F389" s="33">
        <v>0.27639999999999998</v>
      </c>
      <c r="G389" s="28">
        <v>3.76</v>
      </c>
      <c r="H389" s="28">
        <f t="shared" si="24"/>
        <v>1.04</v>
      </c>
      <c r="I389" s="29">
        <f t="shared" si="25"/>
        <v>2.1616483504832449E-5</v>
      </c>
      <c r="J389" s="29">
        <f t="shared" ref="J389:J407" si="27">I389+J388</f>
        <v>82.270295540209247</v>
      </c>
      <c r="K389" s="26" t="str">
        <f t="shared" si="26"/>
        <v>B</v>
      </c>
    </row>
    <row r="390" spans="1:11" ht="16.5">
      <c r="A390" s="26" t="s">
        <v>2660</v>
      </c>
      <c r="B390" s="27" t="s">
        <v>2661</v>
      </c>
      <c r="C390" s="26" t="s">
        <v>15</v>
      </c>
      <c r="D390" s="26" t="s">
        <v>1234</v>
      </c>
      <c r="E390" s="26" t="s">
        <v>68</v>
      </c>
      <c r="F390" s="40">
        <v>1.1424E-2</v>
      </c>
      <c r="G390" s="28">
        <v>75.37</v>
      </c>
      <c r="H390" s="28">
        <f t="shared" si="24"/>
        <v>0.86</v>
      </c>
      <c r="I390" s="29">
        <f t="shared" si="25"/>
        <v>1.7875169052072987E-5</v>
      </c>
      <c r="J390" s="29">
        <f t="shared" si="27"/>
        <v>82.270313415378297</v>
      </c>
      <c r="K390" s="26" t="str">
        <f t="shared" si="26"/>
        <v>B</v>
      </c>
    </row>
    <row r="391" spans="1:11" ht="16.5">
      <c r="A391" s="26" t="s">
        <v>2776</v>
      </c>
      <c r="B391" s="27" t="s">
        <v>2777</v>
      </c>
      <c r="C391" s="26" t="s">
        <v>15</v>
      </c>
      <c r="D391" s="26" t="s">
        <v>1180</v>
      </c>
      <c r="E391" s="26" t="s">
        <v>39</v>
      </c>
      <c r="F391" s="42">
        <v>5.5350143999999997E-5</v>
      </c>
      <c r="G391" s="28">
        <v>14882.47</v>
      </c>
      <c r="H391" s="28">
        <f t="shared" si="24"/>
        <v>0.82</v>
      </c>
      <c r="I391" s="29">
        <f t="shared" si="25"/>
        <v>1.7043765840348663E-5</v>
      </c>
      <c r="J391" s="29">
        <f t="shared" si="27"/>
        <v>82.270330459144134</v>
      </c>
      <c r="K391" s="26" t="str">
        <f t="shared" si="26"/>
        <v>B</v>
      </c>
    </row>
    <row r="392" spans="1:11">
      <c r="A392" s="26" t="s">
        <v>2386</v>
      </c>
      <c r="B392" s="27" t="s">
        <v>2387</v>
      </c>
      <c r="C392" s="26" t="s">
        <v>949</v>
      </c>
      <c r="D392" s="26" t="s">
        <v>2383</v>
      </c>
      <c r="E392" s="26" t="s">
        <v>1221</v>
      </c>
      <c r="F392" s="42">
        <v>0.79221699496800002</v>
      </c>
      <c r="G392" s="28">
        <v>1</v>
      </c>
      <c r="H392" s="28">
        <f t="shared" si="24"/>
        <v>0.79</v>
      </c>
      <c r="I392" s="29">
        <f t="shared" si="25"/>
        <v>1.6420213431555421E-5</v>
      </c>
      <c r="J392" s="29">
        <f t="shared" si="27"/>
        <v>82.270346879357561</v>
      </c>
      <c r="K392" s="26" t="str">
        <f t="shared" si="26"/>
        <v>B</v>
      </c>
    </row>
    <row r="393" spans="1:11" ht="16.5">
      <c r="A393" s="26" t="s">
        <v>2785</v>
      </c>
      <c r="B393" s="27" t="s">
        <v>2786</v>
      </c>
      <c r="C393" s="26" t="s">
        <v>15</v>
      </c>
      <c r="D393" s="26" t="s">
        <v>1180</v>
      </c>
      <c r="E393" s="26" t="s">
        <v>2995</v>
      </c>
      <c r="F393" s="41">
        <v>3.1759999999999997E-2</v>
      </c>
      <c r="G393" s="28">
        <v>19.170000000000002</v>
      </c>
      <c r="H393" s="28">
        <f t="shared" si="24"/>
        <v>0.61</v>
      </c>
      <c r="I393" s="29">
        <f t="shared" si="25"/>
        <v>1.2678898978795954E-5</v>
      </c>
      <c r="J393" s="29">
        <f t="shared" si="27"/>
        <v>82.270359558256544</v>
      </c>
      <c r="K393" s="26" t="str">
        <f t="shared" si="26"/>
        <v>B</v>
      </c>
    </row>
    <row r="394" spans="1:11">
      <c r="A394" s="26" t="s">
        <v>1885</v>
      </c>
      <c r="B394" s="27" t="s">
        <v>1886</v>
      </c>
      <c r="C394" s="26" t="s">
        <v>135</v>
      </c>
      <c r="D394" s="26" t="s">
        <v>1234</v>
      </c>
      <c r="E394" s="26" t="s">
        <v>335</v>
      </c>
      <c r="F394" s="28">
        <v>2</v>
      </c>
      <c r="G394" s="28">
        <v>0.27</v>
      </c>
      <c r="H394" s="28">
        <f t="shared" si="24"/>
        <v>0.54</v>
      </c>
      <c r="I394" s="29">
        <f t="shared" si="25"/>
        <v>1.1223943358278388E-5</v>
      </c>
      <c r="J394" s="29">
        <f t="shared" si="27"/>
        <v>82.270370782199905</v>
      </c>
      <c r="K394" s="26" t="str">
        <f t="shared" si="26"/>
        <v>B</v>
      </c>
    </row>
    <row r="395" spans="1:11">
      <c r="A395" s="26" t="s">
        <v>2390</v>
      </c>
      <c r="B395" s="27" t="s">
        <v>2391</v>
      </c>
      <c r="C395" s="26" t="s">
        <v>949</v>
      </c>
      <c r="D395" s="26" t="s">
        <v>2383</v>
      </c>
      <c r="E395" s="26" t="s">
        <v>1221</v>
      </c>
      <c r="F395" s="42">
        <v>0.41695079151600001</v>
      </c>
      <c r="G395" s="28">
        <v>1</v>
      </c>
      <c r="H395" s="28">
        <f t="shared" si="24"/>
        <v>0.42</v>
      </c>
      <c r="I395" s="29">
        <f t="shared" si="25"/>
        <v>8.7297337231054125E-6</v>
      </c>
      <c r="J395" s="29">
        <f t="shared" si="27"/>
        <v>82.270379511933626</v>
      </c>
      <c r="K395" s="26" t="str">
        <f t="shared" si="26"/>
        <v>B</v>
      </c>
    </row>
    <row r="396" spans="1:11">
      <c r="A396" s="26" t="s">
        <v>1862</v>
      </c>
      <c r="B396" s="27" t="s">
        <v>1863</v>
      </c>
      <c r="C396" s="26" t="s">
        <v>15</v>
      </c>
      <c r="D396" s="26" t="s">
        <v>1234</v>
      </c>
      <c r="E396" s="26" t="s">
        <v>176</v>
      </c>
      <c r="F396" s="36">
        <v>2.5000000000000001E-2</v>
      </c>
      <c r="G396" s="28">
        <v>16.63</v>
      </c>
      <c r="H396" s="28">
        <f t="shared" si="24"/>
        <v>0.42</v>
      </c>
      <c r="I396" s="29">
        <f t="shared" si="25"/>
        <v>8.7297337231054125E-6</v>
      </c>
      <c r="J396" s="29">
        <f t="shared" si="27"/>
        <v>82.270388241667348</v>
      </c>
      <c r="K396" s="26" t="str">
        <f t="shared" si="26"/>
        <v>B</v>
      </c>
    </row>
    <row r="397" spans="1:11">
      <c r="A397" s="26" t="s">
        <v>2388</v>
      </c>
      <c r="B397" s="27" t="s">
        <v>2389</v>
      </c>
      <c r="C397" s="26" t="s">
        <v>949</v>
      </c>
      <c r="D397" s="26" t="s">
        <v>2383</v>
      </c>
      <c r="E397" s="26" t="s">
        <v>1221</v>
      </c>
      <c r="F397" s="42">
        <v>0.15009249326400001</v>
      </c>
      <c r="G397" s="28">
        <v>1</v>
      </c>
      <c r="H397" s="28">
        <f t="shared" si="24"/>
        <v>0.15</v>
      </c>
      <c r="I397" s="29">
        <f t="shared" si="25"/>
        <v>3.1177620439662186E-6</v>
      </c>
      <c r="J397" s="29">
        <f t="shared" si="27"/>
        <v>82.270391359429397</v>
      </c>
      <c r="K397" s="26" t="str">
        <f t="shared" si="26"/>
        <v>B</v>
      </c>
    </row>
    <row r="398" spans="1:11">
      <c r="A398" s="26" t="s">
        <v>2303</v>
      </c>
      <c r="B398" s="27" t="s">
        <v>2304</v>
      </c>
      <c r="C398" s="26" t="s">
        <v>15</v>
      </c>
      <c r="D398" s="26" t="s">
        <v>1234</v>
      </c>
      <c r="E398" s="26" t="s">
        <v>1301</v>
      </c>
      <c r="F398" s="38">
        <v>1.7958780000000001E-2</v>
      </c>
      <c r="G398" s="28">
        <v>7.73</v>
      </c>
      <c r="H398" s="28">
        <f t="shared" si="24"/>
        <v>0.14000000000000001</v>
      </c>
      <c r="I398" s="29">
        <f t="shared" si="25"/>
        <v>2.9099112410351374E-6</v>
      </c>
      <c r="J398" s="29">
        <f t="shared" si="27"/>
        <v>82.270394269340642</v>
      </c>
      <c r="K398" s="26" t="str">
        <f t="shared" si="26"/>
        <v>B</v>
      </c>
    </row>
    <row r="399" spans="1:11" ht="16.5">
      <c r="A399" s="26" t="s">
        <v>1200</v>
      </c>
      <c r="B399" s="27" t="s">
        <v>2996</v>
      </c>
      <c r="C399" s="26" t="s">
        <v>2994</v>
      </c>
      <c r="D399" s="26" t="s">
        <v>1211</v>
      </c>
      <c r="E399" s="26" t="s">
        <v>1214</v>
      </c>
      <c r="F399" s="28">
        <v>0</v>
      </c>
      <c r="G399" s="28">
        <v>6.71</v>
      </c>
      <c r="H399" s="28">
        <f t="shared" si="24"/>
        <v>0</v>
      </c>
      <c r="I399" s="29">
        <f t="shared" si="25"/>
        <v>0</v>
      </c>
      <c r="J399" s="29">
        <f t="shared" si="27"/>
        <v>82.270394269340642</v>
      </c>
      <c r="K399" s="26" t="str">
        <f t="shared" si="26"/>
        <v>B</v>
      </c>
    </row>
    <row r="400" spans="1:11" ht="16.5">
      <c r="A400" s="26" t="s">
        <v>1202</v>
      </c>
      <c r="B400" s="27" t="s">
        <v>2997</v>
      </c>
      <c r="C400" s="26" t="s">
        <v>2994</v>
      </c>
      <c r="D400" s="26" t="s">
        <v>1211</v>
      </c>
      <c r="E400" s="26" t="s">
        <v>1184</v>
      </c>
      <c r="F400" s="28">
        <v>0</v>
      </c>
      <c r="G400" s="28">
        <v>85.24</v>
      </c>
      <c r="H400" s="28">
        <f t="shared" si="24"/>
        <v>0</v>
      </c>
      <c r="I400" s="29">
        <f t="shared" si="25"/>
        <v>0</v>
      </c>
      <c r="J400" s="29">
        <f t="shared" si="27"/>
        <v>82.270394269340642</v>
      </c>
      <c r="K400" s="26" t="str">
        <f t="shared" si="26"/>
        <v>B</v>
      </c>
    </row>
    <row r="401" spans="1:11" ht="16.5">
      <c r="A401" s="26" t="s">
        <v>1181</v>
      </c>
      <c r="B401" s="27" t="s">
        <v>2998</v>
      </c>
      <c r="C401" s="26" t="s">
        <v>2994</v>
      </c>
      <c r="D401" s="26" t="s">
        <v>1211</v>
      </c>
      <c r="E401" s="26" t="s">
        <v>1214</v>
      </c>
      <c r="F401" s="28">
        <v>0</v>
      </c>
      <c r="G401" s="28">
        <v>0</v>
      </c>
      <c r="H401" s="28">
        <f t="shared" si="24"/>
        <v>0</v>
      </c>
      <c r="I401" s="29">
        <f t="shared" si="25"/>
        <v>0</v>
      </c>
      <c r="J401" s="29">
        <f t="shared" si="27"/>
        <v>82.270394269340642</v>
      </c>
      <c r="K401" s="26" t="str">
        <f t="shared" si="26"/>
        <v>B</v>
      </c>
    </row>
    <row r="402" spans="1:11" ht="16.5">
      <c r="A402" s="26" t="s">
        <v>1195</v>
      </c>
      <c r="B402" s="27" t="s">
        <v>2999</v>
      </c>
      <c r="C402" s="26" t="s">
        <v>2994</v>
      </c>
      <c r="D402" s="26" t="s">
        <v>1211</v>
      </c>
      <c r="E402" s="26" t="s">
        <v>1214</v>
      </c>
      <c r="F402" s="28">
        <v>0</v>
      </c>
      <c r="G402" s="28">
        <v>92.38</v>
      </c>
      <c r="H402" s="28">
        <f t="shared" si="24"/>
        <v>0</v>
      </c>
      <c r="I402" s="29">
        <f t="shared" si="25"/>
        <v>0</v>
      </c>
      <c r="J402" s="29">
        <f t="shared" si="27"/>
        <v>82.270394269340642</v>
      </c>
      <c r="K402" s="26" t="str">
        <f t="shared" si="26"/>
        <v>B</v>
      </c>
    </row>
    <row r="403" spans="1:11" ht="16.5">
      <c r="A403" s="26" t="s">
        <v>1197</v>
      </c>
      <c r="B403" s="27" t="s">
        <v>3000</v>
      </c>
      <c r="C403" s="26" t="s">
        <v>2994</v>
      </c>
      <c r="D403" s="26" t="s">
        <v>1211</v>
      </c>
      <c r="E403" s="26" t="s">
        <v>1184</v>
      </c>
      <c r="F403" s="28">
        <v>0</v>
      </c>
      <c r="G403" s="28">
        <v>353.5</v>
      </c>
      <c r="H403" s="28">
        <f t="shared" si="24"/>
        <v>0</v>
      </c>
      <c r="I403" s="29">
        <f t="shared" si="25"/>
        <v>0</v>
      </c>
      <c r="J403" s="29">
        <f t="shared" si="27"/>
        <v>82.270394269340642</v>
      </c>
      <c r="K403" s="26" t="str">
        <f t="shared" si="26"/>
        <v>B</v>
      </c>
    </row>
    <row r="404" spans="1:11" ht="16.5">
      <c r="A404" s="26" t="s">
        <v>1195</v>
      </c>
      <c r="B404" s="27" t="s">
        <v>3001</v>
      </c>
      <c r="C404" s="26" t="s">
        <v>2994</v>
      </c>
      <c r="D404" s="26" t="s">
        <v>1211</v>
      </c>
      <c r="E404" s="26" t="s">
        <v>1184</v>
      </c>
      <c r="F404" s="28">
        <v>0</v>
      </c>
      <c r="G404" s="28">
        <v>304.39</v>
      </c>
      <c r="H404" s="28">
        <f t="shared" si="24"/>
        <v>0</v>
      </c>
      <c r="I404" s="29">
        <f t="shared" si="25"/>
        <v>0</v>
      </c>
      <c r="J404" s="29">
        <f t="shared" si="27"/>
        <v>82.270394269340642</v>
      </c>
      <c r="K404" s="26" t="str">
        <f t="shared" si="26"/>
        <v>B</v>
      </c>
    </row>
    <row r="405" spans="1:11" ht="16.5">
      <c r="A405" s="26" t="s">
        <v>1200</v>
      </c>
      <c r="B405" s="27" t="s">
        <v>3002</v>
      </c>
      <c r="C405" s="26" t="s">
        <v>2994</v>
      </c>
      <c r="D405" s="26" t="s">
        <v>1211</v>
      </c>
      <c r="E405" s="26" t="s">
        <v>1184</v>
      </c>
      <c r="F405" s="28">
        <v>0</v>
      </c>
      <c r="G405" s="28">
        <v>37.049999999999997</v>
      </c>
      <c r="H405" s="28">
        <f t="shared" si="24"/>
        <v>0</v>
      </c>
      <c r="I405" s="29">
        <f t="shared" si="25"/>
        <v>0</v>
      </c>
      <c r="J405" s="29">
        <f t="shared" si="27"/>
        <v>82.270394269340642</v>
      </c>
      <c r="K405" s="26" t="str">
        <f t="shared" si="26"/>
        <v>B</v>
      </c>
    </row>
    <row r="406" spans="1:11" ht="16.5">
      <c r="A406" s="26" t="s">
        <v>1202</v>
      </c>
      <c r="B406" s="27" t="s">
        <v>3003</v>
      </c>
      <c r="C406" s="26" t="s">
        <v>2994</v>
      </c>
      <c r="D406" s="26" t="s">
        <v>1211</v>
      </c>
      <c r="E406" s="26" t="s">
        <v>1214</v>
      </c>
      <c r="F406" s="28">
        <v>0</v>
      </c>
      <c r="G406" s="28">
        <v>47.8</v>
      </c>
      <c r="H406" s="28">
        <f t="shared" si="24"/>
        <v>0</v>
      </c>
      <c r="I406" s="29">
        <f t="shared" si="25"/>
        <v>0</v>
      </c>
      <c r="J406" s="29">
        <f t="shared" si="27"/>
        <v>82.270394269340642</v>
      </c>
      <c r="K406" s="26" t="str">
        <f t="shared" si="26"/>
        <v>B</v>
      </c>
    </row>
    <row r="407" spans="1:11" ht="16.5">
      <c r="A407" s="26" t="s">
        <v>1197</v>
      </c>
      <c r="B407" s="27" t="s">
        <v>3004</v>
      </c>
      <c r="C407" s="26" t="s">
        <v>2994</v>
      </c>
      <c r="D407" s="26" t="s">
        <v>1211</v>
      </c>
      <c r="E407" s="26" t="s">
        <v>1214</v>
      </c>
      <c r="F407" s="28">
        <v>0</v>
      </c>
      <c r="G407" s="28">
        <v>99.73</v>
      </c>
      <c r="H407" s="28">
        <f t="shared" si="24"/>
        <v>0</v>
      </c>
      <c r="I407" s="29">
        <f t="shared" si="25"/>
        <v>0</v>
      </c>
      <c r="J407" s="29">
        <f t="shared" si="27"/>
        <v>82.270394269340642</v>
      </c>
      <c r="K407" s="26" t="str">
        <f t="shared" si="26"/>
        <v>B</v>
      </c>
    </row>
    <row r="408" spans="1:11" ht="18" hidden="1" customHeight="1">
      <c r="A408" s="8"/>
      <c r="B408" s="8"/>
      <c r="C408" s="70" t="s">
        <v>2976</v>
      </c>
      <c r="D408" s="70"/>
      <c r="E408" s="70"/>
      <c r="F408" s="70"/>
      <c r="G408" s="8"/>
      <c r="H408" s="8"/>
      <c r="I408" s="8"/>
      <c r="J408" s="8"/>
      <c r="K408" s="8"/>
    </row>
    <row r="409" spans="1:11" ht="18" hidden="1" customHeight="1">
      <c r="A409" s="8"/>
      <c r="B409" s="8"/>
      <c r="C409" s="8"/>
      <c r="D409" s="8"/>
      <c r="E409" s="8"/>
      <c r="F409" s="8"/>
      <c r="G409" s="70" t="str">
        <f>"Subtotal até "&amp;TRUNC(J407,2)&amp;"%"</f>
        <v>Subtotal até 82,27%</v>
      </c>
      <c r="H409" s="70"/>
      <c r="I409" s="87">
        <f>SUM(H4:H407)</f>
        <v>3958146.5700000017</v>
      </c>
      <c r="J409" s="87"/>
      <c r="K409" s="87"/>
    </row>
    <row r="410" spans="1:11" ht="18" hidden="1" customHeight="1">
      <c r="A410" s="8"/>
      <c r="B410" s="8"/>
      <c r="C410" s="8"/>
      <c r="D410" s="8"/>
      <c r="E410" s="8"/>
      <c r="F410" s="8"/>
      <c r="G410" s="70" t="s">
        <v>2991</v>
      </c>
      <c r="H410" s="70"/>
      <c r="I410" s="87">
        <f>I411-I409</f>
        <v>15216.529999998398</v>
      </c>
      <c r="J410" s="87"/>
      <c r="K410" s="87"/>
    </row>
    <row r="411" spans="1:11" ht="18" hidden="1" customHeight="1">
      <c r="A411" s="8"/>
      <c r="B411" s="8"/>
      <c r="C411" s="8"/>
      <c r="D411" s="8"/>
      <c r="E411" s="8"/>
      <c r="F411" s="8"/>
      <c r="G411" s="70" t="s">
        <v>2992</v>
      </c>
      <c r="H411" s="70"/>
      <c r="I411" s="87">
        <v>3973363.1</v>
      </c>
      <c r="J411" s="87"/>
      <c r="K411" s="87"/>
    </row>
  </sheetData>
  <mergeCells count="9">
    <mergeCell ref="G410:H410"/>
    <mergeCell ref="I410:K410"/>
    <mergeCell ref="G411:H411"/>
    <mergeCell ref="I411:K411"/>
    <mergeCell ref="A1:K1"/>
    <mergeCell ref="B2:C2"/>
    <mergeCell ref="C408:F408"/>
    <mergeCell ref="G409:H409"/>
    <mergeCell ref="I409:K409"/>
  </mergeCells>
  <pageMargins left="0.51181102362204722" right="0.51181102362204722" top="0.51181102362204722" bottom="0.51181102362204722" header="0" footer="0"/>
  <pageSetup paperSize="9" scale="81" orientation="landscape" r:id="rId1"/>
  <headerFooter>
    <oddFooter>&amp;L&amp;9&amp;A&amp;R&amp;9Página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J114"/>
  <sheetViews>
    <sheetView view="pageBreakPreview" zoomScale="115" zoomScaleNormal="100" zoomScaleSheetLayoutView="115" workbookViewId="0">
      <selection activeCell="L2" sqref="L2"/>
    </sheetView>
  </sheetViews>
  <sheetFormatPr defaultRowHeight="14.25"/>
  <cols>
    <col min="1" max="1" width="9.25" customWidth="1"/>
    <col min="2" max="2" width="34.75" customWidth="1"/>
    <col min="3" max="3" width="13.75" customWidth="1"/>
    <col min="4" max="7" width="11.875" customWidth="1"/>
    <col min="8" max="8" width="10.125" customWidth="1"/>
    <col min="9" max="9" width="1.75" customWidth="1"/>
    <col min="10" max="10" width="12.125" customWidth="1"/>
  </cols>
  <sheetData>
    <row r="1" spans="1:10" ht="131.1" customHeight="1">
      <c r="A1" s="72"/>
      <c r="B1" s="72"/>
      <c r="C1" s="72"/>
      <c r="D1" s="72"/>
      <c r="E1" s="72"/>
      <c r="F1" s="72"/>
      <c r="G1" s="72"/>
      <c r="H1" s="72"/>
      <c r="I1" s="8"/>
      <c r="J1" s="8"/>
    </row>
    <row r="2" spans="1:10" ht="15.95" customHeight="1">
      <c r="A2" s="43" t="s">
        <v>0</v>
      </c>
      <c r="B2" s="43" t="s">
        <v>2</v>
      </c>
      <c r="C2" s="43" t="s">
        <v>3005</v>
      </c>
      <c r="D2" s="43" t="s">
        <v>3006</v>
      </c>
      <c r="E2" s="43" t="s">
        <v>3007</v>
      </c>
      <c r="F2" s="43" t="s">
        <v>3008</v>
      </c>
      <c r="G2" s="43" t="s">
        <v>3009</v>
      </c>
      <c r="H2" s="95" t="s">
        <v>3010</v>
      </c>
      <c r="I2" s="95"/>
      <c r="J2" s="44" t="s">
        <v>3011</v>
      </c>
    </row>
    <row r="3" spans="1:10" ht="12" customHeight="1">
      <c r="A3" s="91" t="s">
        <v>10</v>
      </c>
      <c r="B3" s="92" t="s">
        <v>11</v>
      </c>
      <c r="C3" s="93">
        <v>362985.03</v>
      </c>
      <c r="D3" s="45">
        <f>D4/C3</f>
        <v>0.14700000162541135</v>
      </c>
      <c r="E3" s="45">
        <f>E4/C3</f>
        <v>0.20000001101973816</v>
      </c>
      <c r="F3" s="45">
        <f>F4/C3</f>
        <v>0.21899996812540723</v>
      </c>
      <c r="G3" s="45">
        <f>G4/C3</f>
        <v>0.32800000044078959</v>
      </c>
      <c r="H3" s="94">
        <f>H4/C3</f>
        <v>0.10600001878865357</v>
      </c>
      <c r="I3" s="94">
        <f>I4/C3</f>
        <v>0</v>
      </c>
      <c r="J3" s="46">
        <f t="shared" ref="J3:J34" si="0">SUM(D3:I3)</f>
        <v>0.99999999999999989</v>
      </c>
    </row>
    <row r="4" spans="1:10" ht="12.95" customHeight="1">
      <c r="A4" s="91"/>
      <c r="B4" s="92"/>
      <c r="C4" s="93"/>
      <c r="D4" s="47">
        <f t="shared" ref="D4:I4" si="1">SUM(D6,D8,D10,D12,D14,D16)*1</f>
        <v>53358.799999999996</v>
      </c>
      <c r="E4" s="47">
        <f t="shared" si="1"/>
        <v>72597.009999999995</v>
      </c>
      <c r="F4" s="47">
        <f t="shared" si="1"/>
        <v>79493.709999999992</v>
      </c>
      <c r="G4" s="47">
        <f t="shared" si="1"/>
        <v>119059.09000000003</v>
      </c>
      <c r="H4" s="90">
        <f t="shared" si="1"/>
        <v>38476.419999999984</v>
      </c>
      <c r="I4" s="90">
        <f t="shared" si="1"/>
        <v>0</v>
      </c>
      <c r="J4" s="48">
        <f t="shared" si="0"/>
        <v>362985.02999999997</v>
      </c>
    </row>
    <row r="5" spans="1:10" ht="12" customHeight="1">
      <c r="A5" s="91" t="s">
        <v>12</v>
      </c>
      <c r="B5" s="92" t="s">
        <v>14</v>
      </c>
      <c r="C5" s="93">
        <v>134331.25</v>
      </c>
      <c r="D5" s="45">
        <v>0.14699999999999999</v>
      </c>
      <c r="E5" s="45">
        <v>0.2</v>
      </c>
      <c r="F5" s="45">
        <v>0.21899999999999997</v>
      </c>
      <c r="G5" s="45">
        <v>0.32799999999999996</v>
      </c>
      <c r="H5" s="94">
        <v>0.106</v>
      </c>
      <c r="I5" s="94"/>
      <c r="J5" s="46">
        <f t="shared" si="0"/>
        <v>0.99999999999999989</v>
      </c>
    </row>
    <row r="6" spans="1:10" ht="24" customHeight="1">
      <c r="A6" s="91"/>
      <c r="B6" s="92"/>
      <c r="C6" s="93"/>
      <c r="D6" s="47">
        <f>IF(D5&gt;0,ROUND(C5*D5,2),"")</f>
        <v>19746.689999999999</v>
      </c>
      <c r="E6" s="47">
        <f>IF(E5&gt;0,IF(AND(SUM(D5:E5)=1,J5=1),C5-SUM(D6:D6),ROUND(C5*E5,2)),"")</f>
        <v>26866.25</v>
      </c>
      <c r="F6" s="47">
        <f>IF(F5&gt;0,IF(AND(SUM(D5:F5)=1,J5=1),C5-SUM(D6:E6),ROUND(C5*F5,2)),"")</f>
        <v>29418.54</v>
      </c>
      <c r="G6" s="47">
        <f>IF(G5&gt;0,IF(AND(SUM(D5:G5)=1,J5=1),C5-SUM(D6:F6),ROUND(C5*G5,2)),"")</f>
        <v>44060.65</v>
      </c>
      <c r="H6" s="90">
        <f>IF(H5&gt;0,IF(AND(SUM(D5:H5)=1,J5=1),C5-SUM(D6:G6),ROUND(C5*H5,2)),"")</f>
        <v>14239.119999999995</v>
      </c>
      <c r="I6" s="90" t="str">
        <f>IF(I5&gt;0,IF(AND(SUM(D5:I5)=1,J5=1),C5-SUM(D6:H6),ROUND(C5*I5,2)),"")</f>
        <v/>
      </c>
      <c r="J6" s="48">
        <f t="shared" si="0"/>
        <v>134331.25</v>
      </c>
    </row>
    <row r="7" spans="1:10" ht="12" customHeight="1">
      <c r="A7" s="91" t="s">
        <v>17</v>
      </c>
      <c r="B7" s="92" t="s">
        <v>18</v>
      </c>
      <c r="C7" s="93">
        <v>67165.63</v>
      </c>
      <c r="D7" s="45">
        <v>0.14699999999999999</v>
      </c>
      <c r="E7" s="45">
        <v>0.2</v>
      </c>
      <c r="F7" s="45">
        <v>0.21899999999999997</v>
      </c>
      <c r="G7" s="45">
        <v>0.32799999999999996</v>
      </c>
      <c r="H7" s="94">
        <v>0.106</v>
      </c>
      <c r="I7" s="94"/>
      <c r="J7" s="46">
        <f t="shared" si="0"/>
        <v>0.99999999999999989</v>
      </c>
    </row>
    <row r="8" spans="1:10" ht="12.95" customHeight="1">
      <c r="A8" s="91"/>
      <c r="B8" s="92"/>
      <c r="C8" s="93"/>
      <c r="D8" s="47">
        <f>IF(D7&gt;0,ROUND(C7*D7,2),"")</f>
        <v>9873.35</v>
      </c>
      <c r="E8" s="47">
        <f>IF(E7&gt;0,IF(AND(SUM(D7:E7)=1,J7=1),C7-SUM(D8:D8),ROUND(C7*E7,2)),"")</f>
        <v>13433.13</v>
      </c>
      <c r="F8" s="47">
        <f>IF(F7&gt;0,IF(AND(SUM(D7:F7)=1,J7=1),C7-SUM(D8:E8),ROUND(C7*F7,2)),"")</f>
        <v>14709.27</v>
      </c>
      <c r="G8" s="47">
        <f>IF(G7&gt;0,IF(AND(SUM(D7:G7)=1,J7=1),C7-SUM(D8:F8),ROUND(C7*G7,2)),"")</f>
        <v>22030.33</v>
      </c>
      <c r="H8" s="90">
        <f>IF(H7&gt;0,IF(AND(SUM(D7:H7)=1,J7=1),C7-SUM(D8:G8),ROUND(C7*H7,2)),"")</f>
        <v>7119.5500000000029</v>
      </c>
      <c r="I8" s="90" t="str">
        <f>IF(I7&gt;0,IF(AND(SUM(D7:I7)=1,J7=1),C7-SUM(D8:H8),ROUND(C7*I7,2)),"")</f>
        <v/>
      </c>
      <c r="J8" s="48">
        <f t="shared" si="0"/>
        <v>67165.63</v>
      </c>
    </row>
    <row r="9" spans="1:10" ht="12" customHeight="1">
      <c r="A9" s="91" t="s">
        <v>19</v>
      </c>
      <c r="B9" s="92" t="s">
        <v>21</v>
      </c>
      <c r="C9" s="93">
        <v>41065.5</v>
      </c>
      <c r="D9" s="45">
        <v>0.14699999999999999</v>
      </c>
      <c r="E9" s="45">
        <v>0.2</v>
      </c>
      <c r="F9" s="45">
        <v>0.21899999999999997</v>
      </c>
      <c r="G9" s="45">
        <v>0.32799999999999996</v>
      </c>
      <c r="H9" s="94">
        <v>0.106</v>
      </c>
      <c r="I9" s="94"/>
      <c r="J9" s="46">
        <f t="shared" si="0"/>
        <v>0.99999999999999989</v>
      </c>
    </row>
    <row r="10" spans="1:10" ht="12.95" customHeight="1">
      <c r="A10" s="91"/>
      <c r="B10" s="92"/>
      <c r="C10" s="93"/>
      <c r="D10" s="47">
        <f>IF(D9&gt;0,ROUND(C9*D9,2),"")</f>
        <v>6036.63</v>
      </c>
      <c r="E10" s="47">
        <f>IF(E9&gt;0,IF(AND(SUM(D9:E9)=1,J9=1),C9-SUM(D10:D10),ROUND(C9*E9,2)),"")</f>
        <v>8213.1</v>
      </c>
      <c r="F10" s="47">
        <f>IF(F9&gt;0,IF(AND(SUM(D9:F9)=1,J9=1),C9-SUM(D10:E10),ROUND(C9*F9,2)),"")</f>
        <v>8993.34</v>
      </c>
      <c r="G10" s="47">
        <f>IF(G9&gt;0,IF(AND(SUM(D9:G9)=1,J9=1),C9-SUM(D10:F10),ROUND(C9*G9,2)),"")</f>
        <v>13469.48</v>
      </c>
      <c r="H10" s="90">
        <f>IF(H9&gt;0,IF(AND(SUM(D9:H9)=1,J9=1),C9-SUM(D10:G10),ROUND(C9*H9,2)),"")</f>
        <v>4352.9499999999971</v>
      </c>
      <c r="I10" s="90" t="str">
        <f>IF(I9&gt;0,IF(AND(SUM(D9:I9)=1,J9=1),C9-SUM(D10:H10),ROUND(C9*I9,2)),"")</f>
        <v/>
      </c>
      <c r="J10" s="48">
        <f t="shared" si="0"/>
        <v>41065.5</v>
      </c>
    </row>
    <row r="11" spans="1:10" ht="12" customHeight="1">
      <c r="A11" s="91" t="s">
        <v>22</v>
      </c>
      <c r="B11" s="92" t="s">
        <v>24</v>
      </c>
      <c r="C11" s="93">
        <v>55824.1</v>
      </c>
      <c r="D11" s="45">
        <v>0.14699999999999999</v>
      </c>
      <c r="E11" s="45">
        <v>0.2</v>
      </c>
      <c r="F11" s="45">
        <v>0.21899999999999997</v>
      </c>
      <c r="G11" s="45">
        <v>0.32799999999999996</v>
      </c>
      <c r="H11" s="94">
        <v>0.106</v>
      </c>
      <c r="I11" s="94"/>
      <c r="J11" s="46">
        <f t="shared" si="0"/>
        <v>0.99999999999999989</v>
      </c>
    </row>
    <row r="12" spans="1:10" ht="12.95" customHeight="1">
      <c r="A12" s="91"/>
      <c r="B12" s="92"/>
      <c r="C12" s="93"/>
      <c r="D12" s="47">
        <f>IF(D11&gt;0,ROUND(C11*D11,2),"")</f>
        <v>8206.14</v>
      </c>
      <c r="E12" s="47">
        <f>IF(E11&gt;0,IF(AND(SUM(D11:E11)=1,J11=1),C11-SUM(D12:D12),ROUND(C11*E11,2)),"")</f>
        <v>11164.82</v>
      </c>
      <c r="F12" s="47">
        <f>IF(F11&gt;0,IF(AND(SUM(D11:F11)=1,J11=1),C11-SUM(D12:E12),ROUND(C11*F11,2)),"")</f>
        <v>12225.48</v>
      </c>
      <c r="G12" s="47">
        <f>IF(G11&gt;0,IF(AND(SUM(D11:G11)=1,J11=1),C11-SUM(D12:F12),ROUND(C11*G11,2)),"")</f>
        <v>18310.3</v>
      </c>
      <c r="H12" s="90">
        <f>IF(H11&gt;0,IF(AND(SUM(D11:H11)=1,J11=1),C11-SUM(D12:G12),ROUND(C11*H11,2)),"")</f>
        <v>5917.3600000000006</v>
      </c>
      <c r="I12" s="90" t="str">
        <f>IF(I11&gt;0,IF(AND(SUM(D11:I11)=1,J11=1),C11-SUM(D12:H12),ROUND(C11*I11,2)),"")</f>
        <v/>
      </c>
      <c r="J12" s="48">
        <f t="shared" si="0"/>
        <v>55824.1</v>
      </c>
    </row>
    <row r="13" spans="1:10" ht="12" customHeight="1">
      <c r="A13" s="91" t="s">
        <v>25</v>
      </c>
      <c r="B13" s="92" t="s">
        <v>27</v>
      </c>
      <c r="C13" s="93">
        <v>32258.5</v>
      </c>
      <c r="D13" s="45">
        <v>0.14699999999999999</v>
      </c>
      <c r="E13" s="45">
        <v>0.2</v>
      </c>
      <c r="F13" s="45">
        <v>0.21899999999999997</v>
      </c>
      <c r="G13" s="45">
        <v>0.32799999999999996</v>
      </c>
      <c r="H13" s="94">
        <v>0.106</v>
      </c>
      <c r="I13" s="94"/>
      <c r="J13" s="46">
        <f t="shared" si="0"/>
        <v>0.99999999999999989</v>
      </c>
    </row>
    <row r="14" spans="1:10" ht="12.95" customHeight="1">
      <c r="A14" s="91"/>
      <c r="B14" s="92"/>
      <c r="C14" s="93"/>
      <c r="D14" s="47">
        <f>IF(D13&gt;0,ROUND(C13*D13,2),"")</f>
        <v>4742</v>
      </c>
      <c r="E14" s="47">
        <f>IF(E13&gt;0,IF(AND(SUM(D13:E13)=1,J13=1),C13-SUM(D14:D14),ROUND(C13*E13,2)),"")</f>
        <v>6451.7</v>
      </c>
      <c r="F14" s="47">
        <f>IF(F13&gt;0,IF(AND(SUM(D13:F13)=1,J13=1),C13-SUM(D14:E14),ROUND(C13*F13,2)),"")</f>
        <v>7064.61</v>
      </c>
      <c r="G14" s="47">
        <f>IF(G13&gt;0,IF(AND(SUM(D13:G13)=1,J13=1),C13-SUM(D14:F14),ROUND(C13*G13,2)),"")</f>
        <v>10580.79</v>
      </c>
      <c r="H14" s="90">
        <f>IF(H13&gt;0,IF(AND(SUM(D13:H13)=1,J13=1),C13-SUM(D14:G14),ROUND(C13*H13,2)),"")</f>
        <v>3419.3999999999978</v>
      </c>
      <c r="I14" s="90" t="str">
        <f>IF(I13&gt;0,IF(AND(SUM(D13:I13)=1,J13=1),C13-SUM(D14:H14),ROUND(C13*I13,2)),"")</f>
        <v/>
      </c>
      <c r="J14" s="48">
        <f t="shared" si="0"/>
        <v>32258.5</v>
      </c>
    </row>
    <row r="15" spans="1:10" ht="12" customHeight="1">
      <c r="A15" s="91" t="s">
        <v>28</v>
      </c>
      <c r="B15" s="92" t="s">
        <v>30</v>
      </c>
      <c r="C15" s="93">
        <v>32340.05</v>
      </c>
      <c r="D15" s="45">
        <v>0.14699999999999999</v>
      </c>
      <c r="E15" s="45">
        <v>0.2</v>
      </c>
      <c r="F15" s="45">
        <v>0.21899999999999997</v>
      </c>
      <c r="G15" s="45">
        <v>0.32799999999999996</v>
      </c>
      <c r="H15" s="94">
        <v>0.106</v>
      </c>
      <c r="I15" s="94"/>
      <c r="J15" s="46">
        <f t="shared" si="0"/>
        <v>0.99999999999999989</v>
      </c>
    </row>
    <row r="16" spans="1:10" ht="12.95" customHeight="1">
      <c r="A16" s="91"/>
      <c r="B16" s="92"/>
      <c r="C16" s="93"/>
      <c r="D16" s="47">
        <f>IF(D15&gt;0,ROUND(C15*D15,2),"")</f>
        <v>4753.99</v>
      </c>
      <c r="E16" s="47">
        <f>IF(E15&gt;0,IF(AND(SUM(D15:E15)=1,J15=1),C15-SUM(D16:D16),ROUND(C15*E15,2)),"")</f>
        <v>6468.01</v>
      </c>
      <c r="F16" s="47">
        <f>IF(F15&gt;0,IF(AND(SUM(D15:F15)=1,J15=1),C15-SUM(D16:E16),ROUND(C15*F15,2)),"")</f>
        <v>7082.47</v>
      </c>
      <c r="G16" s="47">
        <f>IF(G15&gt;0,IF(AND(SUM(D15:G15)=1,J15=1),C15-SUM(D16:F16),ROUND(C15*G15,2)),"")</f>
        <v>10607.54</v>
      </c>
      <c r="H16" s="90">
        <f>IF(H15&gt;0,IF(AND(SUM(D15:H15)=1,J15=1),C15-SUM(D16:G16),ROUND(C15*H15,2)),"")</f>
        <v>3428.0399999999972</v>
      </c>
      <c r="I16" s="90" t="str">
        <f>IF(I15&gt;0,IF(AND(SUM(D15:I15)=1,J15=1),C15-SUM(D16:H16),ROUND(C15*I15,2)),"")</f>
        <v/>
      </c>
      <c r="J16" s="48">
        <f t="shared" si="0"/>
        <v>32340.05</v>
      </c>
    </row>
    <row r="17" spans="1:10" ht="12" customHeight="1">
      <c r="A17" s="91" t="s">
        <v>32</v>
      </c>
      <c r="B17" s="92" t="s">
        <v>33</v>
      </c>
      <c r="C17" s="93">
        <v>89136.25</v>
      </c>
      <c r="D17" s="45">
        <f>D18/C17</f>
        <v>1</v>
      </c>
      <c r="E17" s="49">
        <f>E18/C17</f>
        <v>0</v>
      </c>
      <c r="F17" s="49">
        <f>F18/C17</f>
        <v>0</v>
      </c>
      <c r="G17" s="49">
        <f>G18/C17</f>
        <v>0</v>
      </c>
      <c r="H17" s="50">
        <f>H18/C17</f>
        <v>0</v>
      </c>
      <c r="I17" s="51">
        <f>I18/C17</f>
        <v>0</v>
      </c>
      <c r="J17" s="46">
        <f t="shared" si="0"/>
        <v>1</v>
      </c>
    </row>
    <row r="18" spans="1:10" ht="12.95" customHeight="1">
      <c r="A18" s="91"/>
      <c r="B18" s="92"/>
      <c r="C18" s="93"/>
      <c r="D18" s="47">
        <f t="shared" ref="D18:I18" si="2">SUM(D20,D22)*1</f>
        <v>89136.25</v>
      </c>
      <c r="E18" s="52">
        <f t="shared" si="2"/>
        <v>0</v>
      </c>
      <c r="F18" s="52">
        <f t="shared" si="2"/>
        <v>0</v>
      </c>
      <c r="G18" s="52">
        <f t="shared" si="2"/>
        <v>0</v>
      </c>
      <c r="H18" s="53">
        <f t="shared" si="2"/>
        <v>0</v>
      </c>
      <c r="I18" s="54">
        <f t="shared" si="2"/>
        <v>0</v>
      </c>
      <c r="J18" s="48">
        <f t="shared" si="0"/>
        <v>89136.25</v>
      </c>
    </row>
    <row r="19" spans="1:10" ht="12" customHeight="1">
      <c r="A19" s="91" t="s">
        <v>34</v>
      </c>
      <c r="B19" s="92" t="s">
        <v>35</v>
      </c>
      <c r="C19" s="93">
        <v>31241.3</v>
      </c>
      <c r="D19" s="45">
        <v>1</v>
      </c>
      <c r="E19" s="49"/>
      <c r="F19" s="49"/>
      <c r="G19" s="49"/>
      <c r="H19" s="50"/>
      <c r="I19" s="51"/>
      <c r="J19" s="46">
        <f t="shared" si="0"/>
        <v>1</v>
      </c>
    </row>
    <row r="20" spans="1:10" ht="12.95" customHeight="1">
      <c r="A20" s="91"/>
      <c r="B20" s="92"/>
      <c r="C20" s="93"/>
      <c r="D20" s="47">
        <f>IF(D19&gt;0,ROUND(C19*D19,2),"")</f>
        <v>31241.3</v>
      </c>
      <c r="E20" s="52" t="str">
        <f>IF(E19&gt;0,IF(AND(SUM(D19:E19)=1,J19=1),C19-SUM(D20:D20),ROUND(C19*E19,2)),"")</f>
        <v/>
      </c>
      <c r="F20" s="52" t="str">
        <f>IF(F19&gt;0,IF(AND(SUM(D19:F19)=1,J19=1),C19-SUM(D20:E20),ROUND(C19*F19,2)),"")</f>
        <v/>
      </c>
      <c r="G20" s="52" t="str">
        <f>IF(G19&gt;0,IF(AND(SUM(D19:G19)=1,J19=1),C19-SUM(D20:F20),ROUND(C19*G19,2)),"")</f>
        <v/>
      </c>
      <c r="H20" s="53" t="str">
        <f>IF(H19&gt;0,IF(AND(SUM(D19:H19)=1,J19=1),C19-SUM(D20:G20),ROUND(C19*H19,2)),"")</f>
        <v/>
      </c>
      <c r="I20" s="54" t="str">
        <f>IF(I19&gt;0,IF(AND(SUM(D19:I19)=1,J19=1),C19-SUM(D20:H20),ROUND(C19*I19,2)),"")</f>
        <v/>
      </c>
      <c r="J20" s="48">
        <f t="shared" si="0"/>
        <v>31241.3</v>
      </c>
    </row>
    <row r="21" spans="1:10" ht="12" customHeight="1">
      <c r="A21" s="91" t="s">
        <v>43</v>
      </c>
      <c r="B21" s="92" t="s">
        <v>44</v>
      </c>
      <c r="C21" s="93">
        <v>57894.95</v>
      </c>
      <c r="D21" s="45">
        <v>1</v>
      </c>
      <c r="E21" s="49"/>
      <c r="F21" s="49"/>
      <c r="G21" s="49"/>
      <c r="H21" s="50"/>
      <c r="I21" s="51"/>
      <c r="J21" s="46">
        <f t="shared" si="0"/>
        <v>1</v>
      </c>
    </row>
    <row r="22" spans="1:10" ht="12.95" customHeight="1">
      <c r="A22" s="91"/>
      <c r="B22" s="92"/>
      <c r="C22" s="93"/>
      <c r="D22" s="47">
        <f>IF(D21&gt;0,ROUND(C21*D21,2),"")</f>
        <v>57894.95</v>
      </c>
      <c r="E22" s="52" t="str">
        <f>IF(E21&gt;0,IF(AND(SUM(D21:E21)=1,J21=1),C21-SUM(D22:D22),ROUND(C21*E21,2)),"")</f>
        <v/>
      </c>
      <c r="F22" s="52" t="str">
        <f>IF(F21&gt;0,IF(AND(SUM(D21:F21)=1,J21=1),C21-SUM(D22:E22),ROUND(C21*F21,2)),"")</f>
        <v/>
      </c>
      <c r="G22" s="52" t="str">
        <f>IF(G21&gt;0,IF(AND(SUM(D21:G21)=1,J21=1),C21-SUM(D22:F22),ROUND(C21*G21,2)),"")</f>
        <v/>
      </c>
      <c r="H22" s="53" t="str">
        <f>IF(H21&gt;0,IF(AND(SUM(D21:H21)=1,J21=1),C21-SUM(D22:G22),ROUND(C21*H21,2)),"")</f>
        <v/>
      </c>
      <c r="I22" s="54" t="str">
        <f>IF(I21&gt;0,IF(AND(SUM(D21:I21)=1,J21=1),C21-SUM(D22:H22),ROUND(C21*I21,2)),"")</f>
        <v/>
      </c>
      <c r="J22" s="48">
        <f t="shared" si="0"/>
        <v>57894.95</v>
      </c>
    </row>
    <row r="23" spans="1:10" ht="12" customHeight="1">
      <c r="A23" s="91" t="s">
        <v>72</v>
      </c>
      <c r="B23" s="92" t="s">
        <v>73</v>
      </c>
      <c r="C23" s="93">
        <v>854820.09</v>
      </c>
      <c r="D23" s="45">
        <f>D24/C23</f>
        <v>1.0983083001710921E-2</v>
      </c>
      <c r="E23" s="45">
        <f>E24/C23</f>
        <v>4.0684701268544128E-2</v>
      </c>
      <c r="F23" s="45">
        <f>F24/C23</f>
        <v>0.25564544230587749</v>
      </c>
      <c r="G23" s="45">
        <f>G24/C23</f>
        <v>0.46454397205381548</v>
      </c>
      <c r="H23" s="94">
        <f>H24/C23</f>
        <v>0.22814280137005211</v>
      </c>
      <c r="I23" s="94">
        <f>I24/C23</f>
        <v>0</v>
      </c>
      <c r="J23" s="46">
        <f t="shared" si="0"/>
        <v>1.0000000000000002</v>
      </c>
    </row>
    <row r="24" spans="1:10" ht="12.95" customHeight="1">
      <c r="A24" s="91"/>
      <c r="B24" s="92"/>
      <c r="C24" s="93"/>
      <c r="D24" s="47">
        <f t="shared" ref="D24:I24" si="3">SUM(D26,D28,D30,D32)*1</f>
        <v>9388.56</v>
      </c>
      <c r="E24" s="47">
        <f t="shared" si="3"/>
        <v>34778.100000000006</v>
      </c>
      <c r="F24" s="47">
        <f t="shared" si="3"/>
        <v>218530.86</v>
      </c>
      <c r="G24" s="47">
        <f t="shared" si="3"/>
        <v>397101.52</v>
      </c>
      <c r="H24" s="90">
        <f t="shared" si="3"/>
        <v>195021.05000000005</v>
      </c>
      <c r="I24" s="90">
        <f t="shared" si="3"/>
        <v>0</v>
      </c>
      <c r="J24" s="48">
        <f t="shared" si="0"/>
        <v>854820.09000000008</v>
      </c>
    </row>
    <row r="25" spans="1:10" ht="12" customHeight="1">
      <c r="A25" s="91" t="s">
        <v>74</v>
      </c>
      <c r="B25" s="92" t="s">
        <v>75</v>
      </c>
      <c r="C25" s="93">
        <v>37554.25</v>
      </c>
      <c r="D25" s="45">
        <v>0.25</v>
      </c>
      <c r="E25" s="45">
        <v>0.5</v>
      </c>
      <c r="F25" s="45">
        <v>0.25</v>
      </c>
      <c r="G25" s="49"/>
      <c r="H25" s="50"/>
      <c r="I25" s="51"/>
      <c r="J25" s="46">
        <f t="shared" si="0"/>
        <v>1</v>
      </c>
    </row>
    <row r="26" spans="1:10" ht="12.95" customHeight="1">
      <c r="A26" s="91"/>
      <c r="B26" s="92"/>
      <c r="C26" s="93"/>
      <c r="D26" s="47">
        <f>IF(D25&gt;0,ROUND(C25*D25,2),"")</f>
        <v>9388.56</v>
      </c>
      <c r="E26" s="47">
        <f>IF(E25&gt;0,IF(AND(SUM(D25:E25)=1,J25=1),C25-SUM(D26:D26),ROUND(C25*E25,2)),"")</f>
        <v>18777.13</v>
      </c>
      <c r="F26" s="47">
        <f>IF(F25&gt;0,IF(AND(SUM(D25:F25)=1,J25=1),C25-SUM(D26:E26),ROUND(C25*F25,2)),"")</f>
        <v>9388.5599999999977</v>
      </c>
      <c r="G26" s="52" t="str">
        <f>IF(G25&gt;0,IF(AND(SUM(D25:G25)=1,J25=1),C25-SUM(D26:F26),ROUND(C25*G25,2)),"")</f>
        <v/>
      </c>
      <c r="H26" s="53" t="str">
        <f>IF(H25&gt;0,IF(AND(SUM(D25:H25)=1,J25=1),C25-SUM(D26:G26),ROUND(C25*H25,2)),"")</f>
        <v/>
      </c>
      <c r="I26" s="54" t="str">
        <f>IF(I25&gt;0,IF(AND(SUM(D25:I25)=1,J25=1),C25-SUM(D26:H26),ROUND(C25*I25,2)),"")</f>
        <v/>
      </c>
      <c r="J26" s="48">
        <f t="shared" si="0"/>
        <v>37554.25</v>
      </c>
    </row>
    <row r="27" spans="1:10" ht="12" customHeight="1">
      <c r="A27" s="91" t="s">
        <v>98</v>
      </c>
      <c r="B27" s="92" t="s">
        <v>99</v>
      </c>
      <c r="C27" s="93">
        <v>13164.6</v>
      </c>
      <c r="D27" s="49"/>
      <c r="E27" s="45">
        <v>0.25</v>
      </c>
      <c r="F27" s="45">
        <v>0.5</v>
      </c>
      <c r="G27" s="45">
        <v>0.25</v>
      </c>
      <c r="H27" s="50"/>
      <c r="I27" s="51"/>
      <c r="J27" s="46">
        <f t="shared" si="0"/>
        <v>1</v>
      </c>
    </row>
    <row r="28" spans="1:10" ht="12.95" customHeight="1">
      <c r="A28" s="91"/>
      <c r="B28" s="92"/>
      <c r="C28" s="93"/>
      <c r="D28" s="52" t="str">
        <f>IF(D27&gt;0,ROUND(C27*D27,2),"")</f>
        <v/>
      </c>
      <c r="E28" s="47">
        <f>IF(E27&gt;0,IF(AND(SUM(D27:E27)=1,J27=1),C27-SUM(D28:D28),ROUND(C27*E27,2)),"")</f>
        <v>3291.15</v>
      </c>
      <c r="F28" s="47">
        <f>IF(F27&gt;0,IF(AND(SUM(D27:F27)=1,J27=1),C27-SUM(D28:E28),ROUND(C27*F27,2)),"")</f>
        <v>6582.3</v>
      </c>
      <c r="G28" s="47">
        <f>IF(G27&gt;0,IF(AND(SUM(D27:G27)=1,J27=1),C27-SUM(D28:F28),ROUND(C27*G27,2)),"")</f>
        <v>3291.1499999999996</v>
      </c>
      <c r="H28" s="53" t="str">
        <f>IF(H27&gt;0,IF(AND(SUM(D27:H27)=1,J27=1),C27-SUM(D28:G28),ROUND(C27*H27,2)),"")</f>
        <v/>
      </c>
      <c r="I28" s="54" t="str">
        <f>IF(I27&gt;0,IF(AND(SUM(D27:I27)=1,J27=1),C27-SUM(D28:H28),ROUND(C27*I27,2)),"")</f>
        <v/>
      </c>
      <c r="J28" s="48">
        <f t="shared" si="0"/>
        <v>13164.6</v>
      </c>
    </row>
    <row r="29" spans="1:10" ht="12" customHeight="1">
      <c r="A29" s="91" t="s">
        <v>104</v>
      </c>
      <c r="B29" s="92" t="s">
        <v>105</v>
      </c>
      <c r="C29" s="93">
        <v>780084.2</v>
      </c>
      <c r="D29" s="49"/>
      <c r="E29" s="49"/>
      <c r="F29" s="45">
        <v>0.25</v>
      </c>
      <c r="G29" s="45">
        <v>0.5</v>
      </c>
      <c r="H29" s="94">
        <v>0.25</v>
      </c>
      <c r="I29" s="94"/>
      <c r="J29" s="46">
        <f t="shared" si="0"/>
        <v>1</v>
      </c>
    </row>
    <row r="30" spans="1:10" ht="12.95" customHeight="1">
      <c r="A30" s="91"/>
      <c r="B30" s="92"/>
      <c r="C30" s="93"/>
      <c r="D30" s="52" t="str">
        <f>IF(D29&gt;0,ROUND(C29*D29,2),"")</f>
        <v/>
      </c>
      <c r="E30" s="52" t="str">
        <f>IF(E29&gt;0,IF(AND(SUM(D29:E29)=1,J29=1),C29-SUM(D30:D30),ROUND(C29*E29,2)),"")</f>
        <v/>
      </c>
      <c r="F30" s="47">
        <f>IF(F29&gt;0,IF(AND(SUM(D29:F29)=1,J29=1),C29-SUM(D30:E30),ROUND(C29*F29,2)),"")</f>
        <v>195021.05</v>
      </c>
      <c r="G30" s="47">
        <f>IF(G29&gt;0,IF(AND(SUM(D29:G29)=1,J29=1),C29-SUM(D30:F30),ROUND(C29*G29,2)),"")</f>
        <v>390042.1</v>
      </c>
      <c r="H30" s="90">
        <f>IF(H29&gt;0,IF(AND(SUM(D29:H29)=1,J29=1),C29-SUM(D30:G30),ROUND(C29*H29,2)),"")</f>
        <v>195021.05000000005</v>
      </c>
      <c r="I30" s="90" t="str">
        <f>IF(I29&gt;0,IF(AND(SUM(D29:I29)=1,J29=1),C29-SUM(D30:H30),ROUND(C29*I29,2)),"")</f>
        <v/>
      </c>
      <c r="J30" s="48">
        <f t="shared" si="0"/>
        <v>780084.2</v>
      </c>
    </row>
    <row r="31" spans="1:10" ht="12" customHeight="1">
      <c r="A31" s="91" t="s">
        <v>118</v>
      </c>
      <c r="B31" s="92" t="s">
        <v>119</v>
      </c>
      <c r="C31" s="93">
        <v>24017.040000000001</v>
      </c>
      <c r="D31" s="49"/>
      <c r="E31" s="45">
        <v>0.5292</v>
      </c>
      <c r="F31" s="45">
        <v>0.31390000000000001</v>
      </c>
      <c r="G31" s="45">
        <v>0.15689999999999998</v>
      </c>
      <c r="H31" s="50"/>
      <c r="I31" s="51"/>
      <c r="J31" s="46">
        <f t="shared" si="0"/>
        <v>1</v>
      </c>
    </row>
    <row r="32" spans="1:10" ht="12.95" customHeight="1">
      <c r="A32" s="91"/>
      <c r="B32" s="92"/>
      <c r="C32" s="93"/>
      <c r="D32" s="52" t="str">
        <f>IF(D31&gt;0,ROUND(C31*D31,2),"")</f>
        <v/>
      </c>
      <c r="E32" s="47">
        <f>IF(E31&gt;0,IF(AND(SUM(D31:E31)=1,J31=1),C31-SUM(D32:D32),ROUND(C31*E31,2)),"")</f>
        <v>12709.82</v>
      </c>
      <c r="F32" s="47">
        <f>IF(F31&gt;0,IF(AND(SUM(D31:F31)=1,J31=1),C31-SUM(D32:E32),ROUND(C31*F31,2)),"")</f>
        <v>7538.95</v>
      </c>
      <c r="G32" s="47">
        <f>IF(G31&gt;0,IF(AND(SUM(D31:G31)=1,J31=1),C31-SUM(D32:F32),ROUND(C31*G31,2)),"")</f>
        <v>3768.2700000000004</v>
      </c>
      <c r="H32" s="53" t="str">
        <f>IF(H31&gt;0,IF(AND(SUM(D31:H31)=1,J31=1),C31-SUM(D32:G32),ROUND(C31*H31,2)),"")</f>
        <v/>
      </c>
      <c r="I32" s="54" t="str">
        <f>IF(I31&gt;0,IF(AND(SUM(D31:I31)=1,J31=1),C31-SUM(D32:H32),ROUND(C31*I31,2)),"")</f>
        <v/>
      </c>
      <c r="J32" s="48">
        <f t="shared" si="0"/>
        <v>24017.040000000001</v>
      </c>
    </row>
    <row r="33" spans="1:10" ht="12" customHeight="1">
      <c r="A33" s="91" t="s">
        <v>140</v>
      </c>
      <c r="B33" s="92" t="s">
        <v>141</v>
      </c>
      <c r="C33" s="93">
        <v>1012068.9</v>
      </c>
      <c r="D33" s="45">
        <f>D34/C33</f>
        <v>0.22900523867495584</v>
      </c>
      <c r="E33" s="45">
        <f>E34/C33</f>
        <v>0.23438411159556427</v>
      </c>
      <c r="F33" s="45">
        <f>F34/C33</f>
        <v>0.1958683642981224</v>
      </c>
      <c r="G33" s="45">
        <f>G34/C33</f>
        <v>0.28264215015400629</v>
      </c>
      <c r="H33" s="94">
        <f>H34/C33</f>
        <v>5.8100135277351195E-2</v>
      </c>
      <c r="I33" s="94">
        <f>I34/C33</f>
        <v>0</v>
      </c>
      <c r="J33" s="46">
        <f t="shared" si="0"/>
        <v>1</v>
      </c>
    </row>
    <row r="34" spans="1:10" ht="12.95" customHeight="1">
      <c r="A34" s="91"/>
      <c r="B34" s="92"/>
      <c r="C34" s="93"/>
      <c r="D34" s="47">
        <f t="shared" ref="D34:I34" si="4">SUM(D36,D38,D40,D42,D44,D46,D48,D50,D52,D54,D56,D58,D60,D62,D64)*1</f>
        <v>231769.08000000002</v>
      </c>
      <c r="E34" s="47">
        <f t="shared" si="4"/>
        <v>237212.87</v>
      </c>
      <c r="F34" s="47">
        <f t="shared" si="4"/>
        <v>198232.28000000003</v>
      </c>
      <c r="G34" s="47">
        <f t="shared" si="4"/>
        <v>286053.32999999996</v>
      </c>
      <c r="H34" s="90">
        <f t="shared" si="4"/>
        <v>58801.340000000018</v>
      </c>
      <c r="I34" s="90">
        <f t="shared" si="4"/>
        <v>0</v>
      </c>
      <c r="J34" s="48">
        <f t="shared" si="0"/>
        <v>1012068.8999999999</v>
      </c>
    </row>
    <row r="35" spans="1:10" ht="12" customHeight="1">
      <c r="A35" s="91" t="s">
        <v>142</v>
      </c>
      <c r="B35" s="92" t="s">
        <v>143</v>
      </c>
      <c r="C35" s="93">
        <v>13654.22</v>
      </c>
      <c r="D35" s="45">
        <v>1</v>
      </c>
      <c r="E35" s="49"/>
      <c r="F35" s="49"/>
      <c r="G35" s="49"/>
      <c r="H35" s="50"/>
      <c r="I35" s="51"/>
      <c r="J35" s="46">
        <f t="shared" ref="J35:J66" si="5">SUM(D35:I35)</f>
        <v>1</v>
      </c>
    </row>
    <row r="36" spans="1:10" ht="12.95" customHeight="1">
      <c r="A36" s="91"/>
      <c r="B36" s="92"/>
      <c r="C36" s="93"/>
      <c r="D36" s="47">
        <f>IF(D35&gt;0,ROUND(C35*D35,2),"")</f>
        <v>13654.22</v>
      </c>
      <c r="E36" s="52" t="str">
        <f>IF(E35&gt;0,IF(AND(SUM(D35:E35)=1,J35=1),C35-SUM(D36:D36),ROUND(C35*E35,2)),"")</f>
        <v/>
      </c>
      <c r="F36" s="52" t="str">
        <f>IF(F35&gt;0,IF(AND(SUM(D35:F35)=1,J35=1),C35-SUM(D36:E36),ROUND(C35*F35,2)),"")</f>
        <v/>
      </c>
      <c r="G36" s="52" t="str">
        <f>IF(G35&gt;0,IF(AND(SUM(D35:G35)=1,J35=1),C35-SUM(D36:F36),ROUND(C35*G35,2)),"")</f>
        <v/>
      </c>
      <c r="H36" s="53" t="str">
        <f>IF(H35&gt;0,IF(AND(SUM(D35:H35)=1,J35=1),C35-SUM(D36:G36),ROUND(C35*H35,2)),"")</f>
        <v/>
      </c>
      <c r="I36" s="54" t="str">
        <f>IF(I35&gt;0,IF(AND(SUM(D35:I35)=1,J35=1),C35-SUM(D36:H36),ROUND(C35*I35,2)),"")</f>
        <v/>
      </c>
      <c r="J36" s="48">
        <f t="shared" si="5"/>
        <v>13654.22</v>
      </c>
    </row>
    <row r="37" spans="1:10" ht="12" customHeight="1">
      <c r="A37" s="91" t="s">
        <v>160</v>
      </c>
      <c r="B37" s="92" t="s">
        <v>161</v>
      </c>
      <c r="C37" s="93">
        <v>41309.01</v>
      </c>
      <c r="D37" s="45">
        <v>1</v>
      </c>
      <c r="E37" s="49"/>
      <c r="F37" s="49"/>
      <c r="G37" s="49"/>
      <c r="H37" s="50"/>
      <c r="I37" s="51"/>
      <c r="J37" s="46">
        <f t="shared" si="5"/>
        <v>1</v>
      </c>
    </row>
    <row r="38" spans="1:10" ht="12.95" customHeight="1">
      <c r="A38" s="91"/>
      <c r="B38" s="92"/>
      <c r="C38" s="93"/>
      <c r="D38" s="47">
        <f>IF(D37&gt;0,ROUND(C37*D37,2),"")</f>
        <v>41309.01</v>
      </c>
      <c r="E38" s="52" t="str">
        <f>IF(E37&gt;0,IF(AND(SUM(D37:E37)=1,J37=1),C37-SUM(D38:D38),ROUND(C37*E37,2)),"")</f>
        <v/>
      </c>
      <c r="F38" s="52" t="str">
        <f>IF(F37&gt;0,IF(AND(SUM(D37:F37)=1,J37=1),C37-SUM(D38:E38),ROUND(C37*F37,2)),"")</f>
        <v/>
      </c>
      <c r="G38" s="52" t="str">
        <f>IF(G37&gt;0,IF(AND(SUM(D37:G37)=1,J37=1),C37-SUM(D38:F38),ROUND(C37*G37,2)),"")</f>
        <v/>
      </c>
      <c r="H38" s="53" t="str">
        <f>IF(H37&gt;0,IF(AND(SUM(D37:H37)=1,J37=1),C37-SUM(D38:G38),ROUND(C37*H37,2)),"")</f>
        <v/>
      </c>
      <c r="I38" s="54" t="str">
        <f>IF(I37&gt;0,IF(AND(SUM(D37:I37)=1,J37=1),C37-SUM(D38:H38),ROUND(C37*I37,2)),"")</f>
        <v/>
      </c>
      <c r="J38" s="48">
        <f t="shared" si="5"/>
        <v>41309.01</v>
      </c>
    </row>
    <row r="39" spans="1:10" ht="12" customHeight="1">
      <c r="A39" s="91" t="s">
        <v>222</v>
      </c>
      <c r="B39" s="92" t="s">
        <v>223</v>
      </c>
      <c r="C39" s="93">
        <v>60407.02</v>
      </c>
      <c r="D39" s="49"/>
      <c r="E39" s="45">
        <v>1</v>
      </c>
      <c r="F39" s="49"/>
      <c r="G39" s="49"/>
      <c r="H39" s="50"/>
      <c r="I39" s="51"/>
      <c r="J39" s="46">
        <f t="shared" si="5"/>
        <v>1</v>
      </c>
    </row>
    <row r="40" spans="1:10" ht="12.95" customHeight="1">
      <c r="A40" s="91"/>
      <c r="B40" s="92"/>
      <c r="C40" s="93"/>
      <c r="D40" s="52" t="str">
        <f>IF(D39&gt;0,ROUND(C39*D39,2),"")</f>
        <v/>
      </c>
      <c r="E40" s="47">
        <f>IF(E39&gt;0,IF(AND(SUM(D39:E39)=1,J39=1),C39-SUM(D40:D40),ROUND(C39*E39,2)),"")</f>
        <v>60407.02</v>
      </c>
      <c r="F40" s="52" t="str">
        <f>IF(F39&gt;0,IF(AND(SUM(D39:F39)=1,J39=1),C39-SUM(D40:E40),ROUND(C39*F39,2)),"")</f>
        <v/>
      </c>
      <c r="G40" s="52" t="str">
        <f>IF(G39&gt;0,IF(AND(SUM(D39:G39)=1,J39=1),C39-SUM(D40:F40),ROUND(C39*G39,2)),"")</f>
        <v/>
      </c>
      <c r="H40" s="53" t="str">
        <f>IF(H39&gt;0,IF(AND(SUM(D39:H39)=1,J39=1),C39-SUM(D40:G40),ROUND(C39*H39,2)),"")</f>
        <v/>
      </c>
      <c r="I40" s="54" t="str">
        <f>IF(I39&gt;0,IF(AND(SUM(D39:I39)=1,J39=1),C39-SUM(D40:H40),ROUND(C39*I39,2)),"")</f>
        <v/>
      </c>
      <c r="J40" s="48">
        <f t="shared" si="5"/>
        <v>60407.02</v>
      </c>
    </row>
    <row r="41" spans="1:10" ht="12" customHeight="1">
      <c r="A41" s="91" t="s">
        <v>277</v>
      </c>
      <c r="B41" s="92" t="s">
        <v>278</v>
      </c>
      <c r="C41" s="93">
        <v>12797.05</v>
      </c>
      <c r="D41" s="49"/>
      <c r="E41" s="49"/>
      <c r="F41" s="45">
        <v>1</v>
      </c>
      <c r="G41" s="49"/>
      <c r="H41" s="50"/>
      <c r="I41" s="51"/>
      <c r="J41" s="46">
        <f t="shared" si="5"/>
        <v>1</v>
      </c>
    </row>
    <row r="42" spans="1:10" ht="12.95" customHeight="1">
      <c r="A42" s="91"/>
      <c r="B42" s="92"/>
      <c r="C42" s="93"/>
      <c r="D42" s="52" t="str">
        <f>IF(D41&gt;0,ROUND(C41*D41,2),"")</f>
        <v/>
      </c>
      <c r="E42" s="52" t="str">
        <f>IF(E41&gt;0,IF(AND(SUM(D41:E41)=1,J41=1),C41-SUM(D42:D42),ROUND(C41*E41,2)),"")</f>
        <v/>
      </c>
      <c r="F42" s="47">
        <f>IF(F41&gt;0,IF(AND(SUM(D41:F41)=1,J41=1),C41-SUM(D42:E42),ROUND(C41*F41,2)),"")</f>
        <v>12797.05</v>
      </c>
      <c r="G42" s="52" t="str">
        <f>IF(G41&gt;0,IF(AND(SUM(D41:G41)=1,J41=1),C41-SUM(D42:F42),ROUND(C41*G41,2)),"")</f>
        <v/>
      </c>
      <c r="H42" s="53" t="str">
        <f>IF(H41&gt;0,IF(AND(SUM(D41:H41)=1,J41=1),C41-SUM(D42:G42),ROUND(C41*H41,2)),"")</f>
        <v/>
      </c>
      <c r="I42" s="54" t="str">
        <f>IF(I41&gt;0,IF(AND(SUM(D41:I41)=1,J41=1),C41-SUM(D42:H42),ROUND(C41*I41,2)),"")</f>
        <v/>
      </c>
      <c r="J42" s="48">
        <f t="shared" si="5"/>
        <v>12797.05</v>
      </c>
    </row>
    <row r="43" spans="1:10" ht="12" customHeight="1">
      <c r="A43" s="91" t="s">
        <v>285</v>
      </c>
      <c r="B43" s="92" t="s">
        <v>286</v>
      </c>
      <c r="C43" s="93">
        <v>19042.03</v>
      </c>
      <c r="D43" s="49"/>
      <c r="E43" s="49"/>
      <c r="F43" s="49"/>
      <c r="G43" s="45">
        <v>1</v>
      </c>
      <c r="H43" s="50"/>
      <c r="I43" s="51"/>
      <c r="J43" s="46">
        <f t="shared" si="5"/>
        <v>1</v>
      </c>
    </row>
    <row r="44" spans="1:10" ht="12.95" customHeight="1">
      <c r="A44" s="91"/>
      <c r="B44" s="92"/>
      <c r="C44" s="93"/>
      <c r="D44" s="52" t="str">
        <f>IF(D43&gt;0,ROUND(C43*D43,2),"")</f>
        <v/>
      </c>
      <c r="E44" s="52" t="str">
        <f>IF(E43&gt;0,IF(AND(SUM(D43:E43)=1,J43=1),C43-SUM(D44:D44),ROUND(C43*E43,2)),"")</f>
        <v/>
      </c>
      <c r="F44" s="52" t="str">
        <f>IF(F43&gt;0,IF(AND(SUM(D43:F43)=1,J43=1),C43-SUM(D44:E44),ROUND(C43*F43,2)),"")</f>
        <v/>
      </c>
      <c r="G44" s="47">
        <f>IF(G43&gt;0,IF(AND(SUM(D43:G43)=1,J43=1),C43-SUM(D44:F44),ROUND(C43*G43,2)),"")</f>
        <v>19042.03</v>
      </c>
      <c r="H44" s="53" t="str">
        <f>IF(H43&gt;0,IF(AND(SUM(D43:H43)=1,J43=1),C43-SUM(D44:G44),ROUND(C43*H43,2)),"")</f>
        <v/>
      </c>
      <c r="I44" s="54" t="str">
        <f>IF(I43&gt;0,IF(AND(SUM(D43:I43)=1,J43=1),C43-SUM(D44:H44),ROUND(C43*I43,2)),"")</f>
        <v/>
      </c>
      <c r="J44" s="48">
        <f t="shared" si="5"/>
        <v>19042.03</v>
      </c>
    </row>
    <row r="45" spans="1:10" ht="12" customHeight="1">
      <c r="A45" s="91" t="s">
        <v>312</v>
      </c>
      <c r="B45" s="92" t="s">
        <v>313</v>
      </c>
      <c r="C45" s="93">
        <v>24942.99</v>
      </c>
      <c r="D45" s="49"/>
      <c r="E45" s="49"/>
      <c r="F45" s="49"/>
      <c r="G45" s="45">
        <v>1</v>
      </c>
      <c r="H45" s="50"/>
      <c r="I45" s="51"/>
      <c r="J45" s="46">
        <f t="shared" si="5"/>
        <v>1</v>
      </c>
    </row>
    <row r="46" spans="1:10" ht="12.95" customHeight="1">
      <c r="A46" s="91"/>
      <c r="B46" s="92"/>
      <c r="C46" s="93"/>
      <c r="D46" s="52" t="str">
        <f>IF(D45&gt;0,ROUND(C45*D45,2),"")</f>
        <v/>
      </c>
      <c r="E46" s="52" t="str">
        <f>IF(E45&gt;0,IF(AND(SUM(D45:E45)=1,J45=1),C45-SUM(D46:D46),ROUND(C45*E45,2)),"")</f>
        <v/>
      </c>
      <c r="F46" s="52" t="str">
        <f>IF(F45&gt;0,IF(AND(SUM(D45:F45)=1,J45=1),C45-SUM(D46:E46),ROUND(C45*F45,2)),"")</f>
        <v/>
      </c>
      <c r="G46" s="47">
        <f>IF(G45&gt;0,IF(AND(SUM(D45:G45)=1,J45=1),C45-SUM(D46:F46),ROUND(C45*G45,2)),"")</f>
        <v>24942.99</v>
      </c>
      <c r="H46" s="53" t="str">
        <f>IF(H45&gt;0,IF(AND(SUM(D45:H45)=1,J45=1),C45-SUM(D46:G46),ROUND(C45*H45,2)),"")</f>
        <v/>
      </c>
      <c r="I46" s="54" t="str">
        <f>IF(I45&gt;0,IF(AND(SUM(D45:I45)=1,J45=1),C45-SUM(D46:H46),ROUND(C45*I45,2)),"")</f>
        <v/>
      </c>
      <c r="J46" s="48">
        <f t="shared" si="5"/>
        <v>24942.99</v>
      </c>
    </row>
    <row r="47" spans="1:10" ht="12" customHeight="1">
      <c r="A47" s="91" t="s">
        <v>329</v>
      </c>
      <c r="B47" s="92" t="s">
        <v>330</v>
      </c>
      <c r="C47" s="93">
        <v>45159.47</v>
      </c>
      <c r="D47" s="49"/>
      <c r="E47" s="49"/>
      <c r="F47" s="49"/>
      <c r="G47" s="45">
        <v>0.5</v>
      </c>
      <c r="H47" s="94">
        <v>0.5</v>
      </c>
      <c r="I47" s="94"/>
      <c r="J47" s="46">
        <f t="shared" si="5"/>
        <v>1</v>
      </c>
    </row>
    <row r="48" spans="1:10" ht="12.95" customHeight="1">
      <c r="A48" s="91"/>
      <c r="B48" s="92"/>
      <c r="C48" s="93"/>
      <c r="D48" s="52" t="str">
        <f>IF(D47&gt;0,ROUND(C47*D47,2),"")</f>
        <v/>
      </c>
      <c r="E48" s="52" t="str">
        <f>IF(E47&gt;0,IF(AND(SUM(D47:E47)=1,J47=1),C47-SUM(D48:D48),ROUND(C47*E47,2)),"")</f>
        <v/>
      </c>
      <c r="F48" s="52" t="str">
        <f>IF(F47&gt;0,IF(AND(SUM(D47:F47)=1,J47=1),C47-SUM(D48:E48),ROUND(C47*F47,2)),"")</f>
        <v/>
      </c>
      <c r="G48" s="47">
        <f>IF(G47&gt;0,IF(AND(SUM(D47:G47)=1,J47=1),C47-SUM(D48:F48),ROUND(C47*G47,2)),"")</f>
        <v>22579.74</v>
      </c>
      <c r="H48" s="90">
        <f>IF(H47&gt;0,IF(AND(SUM(D47:H47)=1,J47=1),C47-SUM(D48:G48),ROUND(C47*H47,2)),"")</f>
        <v>22579.73</v>
      </c>
      <c r="I48" s="90" t="str">
        <f>IF(I47&gt;0,IF(AND(SUM(D47:I47)=1,J47=1),C47-SUM(D48:H48),ROUND(C47*I47,2)),"")</f>
        <v/>
      </c>
      <c r="J48" s="48">
        <f t="shared" si="5"/>
        <v>45159.47</v>
      </c>
    </row>
    <row r="49" spans="1:10" ht="12" customHeight="1">
      <c r="A49" s="91" t="s">
        <v>445</v>
      </c>
      <c r="B49" s="92" t="s">
        <v>446</v>
      </c>
      <c r="C49" s="93">
        <v>18976.89</v>
      </c>
      <c r="D49" s="49"/>
      <c r="E49" s="49"/>
      <c r="F49" s="49"/>
      <c r="G49" s="45">
        <v>0.5</v>
      </c>
      <c r="H49" s="94">
        <v>0.5</v>
      </c>
      <c r="I49" s="94"/>
      <c r="J49" s="46">
        <f t="shared" si="5"/>
        <v>1</v>
      </c>
    </row>
    <row r="50" spans="1:10" ht="12.95" customHeight="1">
      <c r="A50" s="91"/>
      <c r="B50" s="92"/>
      <c r="C50" s="93"/>
      <c r="D50" s="52" t="str">
        <f>IF(D49&gt;0,ROUND(C49*D49,2),"")</f>
        <v/>
      </c>
      <c r="E50" s="52" t="str">
        <f>IF(E49&gt;0,IF(AND(SUM(D49:E49)=1,J49=1),C49-SUM(D50:D50),ROUND(C49*E49,2)),"")</f>
        <v/>
      </c>
      <c r="F50" s="52" t="str">
        <f>IF(F49&gt;0,IF(AND(SUM(D49:F49)=1,J49=1),C49-SUM(D50:E50),ROUND(C49*F49,2)),"")</f>
        <v/>
      </c>
      <c r="G50" s="47">
        <f>IF(G49&gt;0,IF(AND(SUM(D49:G49)=1,J49=1),C49-SUM(D50:F50),ROUND(C49*G49,2)),"")</f>
        <v>9488.4500000000007</v>
      </c>
      <c r="H50" s="90">
        <f>IF(H49&gt;0,IF(AND(SUM(D49:H49)=1,J49=1),C49-SUM(D50:G50),ROUND(C49*H49,2)),"")</f>
        <v>9488.4399999999987</v>
      </c>
      <c r="I50" s="90" t="str">
        <f>IF(I49&gt;0,IF(AND(SUM(D49:I49)=1,J49=1),C49-SUM(D50:H50),ROUND(C49*I49,2)),"")</f>
        <v/>
      </c>
      <c r="J50" s="48">
        <f t="shared" si="5"/>
        <v>18976.89</v>
      </c>
    </row>
    <row r="51" spans="1:10" ht="12" customHeight="1">
      <c r="A51" s="91" t="s">
        <v>694</v>
      </c>
      <c r="B51" s="92" t="s">
        <v>695</v>
      </c>
      <c r="C51" s="93">
        <v>799.37</v>
      </c>
      <c r="D51" s="49"/>
      <c r="E51" s="49"/>
      <c r="F51" s="49"/>
      <c r="G51" s="45">
        <v>1</v>
      </c>
      <c r="H51" s="50"/>
      <c r="I51" s="51"/>
      <c r="J51" s="46">
        <f t="shared" si="5"/>
        <v>1</v>
      </c>
    </row>
    <row r="52" spans="1:10" ht="12.95" customHeight="1">
      <c r="A52" s="91"/>
      <c r="B52" s="92"/>
      <c r="C52" s="93"/>
      <c r="D52" s="52" t="str">
        <f>IF(D51&gt;0,ROUND(C51*D51,2),"")</f>
        <v/>
      </c>
      <c r="E52" s="52" t="str">
        <f>IF(E51&gt;0,IF(AND(SUM(D51:E51)=1,J51=1),C51-SUM(D52:D52),ROUND(C51*E51,2)),"")</f>
        <v/>
      </c>
      <c r="F52" s="52" t="str">
        <f>IF(F51&gt;0,IF(AND(SUM(D51:F51)=1,J51=1),C51-SUM(D52:E52),ROUND(C51*F51,2)),"")</f>
        <v/>
      </c>
      <c r="G52" s="47">
        <f>IF(G51&gt;0,IF(AND(SUM(D51:G51)=1,J51=1),C51-SUM(D52:F52),ROUND(C51*G51,2)),"")</f>
        <v>799.37</v>
      </c>
      <c r="H52" s="53" t="str">
        <f>IF(H51&gt;0,IF(AND(SUM(D51:H51)=1,J51=1),C51-SUM(D52:G52),ROUND(C51*H51,2)),"")</f>
        <v/>
      </c>
      <c r="I52" s="54" t="str">
        <f>IF(I51&gt;0,IF(AND(SUM(D51:I51)=1,J51=1),C51-SUM(D52:H52),ROUND(C51*I51,2)),"")</f>
        <v/>
      </c>
      <c r="J52" s="48">
        <f t="shared" si="5"/>
        <v>799.37</v>
      </c>
    </row>
    <row r="53" spans="1:10" ht="12" customHeight="1">
      <c r="A53" s="91" t="s">
        <v>699</v>
      </c>
      <c r="B53" s="92" t="s">
        <v>700</v>
      </c>
      <c r="C53" s="93">
        <v>21887.5</v>
      </c>
      <c r="D53" s="49"/>
      <c r="E53" s="49"/>
      <c r="F53" s="49"/>
      <c r="G53" s="45">
        <v>1</v>
      </c>
      <c r="H53" s="50"/>
      <c r="I53" s="51"/>
      <c r="J53" s="46">
        <f t="shared" si="5"/>
        <v>1</v>
      </c>
    </row>
    <row r="54" spans="1:10" ht="12.95" customHeight="1">
      <c r="A54" s="91"/>
      <c r="B54" s="92"/>
      <c r="C54" s="93"/>
      <c r="D54" s="52" t="str">
        <f>IF(D53&gt;0,ROUND(C53*D53,2),"")</f>
        <v/>
      </c>
      <c r="E54" s="52" t="str">
        <f>IF(E53&gt;0,IF(AND(SUM(D53:E53)=1,J53=1),C53-SUM(D54:D54),ROUND(C53*E53,2)),"")</f>
        <v/>
      </c>
      <c r="F54" s="52" t="str">
        <f>IF(F53&gt;0,IF(AND(SUM(D53:F53)=1,J53=1),C53-SUM(D54:E54),ROUND(C53*F53,2)),"")</f>
        <v/>
      </c>
      <c r="G54" s="47">
        <f>IF(G53&gt;0,IF(AND(SUM(D53:G53)=1,J53=1),C53-SUM(D54:F54),ROUND(C53*G53,2)),"")</f>
        <v>21887.5</v>
      </c>
      <c r="H54" s="53" t="str">
        <f>IF(H53&gt;0,IF(AND(SUM(D53:H53)=1,J53=1),C53-SUM(D54:G54),ROUND(C53*H53,2)),"")</f>
        <v/>
      </c>
      <c r="I54" s="54" t="str">
        <f>IF(I53&gt;0,IF(AND(SUM(D53:I53)=1,J53=1),C53-SUM(D54:H54),ROUND(C53*I53,2)),"")</f>
        <v/>
      </c>
      <c r="J54" s="48">
        <f t="shared" si="5"/>
        <v>21887.5</v>
      </c>
    </row>
    <row r="55" spans="1:10" ht="12" customHeight="1">
      <c r="A55" s="91" t="s">
        <v>719</v>
      </c>
      <c r="B55" s="92" t="s">
        <v>720</v>
      </c>
      <c r="C55" s="93">
        <v>9935.9</v>
      </c>
      <c r="D55" s="49"/>
      <c r="E55" s="49"/>
      <c r="F55" s="49"/>
      <c r="G55" s="49"/>
      <c r="H55" s="94">
        <v>1</v>
      </c>
      <c r="I55" s="94"/>
      <c r="J55" s="46">
        <f t="shared" si="5"/>
        <v>1</v>
      </c>
    </row>
    <row r="56" spans="1:10" ht="12.95" customHeight="1">
      <c r="A56" s="91"/>
      <c r="B56" s="92"/>
      <c r="C56" s="93"/>
      <c r="D56" s="52" t="str">
        <f>IF(D55&gt;0,ROUND(C55*D55,2),"")</f>
        <v/>
      </c>
      <c r="E56" s="52" t="str">
        <f>IF(E55&gt;0,IF(AND(SUM(D55:E55)=1,J55=1),C55-SUM(D56:D56),ROUND(C55*E55,2)),"")</f>
        <v/>
      </c>
      <c r="F56" s="52" t="str">
        <f>IF(F55&gt;0,IF(AND(SUM(D55:F55)=1,J55=1),C55-SUM(D56:E56),ROUND(C55*F55,2)),"")</f>
        <v/>
      </c>
      <c r="G56" s="52" t="str">
        <f>IF(G55&gt;0,IF(AND(SUM(D55:G55)=1,J55=1),C55-SUM(D56:F56),ROUND(C55*G55,2)),"")</f>
        <v/>
      </c>
      <c r="H56" s="90">
        <f>IF(H55&gt;0,IF(AND(SUM(D55:H55)=1,J55=1),C55-SUM(D56:G56),ROUND(C55*H55,2)),"")</f>
        <v>9935.9</v>
      </c>
      <c r="I56" s="90" t="str">
        <f>IF(I55&gt;0,IF(AND(SUM(D55:I55)=1,J55=1),C55-SUM(D56:H56),ROUND(C55*I55,2)),"")</f>
        <v/>
      </c>
      <c r="J56" s="48">
        <f t="shared" si="5"/>
        <v>9935.9</v>
      </c>
    </row>
    <row r="57" spans="1:10" ht="12" customHeight="1">
      <c r="A57" s="91" t="s">
        <v>730</v>
      </c>
      <c r="B57" s="92" t="s">
        <v>731</v>
      </c>
      <c r="C57" s="93">
        <v>4309.96</v>
      </c>
      <c r="D57" s="49"/>
      <c r="E57" s="49"/>
      <c r="F57" s="45">
        <v>1</v>
      </c>
      <c r="G57" s="49"/>
      <c r="H57" s="50"/>
      <c r="I57" s="51"/>
      <c r="J57" s="46">
        <f t="shared" si="5"/>
        <v>1</v>
      </c>
    </row>
    <row r="58" spans="1:10" ht="12.95" customHeight="1">
      <c r="A58" s="91"/>
      <c r="B58" s="92"/>
      <c r="C58" s="93"/>
      <c r="D58" s="52" t="str">
        <f>IF(D57&gt;0,ROUND(C57*D57,2),"")</f>
        <v/>
      </c>
      <c r="E58" s="52" t="str">
        <f>IF(E57&gt;0,IF(AND(SUM(D57:E57)=1,J57=1),C57-SUM(D58:D58),ROUND(C57*E57,2)),"")</f>
        <v/>
      </c>
      <c r="F58" s="47">
        <f>IF(F57&gt;0,IF(AND(SUM(D57:F57)=1,J57=1),C57-SUM(D58:E58),ROUND(C57*F57,2)),"")</f>
        <v>4309.96</v>
      </c>
      <c r="G58" s="52" t="str">
        <f>IF(G57&gt;0,IF(AND(SUM(D57:G57)=1,J57=1),C57-SUM(D58:F58),ROUND(C57*G57,2)),"")</f>
        <v/>
      </c>
      <c r="H58" s="53" t="str">
        <f>IF(H57&gt;0,IF(AND(SUM(D57:H57)=1,J57=1),C57-SUM(D58:G58),ROUND(C57*H57,2)),"")</f>
        <v/>
      </c>
      <c r="I58" s="54" t="str">
        <f>IF(I57&gt;0,IF(AND(SUM(D57:I57)=1,J57=1),C57-SUM(D58:H58),ROUND(C57*I57,2)),"")</f>
        <v/>
      </c>
      <c r="J58" s="48">
        <f t="shared" si="5"/>
        <v>4309.96</v>
      </c>
    </row>
    <row r="59" spans="1:10" ht="12" customHeight="1">
      <c r="A59" s="91" t="s">
        <v>741</v>
      </c>
      <c r="B59" s="92" t="s">
        <v>742</v>
      </c>
      <c r="C59" s="93">
        <v>724020.67</v>
      </c>
      <c r="D59" s="45">
        <v>0.24420000000000003</v>
      </c>
      <c r="E59" s="45">
        <v>0.24420000000000003</v>
      </c>
      <c r="F59" s="45">
        <v>0.24420000000000003</v>
      </c>
      <c r="G59" s="45">
        <v>0.24420000000000003</v>
      </c>
      <c r="H59" s="94">
        <v>2.3199999999999998E-2</v>
      </c>
      <c r="I59" s="94"/>
      <c r="J59" s="46">
        <f t="shared" si="5"/>
        <v>1</v>
      </c>
    </row>
    <row r="60" spans="1:10" ht="12.95" customHeight="1">
      <c r="A60" s="91"/>
      <c r="B60" s="92"/>
      <c r="C60" s="93"/>
      <c r="D60" s="47">
        <f>IF(D59&gt;0,ROUND(C59*D59,2),"")</f>
        <v>176805.85</v>
      </c>
      <c r="E60" s="47">
        <f>IF(E59&gt;0,IF(AND(SUM(D59:E59)=1,J59=1),C59-SUM(D60:D60),ROUND(C59*E59,2)),"")</f>
        <v>176805.85</v>
      </c>
      <c r="F60" s="47">
        <f>IF(F59&gt;0,IF(AND(SUM(D59:F59)=1,J59=1),C59-SUM(D60:E60),ROUND(C59*F59,2)),"")</f>
        <v>176805.85</v>
      </c>
      <c r="G60" s="47">
        <f>IF(G59&gt;0,IF(AND(SUM(D59:G59)=1,J59=1),C59-SUM(D60:F60),ROUND(C59*G59,2)),"")</f>
        <v>176805.85</v>
      </c>
      <c r="H60" s="90">
        <f>IF(H59&gt;0,IF(AND(SUM(D59:H59)=1,J59=1),C59-SUM(D60:G60),ROUND(C59*H59,2)),"")</f>
        <v>16797.270000000019</v>
      </c>
      <c r="I60" s="90" t="str">
        <f>IF(I59&gt;0,IF(AND(SUM(D59:I59)=1,J59=1),C59-SUM(D60:H60),ROUND(C59*I59,2)),"")</f>
        <v/>
      </c>
      <c r="J60" s="48">
        <f t="shared" si="5"/>
        <v>724020.67</v>
      </c>
    </row>
    <row r="61" spans="1:10" ht="12" customHeight="1">
      <c r="A61" s="91" t="s">
        <v>749</v>
      </c>
      <c r="B61" s="92" t="s">
        <v>750</v>
      </c>
      <c r="C61" s="93">
        <v>8638.84</v>
      </c>
      <c r="D61" s="49"/>
      <c r="E61" s="49"/>
      <c r="F61" s="45">
        <v>0.5</v>
      </c>
      <c r="G61" s="45">
        <v>0.5</v>
      </c>
      <c r="H61" s="50"/>
      <c r="I61" s="51"/>
      <c r="J61" s="46">
        <f t="shared" si="5"/>
        <v>1</v>
      </c>
    </row>
    <row r="62" spans="1:10" ht="12.95" customHeight="1">
      <c r="A62" s="91"/>
      <c r="B62" s="92"/>
      <c r="C62" s="93"/>
      <c r="D62" s="52" t="str">
        <f>IF(D61&gt;0,ROUND(C61*D61,2),"")</f>
        <v/>
      </c>
      <c r="E62" s="52" t="str">
        <f>IF(E61&gt;0,IF(AND(SUM(D61:E61)=1,J61=1),C61-SUM(D62:D62),ROUND(C61*E61,2)),"")</f>
        <v/>
      </c>
      <c r="F62" s="47">
        <f>IF(F61&gt;0,IF(AND(SUM(D61:F61)=1,J61=1),C61-SUM(D62:E62),ROUND(C61*F61,2)),"")</f>
        <v>4319.42</v>
      </c>
      <c r="G62" s="47">
        <f>IF(G61&gt;0,IF(AND(SUM(D61:G61)=1,J61=1),C61-SUM(D62:F62),ROUND(C61*G61,2)),"")</f>
        <v>4319.42</v>
      </c>
      <c r="H62" s="53" t="str">
        <f>IF(H61&gt;0,IF(AND(SUM(D61:H61)=1,J61=1),C61-SUM(D62:G62),ROUND(C61*H61,2)),"")</f>
        <v/>
      </c>
      <c r="I62" s="54" t="str">
        <f>IF(I61&gt;0,IF(AND(SUM(D61:I61)=1,J61=1),C61-SUM(D62:H62),ROUND(C61*I61,2)),"")</f>
        <v/>
      </c>
      <c r="J62" s="48">
        <f t="shared" si="5"/>
        <v>8638.84</v>
      </c>
    </row>
    <row r="63" spans="1:10" ht="12" customHeight="1">
      <c r="A63" s="91" t="s">
        <v>763</v>
      </c>
      <c r="B63" s="92" t="s">
        <v>764</v>
      </c>
      <c r="C63" s="93">
        <v>6187.98</v>
      </c>
      <c r="D63" s="49"/>
      <c r="E63" s="49"/>
      <c r="F63" s="49"/>
      <c r="G63" s="45">
        <v>1</v>
      </c>
      <c r="H63" s="50"/>
      <c r="I63" s="51"/>
      <c r="J63" s="46">
        <f t="shared" si="5"/>
        <v>1</v>
      </c>
    </row>
    <row r="64" spans="1:10" ht="12.95" customHeight="1">
      <c r="A64" s="91"/>
      <c r="B64" s="92"/>
      <c r="C64" s="93"/>
      <c r="D64" s="52" t="str">
        <f>IF(D63&gt;0,ROUND(C63*D63,2),"")</f>
        <v/>
      </c>
      <c r="E64" s="52" t="str">
        <f>IF(E63&gt;0,IF(AND(SUM(D63:E63)=1,J63=1),C63-SUM(D64:D64),ROUND(C63*E63,2)),"")</f>
        <v/>
      </c>
      <c r="F64" s="52" t="str">
        <f>IF(F63&gt;0,IF(AND(SUM(D63:F63)=1,J63=1),C63-SUM(D64:E64),ROUND(C63*F63,2)),"")</f>
        <v/>
      </c>
      <c r="G64" s="47">
        <f>IF(G63&gt;0,IF(AND(SUM(D63:G63)=1,J63=1),C63-SUM(D64:F64),ROUND(C63*G63,2)),"")</f>
        <v>6187.98</v>
      </c>
      <c r="H64" s="53" t="str">
        <f>IF(H63&gt;0,IF(AND(SUM(D63:H63)=1,J63=1),C63-SUM(D64:G64),ROUND(C63*H63,2)),"")</f>
        <v/>
      </c>
      <c r="I64" s="54" t="str">
        <f>IF(I63&gt;0,IF(AND(SUM(D63:I63)=1,J63=1),C63-SUM(D64:H64),ROUND(C63*I63,2)),"")</f>
        <v/>
      </c>
      <c r="J64" s="48">
        <f t="shared" si="5"/>
        <v>6187.98</v>
      </c>
    </row>
    <row r="65" spans="1:10" ht="12" customHeight="1">
      <c r="A65" s="91" t="s">
        <v>786</v>
      </c>
      <c r="B65" s="92" t="s">
        <v>787</v>
      </c>
      <c r="C65" s="93">
        <v>65145.06</v>
      </c>
      <c r="D65" s="45">
        <f>D66/C65</f>
        <v>0.15201551737000471</v>
      </c>
      <c r="E65" s="45">
        <f>E66/C65</f>
        <v>0.15201551737000471</v>
      </c>
      <c r="F65" s="45">
        <f>F66/C65</f>
        <v>0.68567962021986018</v>
      </c>
      <c r="G65" s="45">
        <f>G66/C65</f>
        <v>1.0289345040130486E-2</v>
      </c>
      <c r="H65" s="50">
        <f>H66/C65</f>
        <v>0</v>
      </c>
      <c r="I65" s="51">
        <f>I66/C65</f>
        <v>0</v>
      </c>
      <c r="J65" s="46">
        <f t="shared" si="5"/>
        <v>1</v>
      </c>
    </row>
    <row r="66" spans="1:10" ht="12.95" customHeight="1">
      <c r="A66" s="91"/>
      <c r="B66" s="92"/>
      <c r="C66" s="93"/>
      <c r="D66" s="47">
        <f t="shared" ref="D66:I66" si="6">SUM(D68,D70,D72)*1</f>
        <v>9903.06</v>
      </c>
      <c r="E66" s="47">
        <f t="shared" si="6"/>
        <v>9903.06</v>
      </c>
      <c r="F66" s="47">
        <f t="shared" si="6"/>
        <v>44668.639999999999</v>
      </c>
      <c r="G66" s="47">
        <f t="shared" si="6"/>
        <v>670.30000000000291</v>
      </c>
      <c r="H66" s="53">
        <f t="shared" si="6"/>
        <v>0</v>
      </c>
      <c r="I66" s="54">
        <f t="shared" si="6"/>
        <v>0</v>
      </c>
      <c r="J66" s="48">
        <f t="shared" si="5"/>
        <v>65145.06</v>
      </c>
    </row>
    <row r="67" spans="1:10" ht="12" customHeight="1">
      <c r="A67" s="91" t="s">
        <v>788</v>
      </c>
      <c r="B67" s="92" t="s">
        <v>789</v>
      </c>
      <c r="C67" s="93">
        <v>10946.5</v>
      </c>
      <c r="D67" s="49"/>
      <c r="E67" s="49"/>
      <c r="F67" s="45">
        <v>1</v>
      </c>
      <c r="G67" s="49"/>
      <c r="H67" s="50"/>
      <c r="I67" s="51"/>
      <c r="J67" s="46">
        <f t="shared" ref="J67:J98" si="7">SUM(D67:I67)</f>
        <v>1</v>
      </c>
    </row>
    <row r="68" spans="1:10" ht="12.95" customHeight="1">
      <c r="A68" s="91"/>
      <c r="B68" s="92"/>
      <c r="C68" s="93"/>
      <c r="D68" s="52" t="str">
        <f>IF(D67&gt;0,ROUND(C67*D67,2),"")</f>
        <v/>
      </c>
      <c r="E68" s="52" t="str">
        <f>IF(E67&gt;0,IF(AND(SUM(D67:E67)=1,J67=1),C67-SUM(D68:D68),ROUND(C67*E67,2)),"")</f>
        <v/>
      </c>
      <c r="F68" s="47">
        <f>IF(F67&gt;0,IF(AND(SUM(D67:F67)=1,J67=1),C67-SUM(D68:E68),ROUND(C67*F67,2)),"")</f>
        <v>10946.5</v>
      </c>
      <c r="G68" s="52" t="str">
        <f>IF(G67&gt;0,IF(AND(SUM(D67:G67)=1,J67=1),C67-SUM(D68:F68),ROUND(C67*G67,2)),"")</f>
        <v/>
      </c>
      <c r="H68" s="53" t="str">
        <f>IF(H67&gt;0,IF(AND(SUM(D67:H67)=1,J67=1),C67-SUM(D68:G68),ROUND(C67*H67,2)),"")</f>
        <v/>
      </c>
      <c r="I68" s="54" t="str">
        <f>IF(I67&gt;0,IF(AND(SUM(D67:I67)=1,J67=1),C67-SUM(D68:H68),ROUND(C67*I67,2)),"")</f>
        <v/>
      </c>
      <c r="J68" s="48">
        <f t="shared" si="7"/>
        <v>10946.5</v>
      </c>
    </row>
    <row r="69" spans="1:10" ht="12" customHeight="1">
      <c r="A69" s="91" t="s">
        <v>817</v>
      </c>
      <c r="B69" s="92" t="s">
        <v>330</v>
      </c>
      <c r="C69" s="93">
        <v>20514.689999999999</v>
      </c>
      <c r="D69" s="49"/>
      <c r="E69" s="49"/>
      <c r="F69" s="45">
        <v>1</v>
      </c>
      <c r="G69" s="49"/>
      <c r="H69" s="50"/>
      <c r="I69" s="51"/>
      <c r="J69" s="46">
        <f t="shared" si="7"/>
        <v>1</v>
      </c>
    </row>
    <row r="70" spans="1:10" ht="12.95" customHeight="1">
      <c r="A70" s="91"/>
      <c r="B70" s="92"/>
      <c r="C70" s="93"/>
      <c r="D70" s="52" t="str">
        <f>IF(D69&gt;0,ROUND(C69*D69,2),"")</f>
        <v/>
      </c>
      <c r="E70" s="52" t="str">
        <f>IF(E69&gt;0,IF(AND(SUM(D69:E69)=1,J69=1),C69-SUM(D70:D70),ROUND(C69*E69,2)),"")</f>
        <v/>
      </c>
      <c r="F70" s="47">
        <f>IF(F69&gt;0,IF(AND(SUM(D69:F69)=1,J69=1),C69-SUM(D70:E70),ROUND(C69*F69,2)),"")</f>
        <v>20514.689999999999</v>
      </c>
      <c r="G70" s="52" t="str">
        <f>IF(G69&gt;0,IF(AND(SUM(D69:G69)=1,J69=1),C69-SUM(D70:F70),ROUND(C69*G69,2)),"")</f>
        <v/>
      </c>
      <c r="H70" s="53" t="str">
        <f>IF(H69&gt;0,IF(AND(SUM(D69:H69)=1,J69=1),C69-SUM(D70:G70),ROUND(C69*H69,2)),"")</f>
        <v/>
      </c>
      <c r="I70" s="54" t="str">
        <f>IF(I69&gt;0,IF(AND(SUM(D69:I69)=1,J69=1),C69-SUM(D70:H70),ROUND(C69*I69,2)),"")</f>
        <v/>
      </c>
      <c r="J70" s="48">
        <f t="shared" si="7"/>
        <v>20514.689999999999</v>
      </c>
    </row>
    <row r="71" spans="1:10" ht="12" customHeight="1">
      <c r="A71" s="91" t="s">
        <v>832</v>
      </c>
      <c r="B71" s="92" t="s">
        <v>833</v>
      </c>
      <c r="C71" s="93">
        <v>33683.870000000003</v>
      </c>
      <c r="D71" s="45">
        <v>0.29399999999999998</v>
      </c>
      <c r="E71" s="45">
        <v>0.29399999999999998</v>
      </c>
      <c r="F71" s="45">
        <v>0.3921</v>
      </c>
      <c r="G71" s="45">
        <v>1.9900000000000001E-2</v>
      </c>
      <c r="H71" s="50"/>
      <c r="I71" s="51"/>
      <c r="J71" s="46">
        <f t="shared" si="7"/>
        <v>1</v>
      </c>
    </row>
    <row r="72" spans="1:10" ht="12.95" customHeight="1">
      <c r="A72" s="91"/>
      <c r="B72" s="92"/>
      <c r="C72" s="93"/>
      <c r="D72" s="47">
        <f>IF(D71&gt;0,ROUND(C71*D71,2),"")</f>
        <v>9903.06</v>
      </c>
      <c r="E72" s="47">
        <f>IF(E71&gt;0,IF(AND(SUM(D71:E71)=1,J71=1),C71-SUM(D72:D72),ROUND(C71*E71,2)),"")</f>
        <v>9903.06</v>
      </c>
      <c r="F72" s="47">
        <f>IF(F71&gt;0,IF(AND(SUM(D71:F71)=1,J71=1),C71-SUM(D72:E72),ROUND(C71*F71,2)),"")</f>
        <v>13207.45</v>
      </c>
      <c r="G72" s="47">
        <f>IF(G71&gt;0,IF(AND(SUM(D71:G71)=1,J71=1),C71-SUM(D72:F72),ROUND(C71*G71,2)),"")</f>
        <v>670.30000000000291</v>
      </c>
      <c r="H72" s="53" t="str">
        <f>IF(H71&gt;0,IF(AND(SUM(D71:H71)=1,J71=1),C71-SUM(D72:G72),ROUND(C71*H71,2)),"")</f>
        <v/>
      </c>
      <c r="I72" s="54" t="str">
        <f>IF(I71&gt;0,IF(AND(SUM(D71:I71)=1,J71=1),C71-SUM(D72:H72),ROUND(C71*I71,2)),"")</f>
        <v/>
      </c>
      <c r="J72" s="48">
        <f t="shared" si="7"/>
        <v>33683.870000000003</v>
      </c>
    </row>
    <row r="73" spans="1:10" ht="12" customHeight="1">
      <c r="A73" s="91" t="s">
        <v>840</v>
      </c>
      <c r="B73" s="92" t="s">
        <v>841</v>
      </c>
      <c r="C73" s="93">
        <v>679830.25</v>
      </c>
      <c r="D73" s="45">
        <f>D74/C73</f>
        <v>0.19779780320160803</v>
      </c>
      <c r="E73" s="45">
        <f>E74/C73</f>
        <v>0.29235555493448551</v>
      </c>
      <c r="F73" s="45">
        <f>F74/C73</f>
        <v>0.24095359098833866</v>
      </c>
      <c r="G73" s="45">
        <f>G74/C73</f>
        <v>0.24500802957797185</v>
      </c>
      <c r="H73" s="94">
        <f>H74/C73</f>
        <v>2.3885021297595996E-2</v>
      </c>
      <c r="I73" s="94">
        <f>I74/C73</f>
        <v>0</v>
      </c>
      <c r="J73" s="46">
        <f t="shared" si="7"/>
        <v>1</v>
      </c>
    </row>
    <row r="74" spans="1:10" ht="12.95" customHeight="1">
      <c r="A74" s="91"/>
      <c r="B74" s="92"/>
      <c r="C74" s="93"/>
      <c r="D74" s="47">
        <f t="shared" ref="D74:I74" si="8">SUM(D76,D78,D80)*1</f>
        <v>134468.93</v>
      </c>
      <c r="E74" s="47">
        <f t="shared" si="8"/>
        <v>198752.15000000002</v>
      </c>
      <c r="F74" s="47">
        <f t="shared" si="8"/>
        <v>163807.54</v>
      </c>
      <c r="G74" s="47">
        <f t="shared" si="8"/>
        <v>166563.87</v>
      </c>
      <c r="H74" s="90">
        <f t="shared" si="8"/>
        <v>16237.760000000009</v>
      </c>
      <c r="I74" s="90">
        <f t="shared" si="8"/>
        <v>0</v>
      </c>
      <c r="J74" s="48">
        <f t="shared" si="7"/>
        <v>679830.25</v>
      </c>
    </row>
    <row r="75" spans="1:10" ht="12" customHeight="1">
      <c r="A75" s="91" t="s">
        <v>842</v>
      </c>
      <c r="B75" s="92" t="s">
        <v>789</v>
      </c>
      <c r="C75" s="93">
        <v>34944.6</v>
      </c>
      <c r="D75" s="49"/>
      <c r="E75" s="45">
        <v>1</v>
      </c>
      <c r="F75" s="49"/>
      <c r="G75" s="49"/>
      <c r="H75" s="50"/>
      <c r="I75" s="51"/>
      <c r="J75" s="46">
        <f t="shared" si="7"/>
        <v>1</v>
      </c>
    </row>
    <row r="76" spans="1:10" ht="12.95" customHeight="1">
      <c r="A76" s="91"/>
      <c r="B76" s="92"/>
      <c r="C76" s="93"/>
      <c r="D76" s="52" t="str">
        <f>IF(D75&gt;0,ROUND(C75*D75,2),"")</f>
        <v/>
      </c>
      <c r="E76" s="47">
        <f>IF(E75&gt;0,IF(AND(SUM(D75:E75)=1,J75=1),C75-SUM(D76:D76),ROUND(C75*E75,2)),"")</f>
        <v>34944.6</v>
      </c>
      <c r="F76" s="52" t="str">
        <f>IF(F75&gt;0,IF(AND(SUM(D75:F75)=1,J75=1),C75-SUM(D76:E76),ROUND(C75*F75,2)),"")</f>
        <v/>
      </c>
      <c r="G76" s="52" t="str">
        <f>IF(G75&gt;0,IF(AND(SUM(D75:G75)=1,J75=1),C75-SUM(D76:F76),ROUND(C75*G75,2)),"")</f>
        <v/>
      </c>
      <c r="H76" s="53" t="str">
        <f>IF(H75&gt;0,IF(AND(SUM(D75:H75)=1,J75=1),C75-SUM(D76:G76),ROUND(C75*H75,2)),"")</f>
        <v/>
      </c>
      <c r="I76" s="54" t="str">
        <f>IF(I75&gt;0,IF(AND(SUM(D75:I75)=1,J75=1),C75-SUM(D76:H76),ROUND(C75*I75,2)),"")</f>
        <v/>
      </c>
      <c r="J76" s="48">
        <f t="shared" si="7"/>
        <v>34944.6</v>
      </c>
    </row>
    <row r="77" spans="1:10" ht="12" customHeight="1">
      <c r="A77" s="91" t="s">
        <v>864</v>
      </c>
      <c r="B77" s="92" t="s">
        <v>330</v>
      </c>
      <c r="C77" s="93">
        <v>10598.25</v>
      </c>
      <c r="D77" s="49"/>
      <c r="E77" s="45">
        <v>0.5</v>
      </c>
      <c r="F77" s="45">
        <v>0.5</v>
      </c>
      <c r="G77" s="49"/>
      <c r="H77" s="50"/>
      <c r="I77" s="51"/>
      <c r="J77" s="46">
        <f t="shared" si="7"/>
        <v>1</v>
      </c>
    </row>
    <row r="78" spans="1:10" ht="12.95" customHeight="1">
      <c r="A78" s="91"/>
      <c r="B78" s="92"/>
      <c r="C78" s="93"/>
      <c r="D78" s="52" t="str">
        <f>IF(D77&gt;0,ROUND(C77*D77,2),"")</f>
        <v/>
      </c>
      <c r="E78" s="47">
        <f>IF(E77&gt;0,IF(AND(SUM(D77:E77)=1,J77=1),C77-SUM(D78:D78),ROUND(C77*E77,2)),"")</f>
        <v>5299.13</v>
      </c>
      <c r="F78" s="47">
        <f>IF(F77&gt;0,IF(AND(SUM(D77:F77)=1,J77=1),C77-SUM(D78:E78),ROUND(C77*F77,2)),"")</f>
        <v>5299.12</v>
      </c>
      <c r="G78" s="52" t="str">
        <f>IF(G77&gt;0,IF(AND(SUM(D77:G77)=1,J77=1),C77-SUM(D78:F78),ROUND(C77*G77,2)),"")</f>
        <v/>
      </c>
      <c r="H78" s="53" t="str">
        <f>IF(H77&gt;0,IF(AND(SUM(D77:H77)=1,J77=1),C77-SUM(D78:G78),ROUND(C77*H77,2)),"")</f>
        <v/>
      </c>
      <c r="I78" s="54" t="str">
        <f>IF(I77&gt;0,IF(AND(SUM(D77:I77)=1,J77=1),C77-SUM(D78:H78),ROUND(C77*I77,2)),"")</f>
        <v/>
      </c>
      <c r="J78" s="48">
        <f t="shared" si="7"/>
        <v>10598.25</v>
      </c>
    </row>
    <row r="79" spans="1:10" ht="12" customHeight="1">
      <c r="A79" s="91" t="s">
        <v>871</v>
      </c>
      <c r="B79" s="92" t="s">
        <v>872</v>
      </c>
      <c r="C79" s="93">
        <v>634287.4</v>
      </c>
      <c r="D79" s="45">
        <v>0.21199999999999999</v>
      </c>
      <c r="E79" s="45">
        <v>0.24989999999999998</v>
      </c>
      <c r="F79" s="45">
        <v>0.24989999999999998</v>
      </c>
      <c r="G79" s="45">
        <v>0.2626</v>
      </c>
      <c r="H79" s="94">
        <v>2.5600000000000001E-2</v>
      </c>
      <c r="I79" s="94"/>
      <c r="J79" s="46">
        <f t="shared" si="7"/>
        <v>0.99999999999999989</v>
      </c>
    </row>
    <row r="80" spans="1:10" ht="12.95" customHeight="1">
      <c r="A80" s="91"/>
      <c r="B80" s="92"/>
      <c r="C80" s="93"/>
      <c r="D80" s="47">
        <f>IF(D79&gt;0,ROUND(C79*D79,2),"")</f>
        <v>134468.93</v>
      </c>
      <c r="E80" s="47">
        <f>IF(E79&gt;0,IF(AND(SUM(D79:E79)=1,J79=1),C79-SUM(D80:D80),ROUND(C79*E79,2)),"")</f>
        <v>158508.42000000001</v>
      </c>
      <c r="F80" s="47">
        <f>IF(F79&gt;0,IF(AND(SUM(D79:F79)=1,J79=1),C79-SUM(D80:E80),ROUND(C79*F79,2)),"")</f>
        <v>158508.42000000001</v>
      </c>
      <c r="G80" s="47">
        <f>IF(G79&gt;0,IF(AND(SUM(D79:G79)=1,J79=1),C79-SUM(D80:F80),ROUND(C79*G79,2)),"")</f>
        <v>166563.87</v>
      </c>
      <c r="H80" s="90">
        <f>IF(H79&gt;0,IF(AND(SUM(D79:H79)=1,J79=1),C79-SUM(D80:G80),ROUND(C79*H79,2)),"")</f>
        <v>16237.760000000009</v>
      </c>
      <c r="I80" s="90" t="str">
        <f>IF(I79&gt;0,IF(AND(SUM(D79:I79)=1,J79=1),C79-SUM(D80:H80),ROUND(C79*I79,2)),"")</f>
        <v/>
      </c>
      <c r="J80" s="48">
        <f t="shared" si="7"/>
        <v>634287.4</v>
      </c>
    </row>
    <row r="81" spans="1:10" ht="12" customHeight="1">
      <c r="A81" s="91" t="s">
        <v>883</v>
      </c>
      <c r="B81" s="92" t="s">
        <v>884</v>
      </c>
      <c r="C81" s="93">
        <v>1736117.29</v>
      </c>
      <c r="D81" s="45">
        <f>D82/C81</f>
        <v>0.10252226679915157</v>
      </c>
      <c r="E81" s="45">
        <f>E82/C81</f>
        <v>0.23232005828361976</v>
      </c>
      <c r="F81" s="45">
        <f>F82/C81</f>
        <v>0.20229826177239443</v>
      </c>
      <c r="G81" s="45">
        <f>G82/C81</f>
        <v>0.35272292576499825</v>
      </c>
      <c r="H81" s="94">
        <f>H82/C81</f>
        <v>0.11013648737983604</v>
      </c>
      <c r="I81" s="94">
        <f>I82/C81</f>
        <v>0</v>
      </c>
      <c r="J81" s="46">
        <f t="shared" si="7"/>
        <v>1</v>
      </c>
    </row>
    <row r="82" spans="1:10" ht="12.95" customHeight="1">
      <c r="A82" s="91"/>
      <c r="B82" s="92"/>
      <c r="C82" s="93"/>
      <c r="D82" s="47">
        <f t="shared" ref="D82:I82" si="9">SUM(D84,D86,D88,D90,D92,D94,D96,D98,D100,D102,D104,D106,D108)*1</f>
        <v>177990.68</v>
      </c>
      <c r="E82" s="47">
        <f t="shared" si="9"/>
        <v>403334.87</v>
      </c>
      <c r="F82" s="47">
        <f t="shared" si="9"/>
        <v>351213.51</v>
      </c>
      <c r="G82" s="47">
        <f t="shared" si="9"/>
        <v>612368.37</v>
      </c>
      <c r="H82" s="90">
        <f t="shared" si="9"/>
        <v>191209.86000000016</v>
      </c>
      <c r="I82" s="90">
        <f t="shared" si="9"/>
        <v>0</v>
      </c>
      <c r="J82" s="48">
        <f t="shared" si="7"/>
        <v>1736117.2900000003</v>
      </c>
    </row>
    <row r="83" spans="1:10" ht="12" customHeight="1">
      <c r="A83" s="91" t="s">
        <v>885</v>
      </c>
      <c r="B83" s="92" t="s">
        <v>143</v>
      </c>
      <c r="C83" s="93">
        <v>10975.41</v>
      </c>
      <c r="D83" s="45">
        <v>1</v>
      </c>
      <c r="E83" s="49"/>
      <c r="F83" s="49"/>
      <c r="G83" s="49"/>
      <c r="H83" s="50"/>
      <c r="I83" s="51"/>
      <c r="J83" s="46">
        <f t="shared" si="7"/>
        <v>1</v>
      </c>
    </row>
    <row r="84" spans="1:10" ht="12.95" customHeight="1">
      <c r="A84" s="91"/>
      <c r="B84" s="92"/>
      <c r="C84" s="93"/>
      <c r="D84" s="47">
        <f>IF(D83&gt;0,ROUND(C83*D83,2),"")</f>
        <v>10975.41</v>
      </c>
      <c r="E84" s="52" t="str">
        <f>IF(E83&gt;0,IF(AND(SUM(D83:E83)=1,J83=1),C83-SUM(D84:D84),ROUND(C83*E83,2)),"")</f>
        <v/>
      </c>
      <c r="F84" s="52" t="str">
        <f>IF(F83&gt;0,IF(AND(SUM(D83:F83)=1,J83=1),C83-SUM(D84:E84),ROUND(C83*F83,2)),"")</f>
        <v/>
      </c>
      <c r="G84" s="52" t="str">
        <f>IF(G83&gt;0,IF(AND(SUM(D83:G83)=1,J83=1),C83-SUM(D84:F84),ROUND(C83*G83,2)),"")</f>
        <v/>
      </c>
      <c r="H84" s="53" t="str">
        <f>IF(H83&gt;0,IF(AND(SUM(D83:H83)=1,J83=1),C83-SUM(D84:G84),ROUND(C83*H83,2)),"")</f>
        <v/>
      </c>
      <c r="I84" s="54" t="str">
        <f>IF(I83&gt;0,IF(AND(SUM(D83:I83)=1,J83=1),C83-SUM(D84:H84),ROUND(C83*I83,2)),"")</f>
        <v/>
      </c>
      <c r="J84" s="48">
        <f t="shared" si="7"/>
        <v>10975.41</v>
      </c>
    </row>
    <row r="85" spans="1:10" ht="12" customHeight="1">
      <c r="A85" s="91" t="s">
        <v>891</v>
      </c>
      <c r="B85" s="92" t="s">
        <v>161</v>
      </c>
      <c r="C85" s="93">
        <v>46752.54</v>
      </c>
      <c r="D85" s="45">
        <v>1</v>
      </c>
      <c r="E85" s="49"/>
      <c r="F85" s="49"/>
      <c r="G85" s="49"/>
      <c r="H85" s="50"/>
      <c r="I85" s="51"/>
      <c r="J85" s="46">
        <f t="shared" si="7"/>
        <v>1</v>
      </c>
    </row>
    <row r="86" spans="1:10" ht="12.95" customHeight="1">
      <c r="A86" s="91"/>
      <c r="B86" s="92"/>
      <c r="C86" s="93"/>
      <c r="D86" s="47">
        <f>IF(D85&gt;0,ROUND(C85*D85,2),"")</f>
        <v>46752.54</v>
      </c>
      <c r="E86" s="52" t="str">
        <f>IF(E85&gt;0,IF(AND(SUM(D85:E85)=1,J85=1),C85-SUM(D86:D86),ROUND(C85*E85,2)),"")</f>
        <v/>
      </c>
      <c r="F86" s="52" t="str">
        <f>IF(F85&gt;0,IF(AND(SUM(D85:F85)=1,J85=1),C85-SUM(D86:E86),ROUND(C85*F85,2)),"")</f>
        <v/>
      </c>
      <c r="G86" s="52" t="str">
        <f>IF(G85&gt;0,IF(AND(SUM(D85:G85)=1,J85=1),C85-SUM(D86:F86),ROUND(C85*G85,2)),"")</f>
        <v/>
      </c>
      <c r="H86" s="53" t="str">
        <f>IF(H85&gt;0,IF(AND(SUM(D85:H85)=1,J85=1),C85-SUM(D86:G86),ROUND(C85*H85,2)),"")</f>
        <v/>
      </c>
      <c r="I86" s="54" t="str">
        <f>IF(I85&gt;0,IF(AND(SUM(D85:I85)=1,J85=1),C85-SUM(D86:H86),ROUND(C85*I85,2)),"")</f>
        <v/>
      </c>
      <c r="J86" s="48">
        <f t="shared" si="7"/>
        <v>46752.54</v>
      </c>
    </row>
    <row r="87" spans="1:10" ht="12" customHeight="1">
      <c r="A87" s="91" t="s">
        <v>914</v>
      </c>
      <c r="B87" s="92" t="s">
        <v>223</v>
      </c>
      <c r="C87" s="93">
        <v>78281.210000000006</v>
      </c>
      <c r="D87" s="49"/>
      <c r="E87" s="45">
        <v>1</v>
      </c>
      <c r="F87" s="49"/>
      <c r="G87" s="49"/>
      <c r="H87" s="50"/>
      <c r="I87" s="51"/>
      <c r="J87" s="46">
        <f t="shared" si="7"/>
        <v>1</v>
      </c>
    </row>
    <row r="88" spans="1:10" ht="12.95" customHeight="1">
      <c r="A88" s="91"/>
      <c r="B88" s="92"/>
      <c r="C88" s="93"/>
      <c r="D88" s="52" t="str">
        <f>IF(D87&gt;0,ROUND(C87*D87,2),"")</f>
        <v/>
      </c>
      <c r="E88" s="47">
        <f>IF(E87&gt;0,IF(AND(SUM(D87:E87)=1,J87=1),C87-SUM(D88:D88),ROUND(C87*E87,2)),"")</f>
        <v>78281.210000000006</v>
      </c>
      <c r="F88" s="52" t="str">
        <f>IF(F87&gt;0,IF(AND(SUM(D87:F87)=1,J87=1),C87-SUM(D88:E88),ROUND(C87*F87,2)),"")</f>
        <v/>
      </c>
      <c r="G88" s="52" t="str">
        <f>IF(G87&gt;0,IF(AND(SUM(D87:G87)=1,J87=1),C87-SUM(D88:F88),ROUND(C87*G87,2)),"")</f>
        <v/>
      </c>
      <c r="H88" s="53" t="str">
        <f>IF(H87&gt;0,IF(AND(SUM(D87:H87)=1,J87=1),C87-SUM(D88:G88),ROUND(C87*H87,2)),"")</f>
        <v/>
      </c>
      <c r="I88" s="54" t="str">
        <f>IF(I87&gt;0,IF(AND(SUM(D87:I87)=1,J87=1),C87-SUM(D88:H88),ROUND(C87*I87,2)),"")</f>
        <v/>
      </c>
      <c r="J88" s="48">
        <f t="shared" si="7"/>
        <v>78281.210000000006</v>
      </c>
    </row>
    <row r="89" spans="1:10" ht="12" customHeight="1">
      <c r="A89" s="91" t="s">
        <v>938</v>
      </c>
      <c r="B89" s="92" t="s">
        <v>278</v>
      </c>
      <c r="C89" s="93">
        <v>18395.71</v>
      </c>
      <c r="D89" s="49"/>
      <c r="E89" s="49"/>
      <c r="F89" s="45">
        <v>1</v>
      </c>
      <c r="G89" s="49"/>
      <c r="H89" s="50"/>
      <c r="I89" s="51"/>
      <c r="J89" s="46">
        <f t="shared" si="7"/>
        <v>1</v>
      </c>
    </row>
    <row r="90" spans="1:10" ht="12.95" customHeight="1">
      <c r="A90" s="91"/>
      <c r="B90" s="92"/>
      <c r="C90" s="93"/>
      <c r="D90" s="52" t="str">
        <f>IF(D89&gt;0,ROUND(C89*D89,2),"")</f>
        <v/>
      </c>
      <c r="E90" s="52" t="str">
        <f>IF(E89&gt;0,IF(AND(SUM(D89:E89)=1,J89=1),C89-SUM(D90:D90),ROUND(C89*E89,2)),"")</f>
        <v/>
      </c>
      <c r="F90" s="47">
        <f>IF(F89&gt;0,IF(AND(SUM(D89:F89)=1,J89=1),C89-SUM(D90:E90),ROUND(C89*F89,2)),"")</f>
        <v>18395.71</v>
      </c>
      <c r="G90" s="52" t="str">
        <f>IF(G89&gt;0,IF(AND(SUM(D89:G89)=1,J89=1),C89-SUM(D90:F90),ROUND(C89*G89,2)),"")</f>
        <v/>
      </c>
      <c r="H90" s="53" t="str">
        <f>IF(H89&gt;0,IF(AND(SUM(D89:H89)=1,J89=1),C89-SUM(D90:G90),ROUND(C89*H89,2)),"")</f>
        <v/>
      </c>
      <c r="I90" s="54" t="str">
        <f>IF(I89&gt;0,IF(AND(SUM(D89:I89)=1,J89=1),C89-SUM(D90:H90),ROUND(C89*I89,2)),"")</f>
        <v/>
      </c>
      <c r="J90" s="48">
        <f t="shared" si="7"/>
        <v>18395.71</v>
      </c>
    </row>
    <row r="91" spans="1:10" ht="12" customHeight="1">
      <c r="A91" s="91" t="s">
        <v>944</v>
      </c>
      <c r="B91" s="92" t="s">
        <v>286</v>
      </c>
      <c r="C91" s="93">
        <v>9928.59</v>
      </c>
      <c r="D91" s="49"/>
      <c r="E91" s="49"/>
      <c r="F91" s="49"/>
      <c r="G91" s="45">
        <v>1</v>
      </c>
      <c r="H91" s="50"/>
      <c r="I91" s="51"/>
      <c r="J91" s="46">
        <f t="shared" si="7"/>
        <v>1</v>
      </c>
    </row>
    <row r="92" spans="1:10" ht="12.95" customHeight="1">
      <c r="A92" s="91"/>
      <c r="B92" s="92"/>
      <c r="C92" s="93"/>
      <c r="D92" s="52" t="str">
        <f>IF(D91&gt;0,ROUND(C91*D91,2),"")</f>
        <v/>
      </c>
      <c r="E92" s="52" t="str">
        <f>IF(E91&gt;0,IF(AND(SUM(D91:E91)=1,J91=1),C91-SUM(D92:D92),ROUND(C91*E91,2)),"")</f>
        <v/>
      </c>
      <c r="F92" s="52" t="str">
        <f>IF(F91&gt;0,IF(AND(SUM(D91:F91)=1,J91=1),C91-SUM(D92:E92),ROUND(C91*F91,2)),"")</f>
        <v/>
      </c>
      <c r="G92" s="47">
        <f>IF(G91&gt;0,IF(AND(SUM(D91:G91)=1,J91=1),C91-SUM(D92:F92),ROUND(C91*G91,2)),"")</f>
        <v>9928.59</v>
      </c>
      <c r="H92" s="53" t="str">
        <f>IF(H91&gt;0,IF(AND(SUM(D91:H91)=1,J91=1),C91-SUM(D92:G92),ROUND(C91*H91,2)),"")</f>
        <v/>
      </c>
      <c r="I92" s="54" t="str">
        <f>IF(I91&gt;0,IF(AND(SUM(D91:I91)=1,J91=1),C91-SUM(D92:H92),ROUND(C91*I91,2)),"")</f>
        <v/>
      </c>
      <c r="J92" s="48">
        <f t="shared" si="7"/>
        <v>9928.59</v>
      </c>
    </row>
    <row r="93" spans="1:10" ht="12" customHeight="1">
      <c r="A93" s="91" t="s">
        <v>953</v>
      </c>
      <c r="B93" s="92" t="s">
        <v>313</v>
      </c>
      <c r="C93" s="93">
        <v>21265.79</v>
      </c>
      <c r="D93" s="49"/>
      <c r="E93" s="49"/>
      <c r="F93" s="49"/>
      <c r="G93" s="45">
        <v>1</v>
      </c>
      <c r="H93" s="50"/>
      <c r="I93" s="51"/>
      <c r="J93" s="46">
        <f t="shared" si="7"/>
        <v>1</v>
      </c>
    </row>
    <row r="94" spans="1:10" ht="12.95" customHeight="1">
      <c r="A94" s="91"/>
      <c r="B94" s="92"/>
      <c r="C94" s="93"/>
      <c r="D94" s="52" t="str">
        <f>IF(D93&gt;0,ROUND(C93*D93,2),"")</f>
        <v/>
      </c>
      <c r="E94" s="52" t="str">
        <f>IF(E93&gt;0,IF(AND(SUM(D93:E93)=1,J93=1),C93-SUM(D94:D94),ROUND(C93*E93,2)),"")</f>
        <v/>
      </c>
      <c r="F94" s="52" t="str">
        <f>IF(F93&gt;0,IF(AND(SUM(D93:F93)=1,J93=1),C93-SUM(D94:E94),ROUND(C93*F93,2)),"")</f>
        <v/>
      </c>
      <c r="G94" s="47">
        <f>IF(G93&gt;0,IF(AND(SUM(D93:G93)=1,J93=1),C93-SUM(D94:F94),ROUND(C93*G93,2)),"")</f>
        <v>21265.79</v>
      </c>
      <c r="H94" s="53" t="str">
        <f>IF(H93&gt;0,IF(AND(SUM(D93:H93)=1,J93=1),C93-SUM(D94:G94),ROUND(C93*H93,2)),"")</f>
        <v/>
      </c>
      <c r="I94" s="54" t="str">
        <f>IF(I93&gt;0,IF(AND(SUM(D93:I93)=1,J93=1),C93-SUM(D94:H94),ROUND(C93*I93,2)),"")</f>
        <v/>
      </c>
      <c r="J94" s="48">
        <f t="shared" si="7"/>
        <v>21265.79</v>
      </c>
    </row>
    <row r="95" spans="1:10" ht="12" customHeight="1">
      <c r="A95" s="91" t="s">
        <v>964</v>
      </c>
      <c r="B95" s="92" t="s">
        <v>330</v>
      </c>
      <c r="C95" s="93">
        <v>296403.11</v>
      </c>
      <c r="D95" s="49"/>
      <c r="E95" s="49"/>
      <c r="F95" s="49"/>
      <c r="G95" s="45">
        <v>0.5</v>
      </c>
      <c r="H95" s="94">
        <v>0.5</v>
      </c>
      <c r="I95" s="94"/>
      <c r="J95" s="46">
        <f t="shared" si="7"/>
        <v>1</v>
      </c>
    </row>
    <row r="96" spans="1:10" ht="12.95" customHeight="1">
      <c r="A96" s="91"/>
      <c r="B96" s="92"/>
      <c r="C96" s="93"/>
      <c r="D96" s="52" t="str">
        <f>IF(D95&gt;0,ROUND(C95*D95,2),"")</f>
        <v/>
      </c>
      <c r="E96" s="52" t="str">
        <f>IF(E95&gt;0,IF(AND(SUM(D95:E95)=1,J95=1),C95-SUM(D96:D96),ROUND(C95*E95,2)),"")</f>
        <v/>
      </c>
      <c r="F96" s="52" t="str">
        <f>IF(F95&gt;0,IF(AND(SUM(D95:F95)=1,J95=1),C95-SUM(D96:E96),ROUND(C95*F95,2)),"")</f>
        <v/>
      </c>
      <c r="G96" s="47">
        <f>IF(G95&gt;0,IF(AND(SUM(D95:G95)=1,J95=1),C95-SUM(D96:F96),ROUND(C95*G95,2)),"")</f>
        <v>148201.56</v>
      </c>
      <c r="H96" s="90">
        <f>IF(H95&gt;0,IF(AND(SUM(D95:H95)=1,J95=1),C95-SUM(D96:G96),ROUND(C95*H95,2)),"")</f>
        <v>148201.54999999999</v>
      </c>
      <c r="I96" s="90" t="str">
        <f>IF(I95&gt;0,IF(AND(SUM(D95:I95)=1,J95=1),C95-SUM(D96:H96),ROUND(C95*I95,2)),"")</f>
        <v/>
      </c>
      <c r="J96" s="48">
        <f t="shared" si="7"/>
        <v>296403.11</v>
      </c>
    </row>
    <row r="97" spans="1:10" ht="12" customHeight="1">
      <c r="A97" s="91" t="s">
        <v>1051</v>
      </c>
      <c r="B97" s="92" t="s">
        <v>695</v>
      </c>
      <c r="C97" s="93">
        <v>12370.29</v>
      </c>
      <c r="D97" s="49"/>
      <c r="E97" s="49"/>
      <c r="F97" s="49"/>
      <c r="G97" s="45">
        <v>1</v>
      </c>
      <c r="H97" s="50"/>
      <c r="I97" s="51"/>
      <c r="J97" s="46">
        <f t="shared" si="7"/>
        <v>1</v>
      </c>
    </row>
    <row r="98" spans="1:10" ht="12.95" customHeight="1">
      <c r="A98" s="91"/>
      <c r="B98" s="92"/>
      <c r="C98" s="93"/>
      <c r="D98" s="52" t="str">
        <f>IF(D97&gt;0,ROUND(C97*D97,2),"")</f>
        <v/>
      </c>
      <c r="E98" s="52" t="str">
        <f>IF(E97&gt;0,IF(AND(SUM(D97:E97)=1,J97=1),C97-SUM(D98:D98),ROUND(C97*E97,2)),"")</f>
        <v/>
      </c>
      <c r="F98" s="52" t="str">
        <f>IF(F97&gt;0,IF(AND(SUM(D97:F97)=1,J97=1),C97-SUM(D98:E98),ROUND(C97*F97,2)),"")</f>
        <v/>
      </c>
      <c r="G98" s="47">
        <f>IF(G97&gt;0,IF(AND(SUM(D97:G97)=1,J97=1),C97-SUM(D98:F98),ROUND(C97*G97,2)),"")</f>
        <v>12370.29</v>
      </c>
      <c r="H98" s="53" t="str">
        <f>IF(H97&gt;0,IF(AND(SUM(D97:H97)=1,J97=1),C97-SUM(D98:G98),ROUND(C97*H97,2)),"")</f>
        <v/>
      </c>
      <c r="I98" s="54" t="str">
        <f>IF(I97&gt;0,IF(AND(SUM(D97:I97)=1,J97=1),C97-SUM(D98:H98),ROUND(C97*I97,2)),"")</f>
        <v/>
      </c>
      <c r="J98" s="48">
        <f t="shared" si="7"/>
        <v>12370.29</v>
      </c>
    </row>
    <row r="99" spans="1:10" ht="12" customHeight="1">
      <c r="A99" s="91" t="s">
        <v>1055</v>
      </c>
      <c r="B99" s="92" t="s">
        <v>700</v>
      </c>
      <c r="C99" s="93">
        <v>24803.48</v>
      </c>
      <c r="D99" s="49"/>
      <c r="E99" s="49"/>
      <c r="F99" s="49"/>
      <c r="G99" s="45">
        <v>1</v>
      </c>
      <c r="H99" s="50"/>
      <c r="I99" s="51"/>
      <c r="J99" s="46">
        <f t="shared" ref="J99:J112" si="10">SUM(D99:I99)</f>
        <v>1</v>
      </c>
    </row>
    <row r="100" spans="1:10" ht="12.95" customHeight="1">
      <c r="A100" s="91"/>
      <c r="B100" s="92"/>
      <c r="C100" s="93"/>
      <c r="D100" s="52" t="str">
        <f>IF(D99&gt;0,ROUND(C99*D99,2),"")</f>
        <v/>
      </c>
      <c r="E100" s="52" t="str">
        <f>IF(E99&gt;0,IF(AND(SUM(D99:E99)=1,J99=1),C99-SUM(D100:D100),ROUND(C99*E99,2)),"")</f>
        <v/>
      </c>
      <c r="F100" s="52" t="str">
        <f>IF(F99&gt;0,IF(AND(SUM(D99:F99)=1,J99=1),C99-SUM(D100:E100),ROUND(C99*F99,2)),"")</f>
        <v/>
      </c>
      <c r="G100" s="47">
        <f>IF(G99&gt;0,IF(AND(SUM(D99:G99)=1,J99=1),C99-SUM(D100:F100),ROUND(C99*G99,2)),"")</f>
        <v>24803.48</v>
      </c>
      <c r="H100" s="53" t="str">
        <f>IF(H99&gt;0,IF(AND(SUM(D99:H99)=1,J99=1),C99-SUM(D100:G100),ROUND(C99*H99,2)),"")</f>
        <v/>
      </c>
      <c r="I100" s="54" t="str">
        <f>IF(I99&gt;0,IF(AND(SUM(D99:I99)=1,J99=1),C99-SUM(D100:H100),ROUND(C99*I99,2)),"")</f>
        <v/>
      </c>
      <c r="J100" s="48">
        <f t="shared" si="10"/>
        <v>24803.48</v>
      </c>
    </row>
    <row r="101" spans="1:10" ht="12" customHeight="1">
      <c r="A101" s="91" t="s">
        <v>1064</v>
      </c>
      <c r="B101" s="92" t="s">
        <v>720</v>
      </c>
      <c r="C101" s="93">
        <v>19501.87</v>
      </c>
      <c r="D101" s="49"/>
      <c r="E101" s="49"/>
      <c r="F101" s="49"/>
      <c r="G101" s="49"/>
      <c r="H101" s="94">
        <v>1</v>
      </c>
      <c r="I101" s="94"/>
      <c r="J101" s="46">
        <f t="shared" si="10"/>
        <v>1</v>
      </c>
    </row>
    <row r="102" spans="1:10" ht="12.95" customHeight="1">
      <c r="A102" s="91"/>
      <c r="B102" s="92"/>
      <c r="C102" s="93"/>
      <c r="D102" s="52" t="str">
        <f>IF(D101&gt;0,ROUND(C101*D101,2),"")</f>
        <v/>
      </c>
      <c r="E102" s="52" t="str">
        <f>IF(E101&gt;0,IF(AND(SUM(D101:E101)=1,J101=1),C101-SUM(D102:D102),ROUND(C101*E101,2)),"")</f>
        <v/>
      </c>
      <c r="F102" s="52" t="str">
        <f>IF(F101&gt;0,IF(AND(SUM(D101:F101)=1,J101=1),C101-SUM(D102:E102),ROUND(C101*F101,2)),"")</f>
        <v/>
      </c>
      <c r="G102" s="52" t="str">
        <f>IF(G101&gt;0,IF(AND(SUM(D101:G101)=1,J101=1),C101-SUM(D102:F102),ROUND(C101*G101,2)),"")</f>
        <v/>
      </c>
      <c r="H102" s="90">
        <f>IF(H101&gt;0,IF(AND(SUM(D101:H101)=1,J101=1),C101-SUM(D102:G102),ROUND(C101*H101,2)),"")</f>
        <v>19501.87</v>
      </c>
      <c r="I102" s="90" t="str">
        <f>IF(I101&gt;0,IF(AND(SUM(D101:I101)=1,J101=1),C101-SUM(D102:H102),ROUND(C101*I101,2)),"")</f>
        <v/>
      </c>
      <c r="J102" s="48">
        <f t="shared" si="10"/>
        <v>19501.87</v>
      </c>
    </row>
    <row r="103" spans="1:10" ht="12" customHeight="1">
      <c r="A103" s="91" t="s">
        <v>1077</v>
      </c>
      <c r="B103" s="92" t="s">
        <v>731</v>
      </c>
      <c r="C103" s="93">
        <v>4962.71</v>
      </c>
      <c r="D103" s="49"/>
      <c r="E103" s="49"/>
      <c r="F103" s="45">
        <v>0.5</v>
      </c>
      <c r="G103" s="45">
        <v>0.5</v>
      </c>
      <c r="H103" s="50"/>
      <c r="I103" s="51"/>
      <c r="J103" s="46">
        <f t="shared" si="10"/>
        <v>1</v>
      </c>
    </row>
    <row r="104" spans="1:10" ht="12.95" customHeight="1">
      <c r="A104" s="91"/>
      <c r="B104" s="92"/>
      <c r="C104" s="93"/>
      <c r="D104" s="52" t="str">
        <f>IF(D103&gt;0,ROUND(C103*D103,2),"")</f>
        <v/>
      </c>
      <c r="E104" s="52" t="str">
        <f>IF(E103&gt;0,IF(AND(SUM(D103:E103)=1,J103=1),C103-SUM(D104:D104),ROUND(C103*E103,2)),"")</f>
        <v/>
      </c>
      <c r="F104" s="47">
        <f>IF(F103&gt;0,IF(AND(SUM(D103:F103)=1,J103=1),C103-SUM(D104:E104),ROUND(C103*F103,2)),"")</f>
        <v>2481.36</v>
      </c>
      <c r="G104" s="47">
        <f>IF(G103&gt;0,IF(AND(SUM(D103:G103)=1,J103=1),C103-SUM(D104:F104),ROUND(C103*G103,2)),"")</f>
        <v>2481.35</v>
      </c>
      <c r="H104" s="53" t="str">
        <f>IF(H103&gt;0,IF(AND(SUM(D103:H103)=1,J103=1),C103-SUM(D104:G104),ROUND(C103*H103,2)),"")</f>
        <v/>
      </c>
      <c r="I104" s="54" t="str">
        <f>IF(I103&gt;0,IF(AND(SUM(D103:I103)=1,J103=1),C103-SUM(D104:H104),ROUND(C103*I103,2)),"")</f>
        <v/>
      </c>
      <c r="J104" s="48">
        <f t="shared" si="10"/>
        <v>4962.71</v>
      </c>
    </row>
    <row r="105" spans="1:10" ht="12" customHeight="1">
      <c r="A105" s="91" t="s">
        <v>1087</v>
      </c>
      <c r="B105" s="92" t="s">
        <v>1088</v>
      </c>
      <c r="C105" s="93">
        <v>1187193.8</v>
      </c>
      <c r="D105" s="45">
        <v>0.1013</v>
      </c>
      <c r="E105" s="45">
        <v>0.27379999999999999</v>
      </c>
      <c r="F105" s="45">
        <v>0.27379999999999999</v>
      </c>
      <c r="G105" s="45">
        <v>0.33130000000000004</v>
      </c>
      <c r="H105" s="94">
        <v>1.9799999999999998E-2</v>
      </c>
      <c r="I105" s="94"/>
      <c r="J105" s="46">
        <f t="shared" si="10"/>
        <v>1</v>
      </c>
    </row>
    <row r="106" spans="1:10" ht="12.95" customHeight="1">
      <c r="A106" s="91"/>
      <c r="B106" s="92"/>
      <c r="C106" s="93"/>
      <c r="D106" s="47">
        <f>IF(D105&gt;0,ROUND(C105*D105,2),"")</f>
        <v>120262.73</v>
      </c>
      <c r="E106" s="47">
        <f>IF(E105&gt;0,IF(AND(SUM(D105:E105)=1,J105=1),C105-SUM(D106:D106),ROUND(C105*E105,2)),"")</f>
        <v>325053.65999999997</v>
      </c>
      <c r="F106" s="47">
        <f>IF(F105&gt;0,IF(AND(SUM(D105:F105)=1,J105=1),C105-SUM(D106:E106),ROUND(C105*F105,2)),"")</f>
        <v>325053.65999999997</v>
      </c>
      <c r="G106" s="47">
        <f>IF(G105&gt;0,IF(AND(SUM(D105:G105)=1,J105=1),C105-SUM(D106:F106),ROUND(C105*G105,2)),"")</f>
        <v>393317.31</v>
      </c>
      <c r="H106" s="90">
        <f>IF(H105&gt;0,IF(AND(SUM(D105:H105)=1,J105=1),C105-SUM(D106:G106),ROUND(C105*H105,2)),"")</f>
        <v>23506.440000000177</v>
      </c>
      <c r="I106" s="90" t="str">
        <f>IF(I105&gt;0,IF(AND(SUM(D105:I105)=1,J105=1),C105-SUM(D106:H106),ROUND(C105*I105,2)),"")</f>
        <v/>
      </c>
      <c r="J106" s="48">
        <f t="shared" si="10"/>
        <v>1187193.8</v>
      </c>
    </row>
    <row r="107" spans="1:10" ht="12" customHeight="1">
      <c r="A107" s="91" t="s">
        <v>1105</v>
      </c>
      <c r="B107" s="92" t="s">
        <v>750</v>
      </c>
      <c r="C107" s="93">
        <v>5282.78</v>
      </c>
      <c r="D107" s="49"/>
      <c r="E107" s="49"/>
      <c r="F107" s="45">
        <v>1</v>
      </c>
      <c r="G107" s="49"/>
      <c r="H107" s="50"/>
      <c r="I107" s="51"/>
      <c r="J107" s="46">
        <f t="shared" si="10"/>
        <v>1</v>
      </c>
    </row>
    <row r="108" spans="1:10" ht="12.95" customHeight="1">
      <c r="A108" s="91"/>
      <c r="B108" s="92"/>
      <c r="C108" s="93"/>
      <c r="D108" s="52" t="str">
        <f>IF(D107&gt;0,ROUND(C107*D107,2),"")</f>
        <v/>
      </c>
      <c r="E108" s="52" t="str">
        <f>IF(E107&gt;0,IF(AND(SUM(D107:E107)=1,J107=1),C107-SUM(D108:D108),ROUND(C107*E107,2)),"")</f>
        <v/>
      </c>
      <c r="F108" s="47">
        <f>IF(F107&gt;0,IF(AND(SUM(D107:F107)=1,J107=1),C107-SUM(D108:E108),ROUND(C107*F107,2)),"")</f>
        <v>5282.78</v>
      </c>
      <c r="G108" s="52" t="str">
        <f>IF(G107&gt;0,IF(AND(SUM(D107:G107)=1,J107=1),C107-SUM(D108:F108),ROUND(C107*G107,2)),"")</f>
        <v/>
      </c>
      <c r="H108" s="53" t="str">
        <f>IF(H107&gt;0,IF(AND(SUM(D107:H107)=1,J107=1),C107-SUM(D108:G108),ROUND(C107*H107,2)),"")</f>
        <v/>
      </c>
      <c r="I108" s="54" t="str">
        <f>IF(I107&gt;0,IF(AND(SUM(D107:I107)=1,J107=1),C107-SUM(D108:H108),ROUND(C107*I107,2)),"")</f>
        <v/>
      </c>
      <c r="J108" s="48">
        <f t="shared" si="10"/>
        <v>5282.78</v>
      </c>
    </row>
    <row r="109" spans="1:10" ht="12" customHeight="1">
      <c r="A109" s="91" t="s">
        <v>1110</v>
      </c>
      <c r="B109" s="92" t="s">
        <v>1111</v>
      </c>
      <c r="C109" s="93">
        <v>11040.44</v>
      </c>
      <c r="D109" s="49">
        <f>D110/C109</f>
        <v>0</v>
      </c>
      <c r="E109" s="45">
        <f>E110/C109</f>
        <v>1</v>
      </c>
      <c r="F109" s="49">
        <f>F110/C109</f>
        <v>0</v>
      </c>
      <c r="G109" s="49">
        <f>G110/C109</f>
        <v>0</v>
      </c>
      <c r="H109" s="50">
        <f>H110/C109</f>
        <v>0</v>
      </c>
      <c r="I109" s="51">
        <f>I110/C109</f>
        <v>0</v>
      </c>
      <c r="J109" s="46">
        <f t="shared" si="10"/>
        <v>1</v>
      </c>
    </row>
    <row r="110" spans="1:10" ht="12.95" customHeight="1">
      <c r="A110" s="91"/>
      <c r="B110" s="92"/>
      <c r="C110" s="93"/>
      <c r="D110" s="52">
        <f t="shared" ref="D110:I110" si="11">SUM(D112)*1</f>
        <v>0</v>
      </c>
      <c r="E110" s="47">
        <f t="shared" si="11"/>
        <v>11040.44</v>
      </c>
      <c r="F110" s="52">
        <f t="shared" si="11"/>
        <v>0</v>
      </c>
      <c r="G110" s="52">
        <f t="shared" si="11"/>
        <v>0</v>
      </c>
      <c r="H110" s="53">
        <f t="shared" si="11"/>
        <v>0</v>
      </c>
      <c r="I110" s="54">
        <f t="shared" si="11"/>
        <v>0</v>
      </c>
      <c r="J110" s="48">
        <f t="shared" si="10"/>
        <v>11040.44</v>
      </c>
    </row>
    <row r="111" spans="1:10" ht="12" customHeight="1">
      <c r="A111" s="91" t="s">
        <v>1112</v>
      </c>
      <c r="B111" s="92" t="s">
        <v>38</v>
      </c>
      <c r="C111" s="93">
        <v>11040.44</v>
      </c>
      <c r="D111" s="49"/>
      <c r="E111" s="45">
        <v>1</v>
      </c>
      <c r="F111" s="49"/>
      <c r="G111" s="49"/>
      <c r="H111" s="50"/>
      <c r="I111" s="51"/>
      <c r="J111" s="46">
        <f t="shared" si="10"/>
        <v>1</v>
      </c>
    </row>
    <row r="112" spans="1:10" ht="33" customHeight="1">
      <c r="A112" s="91"/>
      <c r="B112" s="92"/>
      <c r="C112" s="93"/>
      <c r="D112" s="52" t="str">
        <f>IF(D111&gt;0,ROUND(C111*D111,2),"")</f>
        <v/>
      </c>
      <c r="E112" s="47">
        <f>IF(E111&gt;0,IF(AND(SUM(D111:E111)=1,J111=1),C111-SUM(D112:D112),ROUND(C111*E111,2)),"")</f>
        <v>11040.44</v>
      </c>
      <c r="F112" s="52" t="str">
        <f>IF(F111&gt;0,IF(AND(SUM(D111:F111)=1,J111=1),C111-SUM(D112:E112),ROUND(C111*F111,2)),"")</f>
        <v/>
      </c>
      <c r="G112" s="52" t="str">
        <f>IF(G111&gt;0,IF(AND(SUM(D111:G111)=1,J111=1),C111-SUM(D112:F112),ROUND(C111*G111,2)),"")</f>
        <v/>
      </c>
      <c r="H112" s="53" t="str">
        <f>IF(H111&gt;0,IF(AND(SUM(D111:H111)=1,J111=1),C111-SUM(D112:G112),ROUND(C111*H111,2)),"")</f>
        <v/>
      </c>
      <c r="I112" s="54" t="str">
        <f>IF(I111&gt;0,IF(AND(SUM(D111:I111)=1,J111=1),C111-SUM(D112:H112),ROUND(C111*I111,2)),"")</f>
        <v/>
      </c>
      <c r="J112" s="48">
        <f t="shared" si="10"/>
        <v>11040.44</v>
      </c>
    </row>
    <row r="113" spans="1:10" ht="12" customHeight="1">
      <c r="A113" s="55"/>
      <c r="B113" s="56"/>
      <c r="C113" s="88">
        <f>SUM(C3,C17,C23,C33,C65,C73,C81,C109)</f>
        <v>4811143.3100000005</v>
      </c>
      <c r="D113" s="57">
        <f t="shared" ref="D113:I113" si="12">SUM(D4,D18,D24,D34,D66,D74,D82,D110)</f>
        <v>706015.35999999987</v>
      </c>
      <c r="E113" s="57">
        <f t="shared" si="12"/>
        <v>967618.49999999988</v>
      </c>
      <c r="F113" s="57">
        <f t="shared" si="12"/>
        <v>1055946.54</v>
      </c>
      <c r="G113" s="57">
        <f t="shared" si="12"/>
        <v>1581816.48</v>
      </c>
      <c r="H113" s="89">
        <f t="shared" si="12"/>
        <v>499746.43000000023</v>
      </c>
      <c r="I113" s="89">
        <f t="shared" si="12"/>
        <v>0</v>
      </c>
      <c r="J113" s="90">
        <f>I114</f>
        <v>4811143.3100000005</v>
      </c>
    </row>
    <row r="114" spans="1:10" ht="12.95" customHeight="1">
      <c r="A114" s="58"/>
      <c r="B114" s="59"/>
      <c r="C114" s="88"/>
      <c r="D114" s="47">
        <f t="shared" ref="D114:I114" si="13">D113+C114</f>
        <v>706015.35999999987</v>
      </c>
      <c r="E114" s="47">
        <f t="shared" si="13"/>
        <v>1673633.8599999999</v>
      </c>
      <c r="F114" s="47">
        <f t="shared" si="13"/>
        <v>2729580.4</v>
      </c>
      <c r="G114" s="47">
        <f t="shared" si="13"/>
        <v>4311396.88</v>
      </c>
      <c r="H114" s="90">
        <f t="shared" si="13"/>
        <v>4811143.3100000005</v>
      </c>
      <c r="I114" s="90">
        <f t="shared" si="13"/>
        <v>4811143.3100000005</v>
      </c>
      <c r="J114" s="90"/>
    </row>
  </sheetData>
  <mergeCells count="211">
    <mergeCell ref="A5:A6"/>
    <mergeCell ref="B5:B6"/>
    <mergeCell ref="C5:C6"/>
    <mergeCell ref="H5:I5"/>
    <mergeCell ref="H6:I6"/>
    <mergeCell ref="A1:H1"/>
    <mergeCell ref="H2:I2"/>
    <mergeCell ref="A3:A4"/>
    <mergeCell ref="B3:B4"/>
    <mergeCell ref="C3:C4"/>
    <mergeCell ref="H3:I3"/>
    <mergeCell ref="H4:I4"/>
    <mergeCell ref="A9:A10"/>
    <mergeCell ref="B9:B10"/>
    <mergeCell ref="C9:C10"/>
    <mergeCell ref="H9:I9"/>
    <mergeCell ref="H10:I10"/>
    <mergeCell ref="A7:A8"/>
    <mergeCell ref="B7:B8"/>
    <mergeCell ref="C7:C8"/>
    <mergeCell ref="H7:I7"/>
    <mergeCell ref="H8:I8"/>
    <mergeCell ref="H15:I15"/>
    <mergeCell ref="H16:I16"/>
    <mergeCell ref="A13:A14"/>
    <mergeCell ref="B13:B14"/>
    <mergeCell ref="C13:C14"/>
    <mergeCell ref="H13:I13"/>
    <mergeCell ref="H14:I14"/>
    <mergeCell ref="A11:A12"/>
    <mergeCell ref="B11:B12"/>
    <mergeCell ref="C11:C12"/>
    <mergeCell ref="H11:I11"/>
    <mergeCell ref="H12:I12"/>
    <mergeCell ref="A17:A18"/>
    <mergeCell ref="B17:B18"/>
    <mergeCell ref="C17:C18"/>
    <mergeCell ref="A19:A20"/>
    <mergeCell ref="B19:B20"/>
    <mergeCell ref="C19:C20"/>
    <mergeCell ref="A15:A16"/>
    <mergeCell ref="B15:B16"/>
    <mergeCell ref="C15:C16"/>
    <mergeCell ref="H23:I23"/>
    <mergeCell ref="H24:I24"/>
    <mergeCell ref="A25:A26"/>
    <mergeCell ref="B25:B26"/>
    <mergeCell ref="C25:C26"/>
    <mergeCell ref="A21:A22"/>
    <mergeCell ref="B21:B22"/>
    <mergeCell ref="C21:C22"/>
    <mergeCell ref="A23:A24"/>
    <mergeCell ref="B23:B24"/>
    <mergeCell ref="C23:C24"/>
    <mergeCell ref="H33:I33"/>
    <mergeCell ref="H34:I34"/>
    <mergeCell ref="H29:I29"/>
    <mergeCell ref="H30:I30"/>
    <mergeCell ref="A31:A32"/>
    <mergeCell ref="B31:B32"/>
    <mergeCell ref="C31:C32"/>
    <mergeCell ref="A27:A28"/>
    <mergeCell ref="B27:B28"/>
    <mergeCell ref="C27:C28"/>
    <mergeCell ref="A29:A30"/>
    <mergeCell ref="B29:B30"/>
    <mergeCell ref="C29:C30"/>
    <mergeCell ref="A35:A36"/>
    <mergeCell ref="B35:B36"/>
    <mergeCell ref="C35:C36"/>
    <mergeCell ref="A37:A38"/>
    <mergeCell ref="B37:B38"/>
    <mergeCell ref="C37:C38"/>
    <mergeCell ref="A33:A34"/>
    <mergeCell ref="B33:B34"/>
    <mergeCell ref="C33:C34"/>
    <mergeCell ref="A43:A44"/>
    <mergeCell ref="B43:B44"/>
    <mergeCell ref="C43:C44"/>
    <mergeCell ref="A45:A46"/>
    <mergeCell ref="B45:B46"/>
    <mergeCell ref="C45:C46"/>
    <mergeCell ref="A39:A40"/>
    <mergeCell ref="B39:B40"/>
    <mergeCell ref="C39:C40"/>
    <mergeCell ref="A41:A42"/>
    <mergeCell ref="B41:B42"/>
    <mergeCell ref="C41:C42"/>
    <mergeCell ref="A49:A50"/>
    <mergeCell ref="B49:B50"/>
    <mergeCell ref="C49:C50"/>
    <mergeCell ref="H49:I49"/>
    <mergeCell ref="H50:I50"/>
    <mergeCell ref="A47:A48"/>
    <mergeCell ref="B47:B48"/>
    <mergeCell ref="C47:C48"/>
    <mergeCell ref="H47:I47"/>
    <mergeCell ref="H48:I48"/>
    <mergeCell ref="A55:A56"/>
    <mergeCell ref="B55:B56"/>
    <mergeCell ref="C55:C56"/>
    <mergeCell ref="H55:I55"/>
    <mergeCell ref="H56:I56"/>
    <mergeCell ref="A51:A52"/>
    <mergeCell ref="B51:B52"/>
    <mergeCell ref="C51:C52"/>
    <mergeCell ref="A53:A54"/>
    <mergeCell ref="B53:B54"/>
    <mergeCell ref="C53:C54"/>
    <mergeCell ref="H59:I59"/>
    <mergeCell ref="H60:I60"/>
    <mergeCell ref="A61:A62"/>
    <mergeCell ref="B61:B62"/>
    <mergeCell ref="C61:C62"/>
    <mergeCell ref="A57:A58"/>
    <mergeCell ref="B57:B58"/>
    <mergeCell ref="C57:C58"/>
    <mergeCell ref="A59:A60"/>
    <mergeCell ref="B59:B60"/>
    <mergeCell ref="C59:C60"/>
    <mergeCell ref="A67:A68"/>
    <mergeCell ref="B67:B68"/>
    <mergeCell ref="C67:C68"/>
    <mergeCell ref="A69:A70"/>
    <mergeCell ref="B69:B70"/>
    <mergeCell ref="C69:C70"/>
    <mergeCell ref="A63:A64"/>
    <mergeCell ref="B63:B64"/>
    <mergeCell ref="C63:C64"/>
    <mergeCell ref="A65:A66"/>
    <mergeCell ref="B65:B66"/>
    <mergeCell ref="C65:C66"/>
    <mergeCell ref="H73:I73"/>
    <mergeCell ref="H74:I74"/>
    <mergeCell ref="A75:A76"/>
    <mergeCell ref="B75:B76"/>
    <mergeCell ref="C75:C76"/>
    <mergeCell ref="A71:A72"/>
    <mergeCell ref="B71:B72"/>
    <mergeCell ref="C71:C72"/>
    <mergeCell ref="A73:A74"/>
    <mergeCell ref="B73:B74"/>
    <mergeCell ref="C73:C74"/>
    <mergeCell ref="H79:I79"/>
    <mergeCell ref="H80:I80"/>
    <mergeCell ref="A81:A82"/>
    <mergeCell ref="B81:B82"/>
    <mergeCell ref="C81:C82"/>
    <mergeCell ref="H81:I81"/>
    <mergeCell ref="H82:I82"/>
    <mergeCell ref="A77:A78"/>
    <mergeCell ref="B77:B78"/>
    <mergeCell ref="C77:C78"/>
    <mergeCell ref="A79:A80"/>
    <mergeCell ref="B79:B80"/>
    <mergeCell ref="C79:C80"/>
    <mergeCell ref="A87:A88"/>
    <mergeCell ref="B87:B88"/>
    <mergeCell ref="C87:C88"/>
    <mergeCell ref="A89:A90"/>
    <mergeCell ref="B89:B90"/>
    <mergeCell ref="C89:C90"/>
    <mergeCell ref="A83:A84"/>
    <mergeCell ref="B83:B84"/>
    <mergeCell ref="C83:C84"/>
    <mergeCell ref="A85:A86"/>
    <mergeCell ref="B85:B86"/>
    <mergeCell ref="C85:C86"/>
    <mergeCell ref="A95:A96"/>
    <mergeCell ref="B95:B96"/>
    <mergeCell ref="C95:C96"/>
    <mergeCell ref="H95:I95"/>
    <mergeCell ref="H96:I96"/>
    <mergeCell ref="A91:A92"/>
    <mergeCell ref="B91:B92"/>
    <mergeCell ref="C91:C92"/>
    <mergeCell ref="A93:A94"/>
    <mergeCell ref="B93:B94"/>
    <mergeCell ref="C93:C94"/>
    <mergeCell ref="A101:A102"/>
    <mergeCell ref="B101:B102"/>
    <mergeCell ref="C101:C102"/>
    <mergeCell ref="H101:I101"/>
    <mergeCell ref="H102:I102"/>
    <mergeCell ref="A97:A98"/>
    <mergeCell ref="B97:B98"/>
    <mergeCell ref="C97:C98"/>
    <mergeCell ref="A99:A100"/>
    <mergeCell ref="B99:B100"/>
    <mergeCell ref="C99:C100"/>
    <mergeCell ref="H105:I105"/>
    <mergeCell ref="H106:I106"/>
    <mergeCell ref="A107:A108"/>
    <mergeCell ref="B107:B108"/>
    <mergeCell ref="C107:C108"/>
    <mergeCell ref="A103:A104"/>
    <mergeCell ref="B103:B104"/>
    <mergeCell ref="C103:C104"/>
    <mergeCell ref="A105:A106"/>
    <mergeCell ref="B105:B106"/>
    <mergeCell ref="C105:C106"/>
    <mergeCell ref="C113:C114"/>
    <mergeCell ref="H113:I113"/>
    <mergeCell ref="J113:J114"/>
    <mergeCell ref="H114:I114"/>
    <mergeCell ref="A109:A110"/>
    <mergeCell ref="B109:B110"/>
    <mergeCell ref="C109:C110"/>
    <mergeCell ref="A111:A112"/>
    <mergeCell ref="B111:B112"/>
    <mergeCell ref="C111:C112"/>
  </mergeCells>
  <pageMargins left="0.51181102362204722" right="0.51181102362204722" top="0.51181102362204722" bottom="0.51181102362204722" header="0" footer="0"/>
  <pageSetup paperSize="9" scale="85" orientation="landscape" r:id="rId1"/>
  <headerFooter>
    <oddFooter>&amp;L&amp;9&amp;A&amp;R&amp;9Página &amp;P de &amp;N</oddFooter>
  </headerFooter>
  <rowBreaks count="1" manualBreakCount="1">
    <brk id="3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D49"/>
  <sheetViews>
    <sheetView view="pageBreakPreview" zoomScale="145" zoomScaleNormal="100" zoomScaleSheetLayoutView="145" workbookViewId="0">
      <selection activeCell="D6" sqref="D6"/>
    </sheetView>
  </sheetViews>
  <sheetFormatPr defaultRowHeight="14.25"/>
  <cols>
    <col min="1" max="1" width="12.75" customWidth="1"/>
    <col min="2" max="2" width="68" customWidth="1"/>
    <col min="3" max="3" width="12.75" customWidth="1"/>
    <col min="4" max="4" width="37.375" customWidth="1"/>
  </cols>
  <sheetData>
    <row r="1" spans="1:4" ht="131.1" customHeight="1">
      <c r="A1" s="1"/>
      <c r="B1" s="1"/>
      <c r="C1" s="1"/>
      <c r="D1" s="1"/>
    </row>
    <row r="2" spans="1:4" ht="12" customHeight="1">
      <c r="A2" s="8"/>
      <c r="B2" s="70" t="s">
        <v>2976</v>
      </c>
      <c r="C2" s="70"/>
      <c r="D2" s="70"/>
    </row>
    <row r="3" spans="1:4" ht="15" customHeight="1">
      <c r="A3" s="60" t="s">
        <v>3012</v>
      </c>
      <c r="B3" s="60" t="s">
        <v>2</v>
      </c>
      <c r="C3" s="60" t="s">
        <v>2980</v>
      </c>
      <c r="D3" s="8"/>
    </row>
    <row r="4" spans="1:4" ht="8.1" customHeight="1">
      <c r="A4" s="8"/>
      <c r="B4" s="70"/>
      <c r="C4" s="70"/>
      <c r="D4" s="8"/>
    </row>
    <row r="5" spans="1:4" ht="12.95" customHeight="1">
      <c r="A5" s="61" t="s">
        <v>3013</v>
      </c>
      <c r="B5" s="62" t="s">
        <v>3014</v>
      </c>
      <c r="C5" s="8"/>
      <c r="D5" s="8"/>
    </row>
    <row r="6" spans="1:4" ht="12.95" customHeight="1">
      <c r="A6" s="63" t="s">
        <v>3015</v>
      </c>
      <c r="B6" s="64" t="s">
        <v>3016</v>
      </c>
      <c r="C6" s="65">
        <v>7.4</v>
      </c>
      <c r="D6" s="8"/>
    </row>
    <row r="7" spans="1:4" ht="15" customHeight="1">
      <c r="A7" s="8"/>
      <c r="B7" s="66" t="s">
        <v>1123</v>
      </c>
      <c r="C7" s="67">
        <v>7.4</v>
      </c>
      <c r="D7" s="8"/>
    </row>
    <row r="8" spans="1:4" ht="15" customHeight="1">
      <c r="A8" s="8"/>
      <c r="B8" s="70" t="s">
        <v>2976</v>
      </c>
      <c r="C8" s="70"/>
      <c r="D8" s="8"/>
    </row>
    <row r="9" spans="1:4" ht="8.1" customHeight="1">
      <c r="A9" s="8"/>
      <c r="B9" s="70"/>
      <c r="C9" s="70"/>
      <c r="D9" s="8"/>
    </row>
    <row r="10" spans="1:4" ht="12.95" customHeight="1">
      <c r="A10" s="61" t="s">
        <v>3017</v>
      </c>
      <c r="B10" s="62" t="s">
        <v>3018</v>
      </c>
      <c r="C10" s="8"/>
      <c r="D10" s="8"/>
    </row>
    <row r="11" spans="1:4" ht="12.95" customHeight="1">
      <c r="A11" s="63" t="s">
        <v>3019</v>
      </c>
      <c r="B11" s="64" t="s">
        <v>3020</v>
      </c>
      <c r="C11" s="65">
        <v>4</v>
      </c>
      <c r="D11" s="8"/>
    </row>
    <row r="12" spans="1:4" ht="12.95" customHeight="1">
      <c r="A12" s="63" t="s">
        <v>3021</v>
      </c>
      <c r="B12" s="64" t="s">
        <v>3022</v>
      </c>
      <c r="C12" s="65">
        <v>1</v>
      </c>
      <c r="D12" s="8"/>
    </row>
    <row r="13" spans="1:4" ht="12.95" customHeight="1">
      <c r="A13" s="63" t="s">
        <v>3023</v>
      </c>
      <c r="B13" s="64" t="s">
        <v>3024</v>
      </c>
      <c r="C13" s="65">
        <v>1.27</v>
      </c>
      <c r="D13" s="8"/>
    </row>
    <row r="14" spans="1:4" ht="12.95" customHeight="1">
      <c r="A14" s="63" t="s">
        <v>3025</v>
      </c>
      <c r="B14" s="64" t="s">
        <v>3026</v>
      </c>
      <c r="C14" s="65">
        <v>1.23</v>
      </c>
      <c r="D14" s="8"/>
    </row>
    <row r="15" spans="1:4" ht="15" customHeight="1">
      <c r="A15" s="8"/>
      <c r="B15" s="66" t="s">
        <v>1123</v>
      </c>
      <c r="C15" s="67">
        <v>7.5</v>
      </c>
      <c r="D15" s="8"/>
    </row>
    <row r="16" spans="1:4" ht="15" customHeight="1">
      <c r="A16" s="8"/>
      <c r="B16" s="70" t="s">
        <v>2976</v>
      </c>
      <c r="C16" s="70"/>
      <c r="D16" s="8"/>
    </row>
    <row r="17" spans="1:4" ht="8.1" customHeight="1">
      <c r="A17" s="8"/>
      <c r="B17" s="70"/>
      <c r="C17" s="70"/>
      <c r="D17" s="8"/>
    </row>
    <row r="18" spans="1:4" ht="12.95" customHeight="1">
      <c r="A18" s="61" t="s">
        <v>3027</v>
      </c>
      <c r="B18" s="62" t="s">
        <v>3028</v>
      </c>
      <c r="C18" s="8"/>
      <c r="D18" s="8"/>
    </row>
    <row r="19" spans="1:4" ht="12.95" customHeight="1">
      <c r="A19" s="63" t="s">
        <v>3029</v>
      </c>
      <c r="B19" s="64" t="s">
        <v>3030</v>
      </c>
      <c r="C19" s="65">
        <v>0.65</v>
      </c>
      <c r="D19" s="8"/>
    </row>
    <row r="20" spans="1:4" ht="12.95" customHeight="1">
      <c r="A20" s="63" t="s">
        <v>3031</v>
      </c>
      <c r="B20" s="64" t="s">
        <v>3032</v>
      </c>
      <c r="C20" s="65">
        <v>3</v>
      </c>
      <c r="D20" s="8"/>
    </row>
    <row r="21" spans="1:4" ht="12.95" customHeight="1">
      <c r="A21" s="63" t="s">
        <v>3033</v>
      </c>
      <c r="B21" s="64" t="s">
        <v>3034</v>
      </c>
      <c r="C21" s="65">
        <v>2</v>
      </c>
      <c r="D21" s="8"/>
    </row>
    <row r="22" spans="1:4" ht="12.95" customHeight="1">
      <c r="A22" s="63" t="s">
        <v>3035</v>
      </c>
      <c r="B22" s="64" t="s">
        <v>3036</v>
      </c>
      <c r="C22" s="65">
        <v>3.6</v>
      </c>
      <c r="D22" s="8"/>
    </row>
    <row r="23" spans="1:4" ht="15" customHeight="1">
      <c r="A23" s="8"/>
      <c r="B23" s="66" t="s">
        <v>1123</v>
      </c>
      <c r="C23" s="67">
        <v>9.25</v>
      </c>
      <c r="D23" s="8"/>
    </row>
    <row r="24" spans="1:4" ht="15" customHeight="1">
      <c r="A24" s="8"/>
      <c r="B24" s="70" t="s">
        <v>2976</v>
      </c>
      <c r="C24" s="70"/>
      <c r="D24" s="8"/>
    </row>
    <row r="25" spans="1:4" ht="26.1" customHeight="1">
      <c r="A25" s="8"/>
      <c r="B25" s="96" t="s">
        <v>3037</v>
      </c>
      <c r="C25" s="96"/>
      <c r="D25" s="8"/>
    </row>
    <row r="26" spans="1:4" ht="44.1" customHeight="1">
      <c r="A26" s="8"/>
      <c r="B26" s="72"/>
      <c r="C26" s="72"/>
      <c r="D26" s="8"/>
    </row>
    <row r="27" spans="1:4" ht="12" customHeight="1">
      <c r="A27" s="8"/>
      <c r="B27" s="70" t="s">
        <v>2976</v>
      </c>
      <c r="C27" s="70"/>
      <c r="D27" s="70"/>
    </row>
    <row r="28" spans="1:4" ht="15" customHeight="1">
      <c r="A28" s="60" t="s">
        <v>3012</v>
      </c>
      <c r="B28" s="60" t="s">
        <v>2</v>
      </c>
      <c r="C28" s="60" t="s">
        <v>2980</v>
      </c>
      <c r="D28" s="8"/>
    </row>
    <row r="29" spans="1:4" ht="8.1" customHeight="1">
      <c r="A29" s="8"/>
      <c r="B29" s="70"/>
      <c r="C29" s="70"/>
      <c r="D29" s="8"/>
    </row>
    <row r="30" spans="1:4" ht="12.95" customHeight="1">
      <c r="A30" s="61" t="s">
        <v>3013</v>
      </c>
      <c r="B30" s="62" t="s">
        <v>3014</v>
      </c>
      <c r="C30" s="8"/>
      <c r="D30" s="8"/>
    </row>
    <row r="31" spans="1:4" ht="12.95" customHeight="1">
      <c r="A31" s="63" t="s">
        <v>3015</v>
      </c>
      <c r="B31" s="64" t="s">
        <v>3016</v>
      </c>
      <c r="C31" s="65">
        <v>5.1100000000000003</v>
      </c>
      <c r="D31" s="8"/>
    </row>
    <row r="32" spans="1:4" ht="15" customHeight="1">
      <c r="A32" s="8"/>
      <c r="B32" s="66" t="s">
        <v>1123</v>
      </c>
      <c r="C32" s="67">
        <v>5.1100000000000003</v>
      </c>
      <c r="D32" s="8"/>
    </row>
    <row r="33" spans="1:4" ht="15" customHeight="1">
      <c r="A33" s="8"/>
      <c r="B33" s="70" t="s">
        <v>2976</v>
      </c>
      <c r="C33" s="70"/>
      <c r="D33" s="8"/>
    </row>
    <row r="34" spans="1:4" ht="8.1" customHeight="1">
      <c r="A34" s="8"/>
      <c r="B34" s="70"/>
      <c r="C34" s="70"/>
      <c r="D34" s="8"/>
    </row>
    <row r="35" spans="1:4" ht="12.95" customHeight="1">
      <c r="A35" s="61" t="s">
        <v>3017</v>
      </c>
      <c r="B35" s="62" t="s">
        <v>3018</v>
      </c>
      <c r="C35" s="8"/>
      <c r="D35" s="8"/>
    </row>
    <row r="36" spans="1:4" ht="12.95" customHeight="1">
      <c r="A36" s="63" t="s">
        <v>3019</v>
      </c>
      <c r="B36" s="64" t="s">
        <v>3020</v>
      </c>
      <c r="C36" s="65">
        <v>3.45</v>
      </c>
      <c r="D36" s="8"/>
    </row>
    <row r="37" spans="1:4" ht="12.95" customHeight="1">
      <c r="A37" s="63" t="s">
        <v>3021</v>
      </c>
      <c r="B37" s="64" t="s">
        <v>3022</v>
      </c>
      <c r="C37" s="65">
        <v>0.82</v>
      </c>
      <c r="D37" s="8"/>
    </row>
    <row r="38" spans="1:4" ht="12.95" customHeight="1">
      <c r="A38" s="63" t="s">
        <v>3023</v>
      </c>
      <c r="B38" s="64" t="s">
        <v>3024</v>
      </c>
      <c r="C38" s="65">
        <v>0.85</v>
      </c>
      <c r="D38" s="8"/>
    </row>
    <row r="39" spans="1:4" ht="12.95" customHeight="1">
      <c r="A39" s="63" t="s">
        <v>3025</v>
      </c>
      <c r="B39" s="64" t="s">
        <v>3026</v>
      </c>
      <c r="C39" s="65">
        <v>1.1100000000000001</v>
      </c>
      <c r="D39" s="8"/>
    </row>
    <row r="40" spans="1:4" ht="15" customHeight="1">
      <c r="A40" s="8"/>
      <c r="B40" s="66" t="s">
        <v>1123</v>
      </c>
      <c r="C40" s="67">
        <v>6.23</v>
      </c>
      <c r="D40" s="8"/>
    </row>
    <row r="41" spans="1:4" ht="15" customHeight="1">
      <c r="A41" s="8"/>
      <c r="B41" s="70" t="s">
        <v>2976</v>
      </c>
      <c r="C41" s="70"/>
      <c r="D41" s="8"/>
    </row>
    <row r="42" spans="1:4" ht="8.1" customHeight="1">
      <c r="A42" s="8"/>
      <c r="B42" s="70"/>
      <c r="C42" s="70"/>
      <c r="D42" s="8"/>
    </row>
    <row r="43" spans="1:4" ht="12.95" customHeight="1">
      <c r="A43" s="61" t="s">
        <v>3027</v>
      </c>
      <c r="B43" s="62" t="s">
        <v>3028</v>
      </c>
      <c r="C43" s="8"/>
      <c r="D43" s="8"/>
    </row>
    <row r="44" spans="1:4" ht="12.95" customHeight="1">
      <c r="A44" s="63" t="s">
        <v>3029</v>
      </c>
      <c r="B44" s="64" t="s">
        <v>3030</v>
      </c>
      <c r="C44" s="65">
        <v>0.65</v>
      </c>
      <c r="D44" s="8"/>
    </row>
    <row r="45" spans="1:4" ht="12.95" customHeight="1">
      <c r="A45" s="63" t="s">
        <v>3031</v>
      </c>
      <c r="B45" s="64" t="s">
        <v>3032</v>
      </c>
      <c r="C45" s="65">
        <v>3</v>
      </c>
      <c r="D45" s="8"/>
    </row>
    <row r="46" spans="1:4" ht="15" customHeight="1">
      <c r="A46" s="8"/>
      <c r="B46" s="66" t="s">
        <v>1123</v>
      </c>
      <c r="C46" s="67">
        <v>3.65</v>
      </c>
      <c r="D46" s="8"/>
    </row>
    <row r="47" spans="1:4" ht="15" customHeight="1">
      <c r="A47" s="8"/>
      <c r="B47" s="70" t="s">
        <v>2976</v>
      </c>
      <c r="C47" s="70"/>
      <c r="D47" s="8"/>
    </row>
    <row r="48" spans="1:4" ht="26.1" customHeight="1">
      <c r="A48" s="8"/>
      <c r="B48" s="96" t="s">
        <v>3038</v>
      </c>
      <c r="C48" s="96"/>
      <c r="D48" s="8"/>
    </row>
    <row r="49" spans="1:4" ht="44.1" customHeight="1">
      <c r="A49" s="8"/>
      <c r="B49" s="72"/>
      <c r="C49" s="72"/>
      <c r="D49" s="8"/>
    </row>
  </sheetData>
  <mergeCells count="18">
    <mergeCell ref="B2:D2"/>
    <mergeCell ref="B4:C4"/>
    <mergeCell ref="B8:C8"/>
    <mergeCell ref="B9:C9"/>
    <mergeCell ref="B16:C16"/>
    <mergeCell ref="B17:C17"/>
    <mergeCell ref="B24:C24"/>
    <mergeCell ref="B25:C25"/>
    <mergeCell ref="B26:C26"/>
    <mergeCell ref="B42:C42"/>
    <mergeCell ref="B47:C47"/>
    <mergeCell ref="B48:C48"/>
    <mergeCell ref="B49:C49"/>
    <mergeCell ref="B27:D27"/>
    <mergeCell ref="B29:C29"/>
    <mergeCell ref="B33:C33"/>
    <mergeCell ref="B34:C34"/>
    <mergeCell ref="B41:C41"/>
  </mergeCells>
  <pageMargins left="0.51181102362204722" right="0.51181102362204722" top="0.51181102362204722" bottom="0.51181102362204722" header="0" footer="0"/>
  <pageSetup paperSize="9" scale="85" orientation="portrait" r:id="rId1"/>
  <headerFooter>
    <oddFooter>&amp;L&amp;9&amp;A&amp;R&amp;9Página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G43"/>
  <sheetViews>
    <sheetView view="pageBreakPreview" zoomScale="115" zoomScaleNormal="100" zoomScaleSheetLayoutView="115" workbookViewId="0">
      <selection activeCell="I1" sqref="I1"/>
    </sheetView>
  </sheetViews>
  <sheetFormatPr defaultRowHeight="14.25"/>
  <cols>
    <col min="1" max="1" width="12.25" customWidth="1"/>
    <col min="2" max="2" width="68.75" customWidth="1"/>
    <col min="3" max="3" width="8.875" customWidth="1"/>
    <col min="4" max="4" width="2.375" customWidth="1"/>
    <col min="5" max="5" width="7.75" customWidth="1"/>
    <col min="6" max="6" width="3.75" customWidth="1"/>
    <col min="7" max="7" width="14.375" customWidth="1"/>
  </cols>
  <sheetData>
    <row r="1" spans="1:7" ht="131.1" customHeight="1">
      <c r="A1" s="1"/>
      <c r="B1" s="1"/>
      <c r="C1" s="1"/>
      <c r="D1" s="1"/>
      <c r="E1" s="1"/>
      <c r="F1" s="1"/>
      <c r="G1" s="1"/>
    </row>
    <row r="2" spans="1:7" ht="12" customHeight="1">
      <c r="A2" s="8"/>
      <c r="B2" s="70" t="s">
        <v>2976</v>
      </c>
      <c r="C2" s="70"/>
      <c r="D2" s="70"/>
      <c r="E2" s="70"/>
      <c r="F2" s="8"/>
      <c r="G2" s="8"/>
    </row>
    <row r="3" spans="1:7" ht="15" customHeight="1">
      <c r="A3" s="60" t="s">
        <v>3012</v>
      </c>
      <c r="B3" s="60" t="s">
        <v>2</v>
      </c>
      <c r="C3" s="101" t="s">
        <v>3039</v>
      </c>
      <c r="D3" s="101"/>
      <c r="E3" s="101" t="s">
        <v>3040</v>
      </c>
      <c r="F3" s="101"/>
      <c r="G3" s="8"/>
    </row>
    <row r="4" spans="1:7" ht="12" customHeight="1">
      <c r="A4" s="8"/>
      <c r="B4" s="70" t="s">
        <v>2976</v>
      </c>
      <c r="C4" s="70"/>
      <c r="D4" s="8"/>
      <c r="E4" s="8"/>
      <c r="F4" s="8"/>
      <c r="G4" s="8"/>
    </row>
    <row r="5" spans="1:7" ht="12.95" customHeight="1">
      <c r="A5" s="61" t="s">
        <v>3017</v>
      </c>
      <c r="B5" s="62" t="s">
        <v>3041</v>
      </c>
      <c r="C5" s="8"/>
      <c r="D5" s="8"/>
      <c r="E5" s="8"/>
      <c r="F5" s="8"/>
      <c r="G5" s="8"/>
    </row>
    <row r="6" spans="1:7" ht="12.95" customHeight="1">
      <c r="A6" s="63" t="s">
        <v>3021</v>
      </c>
      <c r="B6" s="64" t="s">
        <v>3042</v>
      </c>
      <c r="C6" s="98">
        <v>5</v>
      </c>
      <c r="D6" s="98"/>
      <c r="E6" s="99">
        <v>5</v>
      </c>
      <c r="F6" s="99"/>
      <c r="G6" s="8"/>
    </row>
    <row r="7" spans="1:7" ht="12.95" customHeight="1">
      <c r="A7" s="63" t="s">
        <v>3023</v>
      </c>
      <c r="B7" s="64" t="s">
        <v>3043</v>
      </c>
      <c r="C7" s="98">
        <v>1.5</v>
      </c>
      <c r="D7" s="98"/>
      <c r="E7" s="99">
        <v>1.5</v>
      </c>
      <c r="F7" s="99"/>
      <c r="G7" s="8"/>
    </row>
    <row r="8" spans="1:7" ht="12.95" customHeight="1">
      <c r="A8" s="63" t="s">
        <v>3025</v>
      </c>
      <c r="B8" s="64" t="s">
        <v>3044</v>
      </c>
      <c r="C8" s="98">
        <v>1</v>
      </c>
      <c r="D8" s="98"/>
      <c r="E8" s="99">
        <v>1</v>
      </c>
      <c r="F8" s="99"/>
      <c r="G8" s="8"/>
    </row>
    <row r="9" spans="1:7" ht="12.95" customHeight="1">
      <c r="A9" s="63" t="s">
        <v>3019</v>
      </c>
      <c r="B9" s="64" t="s">
        <v>3045</v>
      </c>
      <c r="C9" s="98">
        <v>0.2</v>
      </c>
      <c r="D9" s="98"/>
      <c r="E9" s="99">
        <v>0.2</v>
      </c>
      <c r="F9" s="99"/>
      <c r="G9" s="8"/>
    </row>
    <row r="10" spans="1:7" ht="12.95" customHeight="1">
      <c r="A10" s="63" t="s">
        <v>3046</v>
      </c>
      <c r="B10" s="64" t="s">
        <v>3047</v>
      </c>
      <c r="C10" s="98">
        <v>0.6</v>
      </c>
      <c r="D10" s="98"/>
      <c r="E10" s="99">
        <v>0.6</v>
      </c>
      <c r="F10" s="99"/>
      <c r="G10" s="8"/>
    </row>
    <row r="11" spans="1:7" ht="12.95" customHeight="1">
      <c r="A11" s="63" t="s">
        <v>3048</v>
      </c>
      <c r="B11" s="64" t="s">
        <v>3049</v>
      </c>
      <c r="C11" s="98">
        <v>2.5</v>
      </c>
      <c r="D11" s="98"/>
      <c r="E11" s="99">
        <v>2.5</v>
      </c>
      <c r="F11" s="99"/>
      <c r="G11" s="8"/>
    </row>
    <row r="12" spans="1:7" ht="12.95" customHeight="1">
      <c r="A12" s="63" t="s">
        <v>3050</v>
      </c>
      <c r="B12" s="64" t="s">
        <v>3051</v>
      </c>
      <c r="C12" s="98">
        <v>3</v>
      </c>
      <c r="D12" s="98"/>
      <c r="E12" s="99">
        <v>3</v>
      </c>
      <c r="F12" s="99"/>
      <c r="G12" s="8"/>
    </row>
    <row r="13" spans="1:7" ht="12.95" customHeight="1">
      <c r="A13" s="63" t="s">
        <v>3052</v>
      </c>
      <c r="B13" s="64" t="s">
        <v>3053</v>
      </c>
      <c r="C13" s="98">
        <v>8</v>
      </c>
      <c r="D13" s="98"/>
      <c r="E13" s="99">
        <v>8</v>
      </c>
      <c r="F13" s="99"/>
      <c r="G13" s="8"/>
    </row>
    <row r="14" spans="1:7" ht="12.95" customHeight="1">
      <c r="A14" s="63" t="s">
        <v>3054</v>
      </c>
      <c r="B14" s="64" t="s">
        <v>3055</v>
      </c>
      <c r="C14" s="98">
        <v>0</v>
      </c>
      <c r="D14" s="98"/>
      <c r="E14" s="99">
        <v>0</v>
      </c>
      <c r="F14" s="99"/>
      <c r="G14" s="8"/>
    </row>
    <row r="15" spans="1:7" ht="15" customHeight="1">
      <c r="A15" s="8"/>
      <c r="B15" s="66" t="s">
        <v>1123</v>
      </c>
      <c r="C15" s="100">
        <v>21.8</v>
      </c>
      <c r="D15" s="100"/>
      <c r="E15" s="100">
        <v>21.8</v>
      </c>
      <c r="F15" s="100"/>
      <c r="G15" s="8"/>
    </row>
    <row r="16" spans="1:7" ht="12" customHeight="1">
      <c r="A16" s="8"/>
      <c r="B16" s="70" t="s">
        <v>2976</v>
      </c>
      <c r="C16" s="70"/>
      <c r="D16" s="8"/>
      <c r="E16" s="8"/>
      <c r="F16" s="8"/>
      <c r="G16" s="8"/>
    </row>
    <row r="17" spans="1:7" ht="12.95" customHeight="1">
      <c r="A17" s="61" t="s">
        <v>3013</v>
      </c>
      <c r="B17" s="62" t="s">
        <v>3056</v>
      </c>
      <c r="C17" s="8"/>
      <c r="D17" s="8"/>
      <c r="E17" s="8"/>
      <c r="F17" s="8"/>
      <c r="G17" s="8"/>
    </row>
    <row r="18" spans="1:7" ht="12.95" customHeight="1">
      <c r="A18" s="63" t="s">
        <v>3015</v>
      </c>
      <c r="B18" s="64" t="s">
        <v>3057</v>
      </c>
      <c r="C18" s="98">
        <v>17.98</v>
      </c>
      <c r="D18" s="98"/>
      <c r="E18" s="99">
        <v>0</v>
      </c>
      <c r="F18" s="99"/>
      <c r="G18" s="8"/>
    </row>
    <row r="19" spans="1:7" ht="12.95" customHeight="1">
      <c r="A19" s="63" t="s">
        <v>3058</v>
      </c>
      <c r="B19" s="64" t="s">
        <v>3059</v>
      </c>
      <c r="C19" s="98">
        <v>3.97</v>
      </c>
      <c r="D19" s="98"/>
      <c r="E19" s="99">
        <v>0</v>
      </c>
      <c r="F19" s="99"/>
      <c r="G19" s="8"/>
    </row>
    <row r="20" spans="1:7" ht="12.95" customHeight="1">
      <c r="A20" s="63" t="s">
        <v>3060</v>
      </c>
      <c r="B20" s="64" t="s">
        <v>3061</v>
      </c>
      <c r="C20" s="98">
        <v>0.86</v>
      </c>
      <c r="D20" s="98"/>
      <c r="E20" s="99">
        <v>0.65</v>
      </c>
      <c r="F20" s="99"/>
      <c r="G20" s="8"/>
    </row>
    <row r="21" spans="1:7" ht="12.95" customHeight="1">
      <c r="A21" s="63" t="s">
        <v>3062</v>
      </c>
      <c r="B21" s="64" t="s">
        <v>3063</v>
      </c>
      <c r="C21" s="98">
        <v>11.07</v>
      </c>
      <c r="D21" s="98"/>
      <c r="E21" s="99">
        <v>8.33</v>
      </c>
      <c r="F21" s="99"/>
      <c r="G21" s="8"/>
    </row>
    <row r="22" spans="1:7" ht="12.95" customHeight="1">
      <c r="A22" s="63" t="s">
        <v>3064</v>
      </c>
      <c r="B22" s="64" t="s">
        <v>3065</v>
      </c>
      <c r="C22" s="98">
        <v>7.0000000000000007E-2</v>
      </c>
      <c r="D22" s="98"/>
      <c r="E22" s="99">
        <v>0.05</v>
      </c>
      <c r="F22" s="99"/>
      <c r="G22" s="8"/>
    </row>
    <row r="23" spans="1:7" ht="12.95" customHeight="1">
      <c r="A23" s="63" t="s">
        <v>3066</v>
      </c>
      <c r="B23" s="64" t="s">
        <v>3067</v>
      </c>
      <c r="C23" s="98">
        <v>0.74</v>
      </c>
      <c r="D23" s="98"/>
      <c r="E23" s="99">
        <v>0.56000000000000005</v>
      </c>
      <c r="F23" s="99"/>
      <c r="G23" s="8"/>
    </row>
    <row r="24" spans="1:7" ht="12.95" customHeight="1">
      <c r="A24" s="63" t="s">
        <v>3068</v>
      </c>
      <c r="B24" s="64" t="s">
        <v>3069</v>
      </c>
      <c r="C24" s="98">
        <v>2.14</v>
      </c>
      <c r="D24" s="98"/>
      <c r="E24" s="99">
        <v>0</v>
      </c>
      <c r="F24" s="99"/>
      <c r="G24" s="8"/>
    </row>
    <row r="25" spans="1:7" ht="12.95" customHeight="1">
      <c r="A25" s="63" t="s">
        <v>3070</v>
      </c>
      <c r="B25" s="64" t="s">
        <v>3071</v>
      </c>
      <c r="C25" s="98">
        <v>0.1</v>
      </c>
      <c r="D25" s="98"/>
      <c r="E25" s="99">
        <v>7.0000000000000007E-2</v>
      </c>
      <c r="F25" s="99"/>
      <c r="G25" s="8"/>
    </row>
    <row r="26" spans="1:7" ht="12.95" customHeight="1">
      <c r="A26" s="63" t="s">
        <v>3072</v>
      </c>
      <c r="B26" s="64" t="s">
        <v>3073</v>
      </c>
      <c r="C26" s="98">
        <v>11.92</v>
      </c>
      <c r="D26" s="98"/>
      <c r="E26" s="99">
        <v>8.9700000000000006</v>
      </c>
      <c r="F26" s="99"/>
      <c r="G26" s="8"/>
    </row>
    <row r="27" spans="1:7" ht="12.95" customHeight="1">
      <c r="A27" s="63" t="s">
        <v>3074</v>
      </c>
      <c r="B27" s="64" t="s">
        <v>3075</v>
      </c>
      <c r="C27" s="98">
        <v>0.03</v>
      </c>
      <c r="D27" s="98"/>
      <c r="E27" s="99">
        <v>0.03</v>
      </c>
      <c r="F27" s="99"/>
      <c r="G27" s="8"/>
    </row>
    <row r="28" spans="1:7" ht="15" customHeight="1">
      <c r="A28" s="8"/>
      <c r="B28" s="66" t="s">
        <v>1123</v>
      </c>
      <c r="C28" s="100">
        <v>48.88</v>
      </c>
      <c r="D28" s="100"/>
      <c r="E28" s="100">
        <v>18.660000000000004</v>
      </c>
      <c r="F28" s="100"/>
      <c r="G28" s="8"/>
    </row>
    <row r="29" spans="1:7" ht="12" customHeight="1">
      <c r="A29" s="8"/>
      <c r="B29" s="70" t="s">
        <v>2976</v>
      </c>
      <c r="C29" s="70"/>
      <c r="D29" s="8"/>
      <c r="E29" s="8"/>
      <c r="F29" s="8"/>
      <c r="G29" s="8"/>
    </row>
    <row r="30" spans="1:7" ht="12.95" customHeight="1">
      <c r="A30" s="61" t="s">
        <v>3027</v>
      </c>
      <c r="B30" s="62" t="s">
        <v>3076</v>
      </c>
      <c r="C30" s="8"/>
      <c r="D30" s="8"/>
      <c r="E30" s="8"/>
      <c r="F30" s="8"/>
      <c r="G30" s="8"/>
    </row>
    <row r="31" spans="1:7" ht="12.95" customHeight="1">
      <c r="A31" s="63" t="s">
        <v>3029</v>
      </c>
      <c r="B31" s="64" t="s">
        <v>3077</v>
      </c>
      <c r="C31" s="98">
        <v>5.49</v>
      </c>
      <c r="D31" s="98"/>
      <c r="E31" s="99">
        <v>4.13</v>
      </c>
      <c r="F31" s="99"/>
      <c r="G31" s="8"/>
    </row>
    <row r="32" spans="1:7" ht="12.95" customHeight="1">
      <c r="A32" s="63" t="s">
        <v>3031</v>
      </c>
      <c r="B32" s="64" t="s">
        <v>3078</v>
      </c>
      <c r="C32" s="98">
        <v>0.13</v>
      </c>
      <c r="D32" s="98"/>
      <c r="E32" s="99">
        <v>0.1</v>
      </c>
      <c r="F32" s="99"/>
      <c r="G32" s="8"/>
    </row>
    <row r="33" spans="1:7" ht="12.95" customHeight="1">
      <c r="A33" s="63" t="s">
        <v>3033</v>
      </c>
      <c r="B33" s="64" t="s">
        <v>3079</v>
      </c>
      <c r="C33" s="98">
        <v>2.36</v>
      </c>
      <c r="D33" s="98"/>
      <c r="E33" s="99">
        <v>1.77</v>
      </c>
      <c r="F33" s="99"/>
      <c r="G33" s="8"/>
    </row>
    <row r="34" spans="1:7" ht="12.95" customHeight="1">
      <c r="A34" s="63" t="s">
        <v>3035</v>
      </c>
      <c r="B34" s="64" t="s">
        <v>3080</v>
      </c>
      <c r="C34" s="98">
        <v>2.97</v>
      </c>
      <c r="D34" s="98"/>
      <c r="E34" s="99">
        <v>2.2400000000000002</v>
      </c>
      <c r="F34" s="99"/>
      <c r="G34" s="8"/>
    </row>
    <row r="35" spans="1:7" ht="12.95" customHeight="1">
      <c r="A35" s="63" t="s">
        <v>3081</v>
      </c>
      <c r="B35" s="64" t="s">
        <v>3082</v>
      </c>
      <c r="C35" s="98">
        <v>0.46</v>
      </c>
      <c r="D35" s="98"/>
      <c r="E35" s="99">
        <v>0.35</v>
      </c>
      <c r="F35" s="99"/>
      <c r="G35" s="8"/>
    </row>
    <row r="36" spans="1:7" ht="15" customHeight="1">
      <c r="A36" s="8"/>
      <c r="B36" s="66" t="s">
        <v>1123</v>
      </c>
      <c r="C36" s="100">
        <v>11.410000000000002</v>
      </c>
      <c r="D36" s="100"/>
      <c r="E36" s="100">
        <v>8.59</v>
      </c>
      <c r="F36" s="100"/>
      <c r="G36" s="8"/>
    </row>
    <row r="37" spans="1:7" ht="12" customHeight="1">
      <c r="A37" s="8"/>
      <c r="B37" s="70" t="s">
        <v>2976</v>
      </c>
      <c r="C37" s="70"/>
      <c r="D37" s="8"/>
      <c r="E37" s="8"/>
      <c r="F37" s="8"/>
      <c r="G37" s="8"/>
    </row>
    <row r="38" spans="1:7" ht="12.95" customHeight="1">
      <c r="A38" s="61" t="s">
        <v>3083</v>
      </c>
      <c r="B38" s="62" t="s">
        <v>3084</v>
      </c>
      <c r="C38" s="8"/>
      <c r="D38" s="8"/>
      <c r="E38" s="8"/>
      <c r="F38" s="8"/>
      <c r="G38" s="8"/>
    </row>
    <row r="39" spans="1:7" ht="12.95" customHeight="1">
      <c r="A39" s="63" t="s">
        <v>3085</v>
      </c>
      <c r="B39" s="64" t="s">
        <v>3086</v>
      </c>
      <c r="C39" s="98">
        <v>10.1</v>
      </c>
      <c r="D39" s="98"/>
      <c r="E39" s="99">
        <v>3.65</v>
      </c>
      <c r="F39" s="99"/>
      <c r="G39" s="8"/>
    </row>
    <row r="40" spans="1:7" ht="18" customHeight="1">
      <c r="A40" s="63" t="s">
        <v>3087</v>
      </c>
      <c r="B40" s="64" t="s">
        <v>3088</v>
      </c>
      <c r="C40" s="98">
        <v>0.47</v>
      </c>
      <c r="D40" s="98"/>
      <c r="E40" s="99">
        <v>0.35</v>
      </c>
      <c r="F40" s="99"/>
      <c r="G40" s="8"/>
    </row>
    <row r="41" spans="1:7" ht="15" customHeight="1">
      <c r="A41" s="8"/>
      <c r="B41" s="66" t="s">
        <v>1123</v>
      </c>
      <c r="C41" s="100">
        <v>10.57</v>
      </c>
      <c r="D41" s="100"/>
      <c r="E41" s="100">
        <v>4</v>
      </c>
      <c r="F41" s="100"/>
      <c r="G41" s="8"/>
    </row>
    <row r="42" spans="1:7" ht="15" customHeight="1">
      <c r="A42" s="8"/>
      <c r="B42" s="70" t="s">
        <v>2976</v>
      </c>
      <c r="C42" s="70"/>
      <c r="D42" s="70"/>
      <c r="E42" s="8"/>
      <c r="F42" s="8"/>
      <c r="G42" s="8"/>
    </row>
    <row r="43" spans="1:7" ht="20.100000000000001" customHeight="1">
      <c r="A43" s="8"/>
      <c r="B43" s="68" t="s">
        <v>3089</v>
      </c>
      <c r="C43" s="97">
        <v>92.66</v>
      </c>
      <c r="D43" s="97"/>
      <c r="E43" s="97">
        <v>53.05</v>
      </c>
      <c r="F43" s="97"/>
      <c r="G43" s="8"/>
    </row>
  </sheetData>
  <mergeCells count="70">
    <mergeCell ref="B2:E2"/>
    <mergeCell ref="C3:D3"/>
    <mergeCell ref="E3:F3"/>
    <mergeCell ref="B4:C4"/>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B16:C16"/>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B29:C29"/>
    <mergeCell ref="C31:D31"/>
    <mergeCell ref="E31:F31"/>
    <mergeCell ref="C32:D32"/>
    <mergeCell ref="E32:F32"/>
    <mergeCell ref="C33:D33"/>
    <mergeCell ref="E33:F33"/>
    <mergeCell ref="C34:D34"/>
    <mergeCell ref="E34:F34"/>
    <mergeCell ref="C35:D35"/>
    <mergeCell ref="E35:F35"/>
    <mergeCell ref="C36:D36"/>
    <mergeCell ref="E36:F36"/>
    <mergeCell ref="B37:C37"/>
    <mergeCell ref="B42:D42"/>
    <mergeCell ref="C43:D43"/>
    <mergeCell ref="E43:F43"/>
    <mergeCell ref="C39:D39"/>
    <mergeCell ref="E39:F39"/>
    <mergeCell ref="C40:D40"/>
    <mergeCell ref="E40:F40"/>
    <mergeCell ref="C41:D41"/>
    <mergeCell ref="E41:F41"/>
  </mergeCells>
  <pageMargins left="0.51181102362204722" right="0.51181102362204722" top="0.51181102362204722" bottom="0.51181102362204722" header="0" footer="0"/>
  <pageSetup paperSize="9" scale="85" orientation="portrait" r:id="rId1"/>
  <headerFooter>
    <oddFooter>&amp;L&amp;9&amp;A&amp;R&amp;9Página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18</vt:i4>
      </vt:variant>
    </vt:vector>
  </HeadingPairs>
  <TitlesOfParts>
    <vt:vector size="27" baseType="lpstr">
      <vt:lpstr>PLANILHA ORCAMENTARIA</vt:lpstr>
      <vt:lpstr>RESUMO</vt:lpstr>
      <vt:lpstr>COMPOSICOES</vt:lpstr>
      <vt:lpstr>COMPOSICOES AUXILIARES</vt:lpstr>
      <vt:lpstr>CURVA ABC SERVICOS</vt:lpstr>
      <vt:lpstr>CURVA ABC INSUMOS</vt:lpstr>
      <vt:lpstr>CRONOGRAMA</vt:lpstr>
      <vt:lpstr>BDI</vt:lpstr>
      <vt:lpstr>ENCARGOS SOCIAIS</vt:lpstr>
      <vt:lpstr>BDI!Area_de_impressao</vt:lpstr>
      <vt:lpstr>'ENCARGOS SOCIAIS'!Area_de_impressao</vt:lpstr>
      <vt:lpstr>JR_PAGE_ANCHOR_0_1</vt:lpstr>
      <vt:lpstr>JR_PAGE_ANCHOR_1_1</vt:lpstr>
      <vt:lpstr>JR_PAGE_ANCHOR_2_1</vt:lpstr>
      <vt:lpstr>JR_PAGE_ANCHOR_3_1</vt:lpstr>
      <vt:lpstr>JR_PAGE_ANCHOR_4_1</vt:lpstr>
      <vt:lpstr>JR_PAGE_ANCHOR_5_1</vt:lpstr>
      <vt:lpstr>JR_PAGE_ANCHOR_6_1</vt:lpstr>
      <vt:lpstr>JR_PAGE_ANCHOR_7_1</vt:lpstr>
      <vt:lpstr>JR_PAGE_ANCHOR_8_1</vt:lpstr>
      <vt:lpstr>COMPOSICOES!Titulos_de_impressao</vt:lpstr>
      <vt:lpstr>'COMPOSICOES AUXILIARES'!Titulos_de_impressao</vt:lpstr>
      <vt:lpstr>CRONOGRAMA!Titulos_de_impressao</vt:lpstr>
      <vt:lpstr>'CURVA ABC INSUMOS'!Titulos_de_impressao</vt:lpstr>
      <vt:lpstr>'CURVA ABC SERVICOS'!Titulos_de_impressao</vt:lpstr>
      <vt:lpstr>'PLANILHA ORCAMENTARIA'!Titulos_de_impressao</vt:lpstr>
      <vt:lpstr>VALOR_TOTAL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2025-10-31T19:09:34Z</dcterms:created>
  <dcterms:modified xsi:type="dcterms:W3CDTF">2025-11-13T13:23:38Z</dcterms:modified>
</cp:coreProperties>
</file>