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EstaPastaDeTrabalho"/>
  <bookViews>
    <workbookView xWindow="0" yWindow="0" windowWidth="28800" windowHeight="12435"/>
  </bookViews>
  <sheets>
    <sheet name="PLANILHA DE PROPOSTAS" sheetId="1" r:id="rId1"/>
  </sheets>
  <definedNames>
    <definedName name="JR_PAGE_ANCHOR_0_1">'PLANILHA DE PROPOSTAS'!#REF!</definedName>
    <definedName name="JR_PAGE_ANCHOR_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'PLANILHA DE PROPOSTAS'!$9:$9</definedName>
    <definedName name="VALOR_TOTAL">'PLANILHA DE PROPOSTAS'!$H$1110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4" i="1" l="1"/>
  <c r="H860" i="1"/>
  <c r="H111" i="1"/>
  <c r="H81" i="1"/>
  <c r="H93" i="1"/>
  <c r="H97" i="1"/>
  <c r="H57" i="1"/>
  <c r="H26" i="1"/>
  <c r="H15" i="1"/>
  <c r="H14" i="1"/>
  <c r="H13" i="1"/>
  <c r="J16" i="1"/>
  <c r="K16" i="1" s="1"/>
  <c r="J19" i="1"/>
  <c r="K19" i="1" s="1"/>
  <c r="J21" i="1"/>
  <c r="K21" i="1" s="1"/>
  <c r="J22" i="1"/>
  <c r="K22" i="1" s="1"/>
  <c r="J23" i="1"/>
  <c r="L23" i="1" s="1"/>
  <c r="J24" i="1"/>
  <c r="K24" i="1" s="1"/>
  <c r="J25" i="1"/>
  <c r="K25" i="1" s="1"/>
  <c r="J26" i="1"/>
  <c r="K26" i="1" s="1"/>
  <c r="J27" i="1"/>
  <c r="L27" i="1" s="1"/>
  <c r="J29" i="1"/>
  <c r="K29" i="1" s="1"/>
  <c r="J30" i="1"/>
  <c r="K30" i="1" s="1"/>
  <c r="J31" i="1"/>
  <c r="L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L39" i="1" s="1"/>
  <c r="J40" i="1"/>
  <c r="K40" i="1" s="1"/>
  <c r="J41" i="1"/>
  <c r="K41" i="1" s="1"/>
  <c r="J42" i="1"/>
  <c r="K42" i="1" s="1"/>
  <c r="J43" i="1"/>
  <c r="L43" i="1" s="1"/>
  <c r="J45" i="1"/>
  <c r="K45" i="1" s="1"/>
  <c r="J48" i="1"/>
  <c r="K48" i="1" s="1"/>
  <c r="J49" i="1"/>
  <c r="K49" i="1" s="1"/>
  <c r="J50" i="1"/>
  <c r="K50" i="1" s="1"/>
  <c r="J51" i="1"/>
  <c r="L51" i="1" s="1"/>
  <c r="J52" i="1"/>
  <c r="K52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L59" i="1" s="1"/>
  <c r="J60" i="1"/>
  <c r="K60" i="1" s="1"/>
  <c r="J61" i="1"/>
  <c r="K61" i="1" s="1"/>
  <c r="J62" i="1"/>
  <c r="K62" i="1" s="1"/>
  <c r="J63" i="1"/>
  <c r="L63" i="1" s="1"/>
  <c r="J64" i="1"/>
  <c r="K64" i="1" s="1"/>
  <c r="J65" i="1"/>
  <c r="K65" i="1" s="1"/>
  <c r="J66" i="1"/>
  <c r="K66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6" i="1"/>
  <c r="K76" i="1" s="1"/>
  <c r="J77" i="1"/>
  <c r="K77" i="1" s="1"/>
  <c r="J78" i="1"/>
  <c r="K78" i="1" s="1"/>
  <c r="J79" i="1"/>
  <c r="L79" i="1" s="1"/>
  <c r="J80" i="1"/>
  <c r="K80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5" i="1"/>
  <c r="K105" i="1" s="1"/>
  <c r="J106" i="1"/>
  <c r="K106" i="1" s="1"/>
  <c r="J107" i="1"/>
  <c r="L107" i="1" s="1"/>
  <c r="J108" i="1"/>
  <c r="K108" i="1" s="1"/>
  <c r="J109" i="1"/>
  <c r="K109" i="1" s="1"/>
  <c r="J110" i="1"/>
  <c r="K110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L143" i="1" s="1"/>
  <c r="J145" i="1"/>
  <c r="K145" i="1" s="1"/>
  <c r="J146" i="1"/>
  <c r="K146" i="1" s="1"/>
  <c r="J147" i="1"/>
  <c r="K147" i="1" s="1"/>
  <c r="J148" i="1"/>
  <c r="K148" i="1" s="1"/>
  <c r="J150" i="1"/>
  <c r="K150" i="1" s="1"/>
  <c r="J151" i="1"/>
  <c r="K151" i="1" s="1"/>
  <c r="J152" i="1"/>
  <c r="K152" i="1" s="1"/>
  <c r="J154" i="1"/>
  <c r="K154" i="1" s="1"/>
  <c r="J155" i="1"/>
  <c r="L155" i="1" s="1"/>
  <c r="J156" i="1"/>
  <c r="K156" i="1" s="1"/>
  <c r="J157" i="1"/>
  <c r="J158" i="1"/>
  <c r="K158" i="1" s="1"/>
  <c r="J160" i="1"/>
  <c r="K160" i="1" s="1"/>
  <c r="J161" i="1"/>
  <c r="J162" i="1"/>
  <c r="K162" i="1" s="1"/>
  <c r="J163" i="1"/>
  <c r="K163" i="1" s="1"/>
  <c r="J164" i="1"/>
  <c r="K164" i="1" s="1"/>
  <c r="J165" i="1"/>
  <c r="J166" i="1"/>
  <c r="K166" i="1" s="1"/>
  <c r="J169" i="1"/>
  <c r="J170" i="1"/>
  <c r="K170" i="1" s="1"/>
  <c r="J171" i="1"/>
  <c r="K171" i="1" s="1"/>
  <c r="J172" i="1"/>
  <c r="K172" i="1" s="1"/>
  <c r="J173" i="1"/>
  <c r="J174" i="1"/>
  <c r="K174" i="1" s="1"/>
  <c r="J175" i="1"/>
  <c r="K175" i="1" s="1"/>
  <c r="J176" i="1"/>
  <c r="K176" i="1" s="1"/>
  <c r="J177" i="1"/>
  <c r="J178" i="1"/>
  <c r="K178" i="1" s="1"/>
  <c r="J179" i="1"/>
  <c r="K179" i="1" s="1"/>
  <c r="J180" i="1"/>
  <c r="K180" i="1" s="1"/>
  <c r="J181" i="1"/>
  <c r="J182" i="1"/>
  <c r="K182" i="1" s="1"/>
  <c r="J183" i="1"/>
  <c r="K183" i="1" s="1"/>
  <c r="J184" i="1"/>
  <c r="K184" i="1" s="1"/>
  <c r="J185" i="1"/>
  <c r="J186" i="1"/>
  <c r="K186" i="1" s="1"/>
  <c r="J187" i="1"/>
  <c r="K187" i="1" s="1"/>
  <c r="J188" i="1"/>
  <c r="K188" i="1" s="1"/>
  <c r="J189" i="1"/>
  <c r="J190" i="1"/>
  <c r="K190" i="1" s="1"/>
  <c r="J191" i="1"/>
  <c r="K191" i="1" s="1"/>
  <c r="J193" i="1"/>
  <c r="J194" i="1"/>
  <c r="K194" i="1" s="1"/>
  <c r="J195" i="1"/>
  <c r="K195" i="1" s="1"/>
  <c r="J196" i="1"/>
  <c r="K196" i="1" s="1"/>
  <c r="J197" i="1"/>
  <c r="J198" i="1"/>
  <c r="K198" i="1" s="1"/>
  <c r="J199" i="1"/>
  <c r="L199" i="1" s="1"/>
  <c r="J200" i="1"/>
  <c r="K200" i="1" s="1"/>
  <c r="J201" i="1"/>
  <c r="J202" i="1"/>
  <c r="J203" i="1"/>
  <c r="K203" i="1" s="1"/>
  <c r="J204" i="1"/>
  <c r="K204" i="1" s="1"/>
  <c r="J205" i="1"/>
  <c r="J206" i="1"/>
  <c r="K206" i="1" s="1"/>
  <c r="J207" i="1"/>
  <c r="K207" i="1" s="1"/>
  <c r="J209" i="1"/>
  <c r="J210" i="1"/>
  <c r="K210" i="1" s="1"/>
  <c r="J211" i="1"/>
  <c r="K211" i="1" s="1"/>
  <c r="J212" i="1"/>
  <c r="K212" i="1" s="1"/>
  <c r="J213" i="1"/>
  <c r="J214" i="1"/>
  <c r="J215" i="1"/>
  <c r="K215" i="1" s="1"/>
  <c r="J216" i="1"/>
  <c r="K216" i="1" s="1"/>
  <c r="J217" i="1"/>
  <c r="J218" i="1"/>
  <c r="K218" i="1" s="1"/>
  <c r="J219" i="1"/>
  <c r="K219" i="1" s="1"/>
  <c r="J220" i="1"/>
  <c r="K220" i="1" s="1"/>
  <c r="J222" i="1"/>
  <c r="K222" i="1" s="1"/>
  <c r="J223" i="1"/>
  <c r="K223" i="1" s="1"/>
  <c r="J224" i="1"/>
  <c r="K224" i="1" s="1"/>
  <c r="J225" i="1"/>
  <c r="J226" i="1"/>
  <c r="K226" i="1" s="1"/>
  <c r="J227" i="1"/>
  <c r="K227" i="1" s="1"/>
  <c r="J228" i="1"/>
  <c r="K228" i="1" s="1"/>
  <c r="J229" i="1"/>
  <c r="K229" i="1" s="1"/>
  <c r="J230" i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8" i="1"/>
  <c r="K238" i="1" s="1"/>
  <c r="J239" i="1"/>
  <c r="L239" i="1" s="1"/>
  <c r="J240" i="1"/>
  <c r="K240" i="1" s="1"/>
  <c r="J241" i="1"/>
  <c r="K241" i="1" s="1"/>
  <c r="J243" i="1"/>
  <c r="K243" i="1" s="1"/>
  <c r="J244" i="1"/>
  <c r="K244" i="1" s="1"/>
  <c r="J245" i="1"/>
  <c r="K245" i="1" s="1"/>
  <c r="J248" i="1"/>
  <c r="K248" i="1" s="1"/>
  <c r="J249" i="1"/>
  <c r="J250" i="1"/>
  <c r="K250" i="1" s="1"/>
  <c r="J251" i="1"/>
  <c r="K251" i="1" s="1"/>
  <c r="J252" i="1"/>
  <c r="K252" i="1" s="1"/>
  <c r="J253" i="1"/>
  <c r="K253" i="1" s="1"/>
  <c r="J254" i="1"/>
  <c r="J255" i="1"/>
  <c r="K255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L262" i="1" s="1"/>
  <c r="J263" i="1"/>
  <c r="L263" i="1" s="1"/>
  <c r="J264" i="1"/>
  <c r="K264" i="1" s="1"/>
  <c r="J266" i="1"/>
  <c r="K266" i="1" s="1"/>
  <c r="J267" i="1"/>
  <c r="L267" i="1" s="1"/>
  <c r="J268" i="1"/>
  <c r="K268" i="1" s="1"/>
  <c r="J269" i="1"/>
  <c r="K269" i="1" s="1"/>
  <c r="J270" i="1"/>
  <c r="L270" i="1" s="1"/>
  <c r="J271" i="1"/>
  <c r="K271" i="1" s="1"/>
  <c r="J272" i="1"/>
  <c r="K272" i="1" s="1"/>
  <c r="J273" i="1"/>
  <c r="J274" i="1"/>
  <c r="K274" i="1" s="1"/>
  <c r="J275" i="1"/>
  <c r="K275" i="1" s="1"/>
  <c r="J276" i="1"/>
  <c r="K276" i="1" s="1"/>
  <c r="J277" i="1"/>
  <c r="K277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8" i="1"/>
  <c r="K288" i="1" s="1"/>
  <c r="J289" i="1"/>
  <c r="K289" i="1" s="1"/>
  <c r="J290" i="1"/>
  <c r="K290" i="1" s="1"/>
  <c r="J291" i="1"/>
  <c r="L291" i="1" s="1"/>
  <c r="J292" i="1"/>
  <c r="K292" i="1" s="1"/>
  <c r="J293" i="1"/>
  <c r="K293" i="1" s="1"/>
  <c r="J294" i="1"/>
  <c r="L294" i="1" s="1"/>
  <c r="J295" i="1"/>
  <c r="K295" i="1" s="1"/>
  <c r="J297" i="1"/>
  <c r="J298" i="1"/>
  <c r="K298" i="1" s="1"/>
  <c r="J299" i="1"/>
  <c r="K299" i="1" s="1"/>
  <c r="J300" i="1"/>
  <c r="K300" i="1" s="1"/>
  <c r="J301" i="1"/>
  <c r="K301" i="1" s="1"/>
  <c r="J302" i="1"/>
  <c r="J303" i="1"/>
  <c r="L303" i="1" s="1"/>
  <c r="K303" i="1"/>
  <c r="J304" i="1"/>
  <c r="K304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L311" i="1" s="1"/>
  <c r="J312" i="1"/>
  <c r="K312" i="1" s="1"/>
  <c r="J313" i="1"/>
  <c r="K313" i="1" s="1"/>
  <c r="J314" i="1"/>
  <c r="K314" i="1" s="1"/>
  <c r="J315" i="1"/>
  <c r="L315" i="1" s="1"/>
  <c r="J316" i="1"/>
  <c r="J318" i="1"/>
  <c r="L318" i="1" s="1"/>
  <c r="J319" i="1"/>
  <c r="K319" i="1" s="1"/>
  <c r="J320" i="1"/>
  <c r="K320" i="1" s="1"/>
  <c r="J321" i="1"/>
  <c r="J322" i="1"/>
  <c r="K322" i="1" s="1"/>
  <c r="J323" i="1"/>
  <c r="K323" i="1" s="1"/>
  <c r="J324" i="1"/>
  <c r="K324" i="1" s="1"/>
  <c r="J326" i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5" i="1"/>
  <c r="L335" i="1" s="1"/>
  <c r="J336" i="1"/>
  <c r="K336" i="1" s="1"/>
  <c r="J337" i="1"/>
  <c r="K337" i="1" s="1"/>
  <c r="J338" i="1"/>
  <c r="K338" i="1" s="1"/>
  <c r="J339" i="1"/>
  <c r="L339" i="1" s="1"/>
  <c r="J340" i="1"/>
  <c r="J341" i="1"/>
  <c r="K341" i="1" s="1"/>
  <c r="J342" i="1"/>
  <c r="L342" i="1" s="1"/>
  <c r="J343" i="1"/>
  <c r="K343" i="1" s="1"/>
  <c r="J344" i="1"/>
  <c r="K344" i="1" s="1"/>
  <c r="J345" i="1"/>
  <c r="K345" i="1" s="1"/>
  <c r="J346" i="1"/>
  <c r="K346" i="1" s="1"/>
  <c r="J347" i="1"/>
  <c r="K347" i="1" s="1"/>
  <c r="J348" i="1"/>
  <c r="L348" i="1" s="1"/>
  <c r="J349" i="1"/>
  <c r="J350" i="1"/>
  <c r="K350" i="1" s="1"/>
  <c r="J351" i="1"/>
  <c r="K351" i="1" s="1"/>
  <c r="J353" i="1"/>
  <c r="K353" i="1" s="1"/>
  <c r="J354" i="1"/>
  <c r="K354" i="1" s="1"/>
  <c r="J356" i="1"/>
  <c r="K356" i="1" s="1"/>
  <c r="J357" i="1"/>
  <c r="K357" i="1" s="1"/>
  <c r="J358" i="1"/>
  <c r="K358" i="1" s="1"/>
  <c r="J359" i="1"/>
  <c r="L359" i="1" s="1"/>
  <c r="J360" i="1"/>
  <c r="K360" i="1" s="1"/>
  <c r="J361" i="1"/>
  <c r="K361" i="1" s="1"/>
  <c r="J362" i="1"/>
  <c r="K362" i="1" s="1"/>
  <c r="J363" i="1"/>
  <c r="L363" i="1" s="1"/>
  <c r="J364" i="1"/>
  <c r="K364" i="1" s="1"/>
  <c r="J365" i="1"/>
  <c r="J367" i="1"/>
  <c r="L367" i="1" s="1"/>
  <c r="J368" i="1"/>
  <c r="K368" i="1" s="1"/>
  <c r="J369" i="1"/>
  <c r="K369" i="1" s="1"/>
  <c r="J370" i="1"/>
  <c r="K370" i="1" s="1"/>
  <c r="J371" i="1"/>
  <c r="L371" i="1" s="1"/>
  <c r="J372" i="1"/>
  <c r="K372" i="1" s="1"/>
  <c r="J373" i="1"/>
  <c r="K373" i="1" s="1"/>
  <c r="J374" i="1"/>
  <c r="K374" i="1" s="1"/>
  <c r="J375" i="1"/>
  <c r="L375" i="1" s="1"/>
  <c r="J377" i="1"/>
  <c r="K377" i="1" s="1"/>
  <c r="J378" i="1"/>
  <c r="K378" i="1" s="1"/>
  <c r="J379" i="1"/>
  <c r="L379" i="1" s="1"/>
  <c r="J380" i="1"/>
  <c r="K380" i="1" s="1"/>
  <c r="J381" i="1"/>
  <c r="K381" i="1" s="1"/>
  <c r="J382" i="1"/>
  <c r="L382" i="1" s="1"/>
  <c r="J383" i="1"/>
  <c r="L383" i="1" s="1"/>
  <c r="J384" i="1"/>
  <c r="K384" i="1" s="1"/>
  <c r="J386" i="1"/>
  <c r="L386" i="1" s="1"/>
  <c r="J387" i="1"/>
  <c r="L387" i="1" s="1"/>
  <c r="J388" i="1"/>
  <c r="K388" i="1" s="1"/>
  <c r="J389" i="1"/>
  <c r="K389" i="1" s="1"/>
  <c r="J390" i="1"/>
  <c r="K390" i="1" s="1"/>
  <c r="J391" i="1"/>
  <c r="L391" i="1" s="1"/>
  <c r="J392" i="1"/>
  <c r="K392" i="1" s="1"/>
  <c r="J393" i="1"/>
  <c r="K393" i="1" s="1"/>
  <c r="J394" i="1"/>
  <c r="K394" i="1" s="1"/>
  <c r="J396" i="1"/>
  <c r="K396" i="1" s="1"/>
  <c r="J397" i="1"/>
  <c r="K397" i="1" s="1"/>
  <c r="J398" i="1"/>
  <c r="L398" i="1" s="1"/>
  <c r="J399" i="1"/>
  <c r="L399" i="1" s="1"/>
  <c r="J400" i="1"/>
  <c r="K400" i="1" s="1"/>
  <c r="J401" i="1"/>
  <c r="K401" i="1" s="1"/>
  <c r="J402" i="1"/>
  <c r="K402" i="1" s="1"/>
  <c r="J403" i="1"/>
  <c r="L403" i="1" s="1"/>
  <c r="J405" i="1"/>
  <c r="K405" i="1" s="1"/>
  <c r="J406" i="1"/>
  <c r="L406" i="1" s="1"/>
  <c r="J407" i="1"/>
  <c r="L407" i="1" s="1"/>
  <c r="J408" i="1"/>
  <c r="K408" i="1" s="1"/>
  <c r="J409" i="1"/>
  <c r="K409" i="1" s="1"/>
  <c r="J410" i="1"/>
  <c r="K410" i="1" s="1"/>
  <c r="J411" i="1"/>
  <c r="L411" i="1" s="1"/>
  <c r="J412" i="1"/>
  <c r="K412" i="1" s="1"/>
  <c r="J413" i="1"/>
  <c r="K413" i="1" s="1"/>
  <c r="J415" i="1"/>
  <c r="L415" i="1" s="1"/>
  <c r="J416" i="1"/>
  <c r="K416" i="1" s="1"/>
  <c r="J417" i="1"/>
  <c r="K417" i="1" s="1"/>
  <c r="J418" i="1"/>
  <c r="K418" i="1" s="1"/>
  <c r="J419" i="1"/>
  <c r="L419" i="1" s="1"/>
  <c r="J420" i="1"/>
  <c r="K420" i="1" s="1"/>
  <c r="J421" i="1"/>
  <c r="K421" i="1" s="1"/>
  <c r="J422" i="1"/>
  <c r="K422" i="1" s="1"/>
  <c r="J423" i="1"/>
  <c r="L423" i="1" s="1"/>
  <c r="J424" i="1"/>
  <c r="K424" i="1" s="1"/>
  <c r="J426" i="1"/>
  <c r="K426" i="1" s="1"/>
  <c r="J427" i="1"/>
  <c r="L427" i="1" s="1"/>
  <c r="J428" i="1"/>
  <c r="K428" i="1" s="1"/>
  <c r="J429" i="1"/>
  <c r="K429" i="1" s="1"/>
  <c r="J430" i="1"/>
  <c r="K430" i="1" s="1"/>
  <c r="J431" i="1"/>
  <c r="L431" i="1" s="1"/>
  <c r="J432" i="1"/>
  <c r="K432" i="1" s="1"/>
  <c r="J433" i="1"/>
  <c r="K433" i="1" s="1"/>
  <c r="J435" i="1"/>
  <c r="L435" i="1" s="1"/>
  <c r="J436" i="1"/>
  <c r="K436" i="1" s="1"/>
  <c r="J437" i="1"/>
  <c r="K437" i="1" s="1"/>
  <c r="J438" i="1"/>
  <c r="K438" i="1" s="1"/>
  <c r="J439" i="1"/>
  <c r="L439" i="1" s="1"/>
  <c r="J440" i="1"/>
  <c r="K440" i="1" s="1"/>
  <c r="J441" i="1"/>
  <c r="K441" i="1" s="1"/>
  <c r="J442" i="1"/>
  <c r="L442" i="1" s="1"/>
  <c r="J444" i="1"/>
  <c r="K444" i="1" s="1"/>
  <c r="J445" i="1"/>
  <c r="K445" i="1" s="1"/>
  <c r="J446" i="1"/>
  <c r="K446" i="1" s="1"/>
  <c r="J447" i="1"/>
  <c r="L447" i="1" s="1"/>
  <c r="J448" i="1"/>
  <c r="J449" i="1"/>
  <c r="K449" i="1" s="1"/>
  <c r="J450" i="1"/>
  <c r="K450" i="1" s="1"/>
  <c r="J451" i="1"/>
  <c r="L451" i="1" s="1"/>
  <c r="J452" i="1"/>
  <c r="J453" i="1"/>
  <c r="K453" i="1" s="1"/>
  <c r="J454" i="1"/>
  <c r="K454" i="1" s="1"/>
  <c r="J455" i="1"/>
  <c r="L455" i="1" s="1"/>
  <c r="J456" i="1"/>
  <c r="J458" i="1"/>
  <c r="K458" i="1" s="1"/>
  <c r="J459" i="1"/>
  <c r="L459" i="1" s="1"/>
  <c r="J460" i="1"/>
  <c r="J461" i="1"/>
  <c r="K461" i="1" s="1"/>
  <c r="J462" i="1"/>
  <c r="K462" i="1" s="1"/>
  <c r="J463" i="1"/>
  <c r="L463" i="1" s="1"/>
  <c r="J464" i="1"/>
  <c r="J465" i="1"/>
  <c r="K465" i="1" s="1"/>
  <c r="J466" i="1"/>
  <c r="L466" i="1" s="1"/>
  <c r="J467" i="1"/>
  <c r="L467" i="1" s="1"/>
  <c r="J468" i="1"/>
  <c r="J469" i="1"/>
  <c r="K469" i="1" s="1"/>
  <c r="J470" i="1"/>
  <c r="K470" i="1" s="1"/>
  <c r="J471" i="1"/>
  <c r="L471" i="1" s="1"/>
  <c r="J472" i="1"/>
  <c r="J473" i="1"/>
  <c r="K473" i="1" s="1"/>
  <c r="J474" i="1"/>
  <c r="L474" i="1" s="1"/>
  <c r="J475" i="1"/>
  <c r="L475" i="1" s="1"/>
  <c r="J476" i="1"/>
  <c r="J477" i="1"/>
  <c r="K477" i="1" s="1"/>
  <c r="J478" i="1"/>
  <c r="K478" i="1" s="1"/>
  <c r="J479" i="1"/>
  <c r="L479" i="1" s="1"/>
  <c r="J481" i="1"/>
  <c r="K481" i="1" s="1"/>
  <c r="J484" i="1"/>
  <c r="J485" i="1"/>
  <c r="K485" i="1" s="1"/>
  <c r="J486" i="1"/>
  <c r="K486" i="1" s="1"/>
  <c r="J487" i="1"/>
  <c r="L487" i="1" s="1"/>
  <c r="J488" i="1"/>
  <c r="J489" i="1"/>
  <c r="K489" i="1" s="1"/>
  <c r="J490" i="1"/>
  <c r="K490" i="1" s="1"/>
  <c r="J491" i="1"/>
  <c r="L491" i="1" s="1"/>
  <c r="J492" i="1"/>
  <c r="K492" i="1" s="1"/>
  <c r="J493" i="1"/>
  <c r="K493" i="1" s="1"/>
  <c r="J494" i="1"/>
  <c r="L494" i="1" s="1"/>
  <c r="J495" i="1"/>
  <c r="J496" i="1"/>
  <c r="K496" i="1" s="1"/>
  <c r="J497" i="1"/>
  <c r="K497" i="1" s="1"/>
  <c r="J499" i="1"/>
  <c r="L499" i="1" s="1"/>
  <c r="J500" i="1"/>
  <c r="K500" i="1" s="1"/>
  <c r="J501" i="1"/>
  <c r="K501" i="1" s="1"/>
  <c r="J502" i="1"/>
  <c r="K502" i="1" s="1"/>
  <c r="J503" i="1"/>
  <c r="L503" i="1" s="1"/>
  <c r="J504" i="1"/>
  <c r="K504" i="1" s="1"/>
  <c r="J505" i="1"/>
  <c r="K505" i="1" s="1"/>
  <c r="J506" i="1"/>
  <c r="K506" i="1" s="1"/>
  <c r="J507" i="1"/>
  <c r="L507" i="1" s="1"/>
  <c r="J508" i="1"/>
  <c r="K508" i="1" s="1"/>
  <c r="J509" i="1"/>
  <c r="K509" i="1" s="1"/>
  <c r="J510" i="1"/>
  <c r="K510" i="1" s="1"/>
  <c r="J511" i="1"/>
  <c r="L511" i="1" s="1"/>
  <c r="J512" i="1"/>
  <c r="K512" i="1" s="1"/>
  <c r="J513" i="1"/>
  <c r="L513" i="1" s="1"/>
  <c r="J514" i="1"/>
  <c r="K514" i="1" s="1"/>
  <c r="J515" i="1"/>
  <c r="J516" i="1"/>
  <c r="K516" i="1" s="1"/>
  <c r="J517" i="1"/>
  <c r="K517" i="1" s="1"/>
  <c r="J518" i="1"/>
  <c r="K518" i="1" s="1"/>
  <c r="J519" i="1"/>
  <c r="L519" i="1" s="1"/>
  <c r="J520" i="1"/>
  <c r="J521" i="1"/>
  <c r="L521" i="1" s="1"/>
  <c r="J522" i="1"/>
  <c r="L522" i="1" s="1"/>
  <c r="J523" i="1"/>
  <c r="L523" i="1" s="1"/>
  <c r="J524" i="1"/>
  <c r="L524" i="1" s="1"/>
  <c r="J526" i="1"/>
  <c r="K526" i="1" s="1"/>
  <c r="J527" i="1"/>
  <c r="L527" i="1" s="1"/>
  <c r="J529" i="1"/>
  <c r="K529" i="1" s="1"/>
  <c r="J530" i="1"/>
  <c r="K530" i="1" s="1"/>
  <c r="J532" i="1"/>
  <c r="K532" i="1" s="1"/>
  <c r="J533" i="1"/>
  <c r="J534" i="1"/>
  <c r="L534" i="1" s="1"/>
  <c r="J535" i="1"/>
  <c r="L535" i="1" s="1"/>
  <c r="J536" i="1"/>
  <c r="K536" i="1" s="1"/>
  <c r="J538" i="1"/>
  <c r="K538" i="1" s="1"/>
  <c r="J539" i="1"/>
  <c r="L539" i="1" s="1"/>
  <c r="J540" i="1"/>
  <c r="K540" i="1" s="1"/>
  <c r="J541" i="1"/>
  <c r="K541" i="1" s="1"/>
  <c r="J542" i="1"/>
  <c r="K542" i="1" s="1"/>
  <c r="J543" i="1"/>
  <c r="L543" i="1" s="1"/>
  <c r="J544" i="1"/>
  <c r="K544" i="1" s="1"/>
  <c r="J545" i="1"/>
  <c r="K545" i="1" s="1"/>
  <c r="J546" i="1"/>
  <c r="K546" i="1" s="1"/>
  <c r="J547" i="1"/>
  <c r="L547" i="1" s="1"/>
  <c r="J548" i="1"/>
  <c r="K548" i="1" s="1"/>
  <c r="J549" i="1"/>
  <c r="K549" i="1" s="1"/>
  <c r="J550" i="1"/>
  <c r="K550" i="1" s="1"/>
  <c r="J554" i="1"/>
  <c r="K554" i="1" s="1"/>
  <c r="J555" i="1"/>
  <c r="L555" i="1" s="1"/>
  <c r="J556" i="1"/>
  <c r="L556" i="1" s="1"/>
  <c r="J557" i="1"/>
  <c r="L557" i="1" s="1"/>
  <c r="J558" i="1"/>
  <c r="L558" i="1" s="1"/>
  <c r="J559" i="1"/>
  <c r="J560" i="1"/>
  <c r="K560" i="1" s="1"/>
  <c r="J561" i="1"/>
  <c r="K561" i="1" s="1"/>
  <c r="J562" i="1"/>
  <c r="K562" i="1" s="1"/>
  <c r="J563" i="1"/>
  <c r="J564" i="1"/>
  <c r="L564" i="1" s="1"/>
  <c r="J565" i="1"/>
  <c r="L565" i="1" s="1"/>
  <c r="J567" i="1"/>
  <c r="J568" i="1"/>
  <c r="J569" i="1"/>
  <c r="L569" i="1" s="1"/>
  <c r="J570" i="1"/>
  <c r="K570" i="1" s="1"/>
  <c r="J571" i="1"/>
  <c r="L571" i="1" s="1"/>
  <c r="J572" i="1"/>
  <c r="L572" i="1" s="1"/>
  <c r="J573" i="1"/>
  <c r="K573" i="1" s="1"/>
  <c r="J574" i="1"/>
  <c r="K574" i="1" s="1"/>
  <c r="J575" i="1"/>
  <c r="J576" i="1"/>
  <c r="K576" i="1" s="1"/>
  <c r="J577" i="1"/>
  <c r="L577" i="1" s="1"/>
  <c r="J578" i="1"/>
  <c r="K578" i="1" s="1"/>
  <c r="J579" i="1"/>
  <c r="L579" i="1" s="1"/>
  <c r="J580" i="1"/>
  <c r="K580" i="1" s="1"/>
  <c r="J581" i="1"/>
  <c r="J582" i="1"/>
  <c r="K582" i="1" s="1"/>
  <c r="J583" i="1"/>
  <c r="L583" i="1" s="1"/>
  <c r="J584" i="1"/>
  <c r="L584" i="1" s="1"/>
  <c r="J585" i="1"/>
  <c r="L585" i="1" s="1"/>
  <c r="J586" i="1"/>
  <c r="K586" i="1" s="1"/>
  <c r="J587" i="1"/>
  <c r="L587" i="1" s="1"/>
  <c r="J588" i="1"/>
  <c r="K588" i="1" s="1"/>
  <c r="J589" i="1"/>
  <c r="K589" i="1" s="1"/>
  <c r="J590" i="1"/>
  <c r="L590" i="1" s="1"/>
  <c r="J591" i="1"/>
  <c r="L591" i="1" s="1"/>
  <c r="J592" i="1"/>
  <c r="L592" i="1" s="1"/>
  <c r="J593" i="1"/>
  <c r="K593" i="1" s="1"/>
  <c r="J594" i="1"/>
  <c r="K594" i="1" s="1"/>
  <c r="J595" i="1"/>
  <c r="L595" i="1" s="1"/>
  <c r="J596" i="1"/>
  <c r="K596" i="1" s="1"/>
  <c r="J597" i="1"/>
  <c r="K597" i="1" s="1"/>
  <c r="J598" i="1"/>
  <c r="L598" i="1" s="1"/>
  <c r="J599" i="1"/>
  <c r="L599" i="1" s="1"/>
  <c r="J600" i="1"/>
  <c r="L600" i="1" s="1"/>
  <c r="J601" i="1"/>
  <c r="K601" i="1" s="1"/>
  <c r="J602" i="1"/>
  <c r="J603" i="1"/>
  <c r="L603" i="1" s="1"/>
  <c r="J604" i="1"/>
  <c r="L604" i="1" s="1"/>
  <c r="J605" i="1"/>
  <c r="L605" i="1" s="1"/>
  <c r="J606" i="1"/>
  <c r="L606" i="1" s="1"/>
  <c r="J607" i="1"/>
  <c r="J608" i="1"/>
  <c r="K608" i="1" s="1"/>
  <c r="J609" i="1"/>
  <c r="K609" i="1" s="1"/>
  <c r="J610" i="1"/>
  <c r="L610" i="1" s="1"/>
  <c r="J611" i="1"/>
  <c r="L611" i="1" s="1"/>
  <c r="J612" i="1"/>
  <c r="K612" i="1" s="1"/>
  <c r="J613" i="1"/>
  <c r="K613" i="1" s="1"/>
  <c r="J614" i="1"/>
  <c r="K614" i="1" s="1"/>
  <c r="J615" i="1"/>
  <c r="J616" i="1"/>
  <c r="J617" i="1"/>
  <c r="K617" i="1" s="1"/>
  <c r="J618" i="1"/>
  <c r="J619" i="1"/>
  <c r="L619" i="1" s="1"/>
  <c r="J620" i="1"/>
  <c r="L620" i="1" s="1"/>
  <c r="J621" i="1"/>
  <c r="K621" i="1" s="1"/>
  <c r="J622" i="1"/>
  <c r="L622" i="1" s="1"/>
  <c r="J623" i="1"/>
  <c r="L623" i="1" s="1"/>
  <c r="J624" i="1"/>
  <c r="K624" i="1" s="1"/>
  <c r="J625" i="1"/>
  <c r="L625" i="1" s="1"/>
  <c r="J626" i="1"/>
  <c r="L626" i="1" s="1"/>
  <c r="J627" i="1"/>
  <c r="J628" i="1"/>
  <c r="K628" i="1" s="1"/>
  <c r="J629" i="1"/>
  <c r="J630" i="1"/>
  <c r="K630" i="1" s="1"/>
  <c r="J631" i="1"/>
  <c r="L631" i="1" s="1"/>
  <c r="J632" i="1"/>
  <c r="K632" i="1" s="1"/>
  <c r="J633" i="1"/>
  <c r="L633" i="1" s="1"/>
  <c r="J634" i="1"/>
  <c r="K634" i="1" s="1"/>
  <c r="J635" i="1"/>
  <c r="L635" i="1" s="1"/>
  <c r="J636" i="1"/>
  <c r="J637" i="1"/>
  <c r="K637" i="1" s="1"/>
  <c r="J638" i="1"/>
  <c r="K638" i="1" s="1"/>
  <c r="J639" i="1"/>
  <c r="L639" i="1" s="1"/>
  <c r="J640" i="1"/>
  <c r="L640" i="1" s="1"/>
  <c r="J642" i="1"/>
  <c r="J643" i="1"/>
  <c r="J644" i="1"/>
  <c r="K644" i="1" s="1"/>
  <c r="J645" i="1"/>
  <c r="L645" i="1" s="1"/>
  <c r="J647" i="1"/>
  <c r="K647" i="1" s="1"/>
  <c r="J648" i="1"/>
  <c r="K648" i="1" s="1"/>
  <c r="J649" i="1"/>
  <c r="K649" i="1" s="1"/>
  <c r="J650" i="1"/>
  <c r="J651" i="1"/>
  <c r="K651" i="1" s="1"/>
  <c r="J652" i="1"/>
  <c r="K652" i="1" s="1"/>
  <c r="J653" i="1"/>
  <c r="L653" i="1" s="1"/>
  <c r="J654" i="1"/>
  <c r="L654" i="1" s="1"/>
  <c r="J655" i="1"/>
  <c r="K655" i="1" s="1"/>
  <c r="J658" i="1"/>
  <c r="L658" i="1" s="1"/>
  <c r="J659" i="1"/>
  <c r="K659" i="1" s="1"/>
  <c r="J660" i="1"/>
  <c r="K660" i="1" s="1"/>
  <c r="J661" i="1"/>
  <c r="K661" i="1" s="1"/>
  <c r="J662" i="1"/>
  <c r="L662" i="1" s="1"/>
  <c r="J663" i="1"/>
  <c r="K663" i="1" s="1"/>
  <c r="J664" i="1"/>
  <c r="K664" i="1" s="1"/>
  <c r="J665" i="1"/>
  <c r="K665" i="1" s="1"/>
  <c r="J666" i="1"/>
  <c r="L666" i="1" s="1"/>
  <c r="J668" i="1"/>
  <c r="K668" i="1" s="1"/>
  <c r="J669" i="1"/>
  <c r="L669" i="1" s="1"/>
  <c r="J670" i="1"/>
  <c r="L670" i="1" s="1"/>
  <c r="J671" i="1"/>
  <c r="K671" i="1" s="1"/>
  <c r="J672" i="1"/>
  <c r="K672" i="1" s="1"/>
  <c r="J673" i="1"/>
  <c r="J674" i="1"/>
  <c r="L674" i="1" s="1"/>
  <c r="J675" i="1"/>
  <c r="K675" i="1" s="1"/>
  <c r="J676" i="1"/>
  <c r="K676" i="1" s="1"/>
  <c r="J677" i="1"/>
  <c r="L677" i="1" s="1"/>
  <c r="J678" i="1"/>
  <c r="L678" i="1" s="1"/>
  <c r="J679" i="1"/>
  <c r="K679" i="1" s="1"/>
  <c r="J680" i="1"/>
  <c r="K680" i="1" s="1"/>
  <c r="J681" i="1"/>
  <c r="K681" i="1" s="1"/>
  <c r="J682" i="1"/>
  <c r="L682" i="1" s="1"/>
  <c r="J683" i="1"/>
  <c r="K683" i="1" s="1"/>
  <c r="J684" i="1"/>
  <c r="K684" i="1" s="1"/>
  <c r="J685" i="1"/>
  <c r="K685" i="1" s="1"/>
  <c r="J686" i="1"/>
  <c r="L686" i="1" s="1"/>
  <c r="J687" i="1"/>
  <c r="K687" i="1" s="1"/>
  <c r="J688" i="1"/>
  <c r="K688" i="1" s="1"/>
  <c r="J689" i="1"/>
  <c r="K689" i="1" s="1"/>
  <c r="J690" i="1"/>
  <c r="L690" i="1" s="1"/>
  <c r="J691" i="1"/>
  <c r="J692" i="1"/>
  <c r="K692" i="1" s="1"/>
  <c r="J693" i="1"/>
  <c r="K693" i="1" s="1"/>
  <c r="J694" i="1"/>
  <c r="L694" i="1" s="1"/>
  <c r="J695" i="1"/>
  <c r="J696" i="1"/>
  <c r="K696" i="1" s="1"/>
  <c r="J697" i="1"/>
  <c r="L697" i="1" s="1"/>
  <c r="J698" i="1"/>
  <c r="L698" i="1" s="1"/>
  <c r="J699" i="1"/>
  <c r="J700" i="1"/>
  <c r="K700" i="1" s="1"/>
  <c r="J701" i="1"/>
  <c r="K701" i="1" s="1"/>
  <c r="J702" i="1"/>
  <c r="L702" i="1" s="1"/>
  <c r="J703" i="1"/>
  <c r="J704" i="1"/>
  <c r="K704" i="1" s="1"/>
  <c r="J705" i="1"/>
  <c r="K705" i="1" s="1"/>
  <c r="J706" i="1"/>
  <c r="J707" i="1"/>
  <c r="J708" i="1"/>
  <c r="K708" i="1" s="1"/>
  <c r="J709" i="1"/>
  <c r="L709" i="1" s="1"/>
  <c r="J711" i="1"/>
  <c r="J712" i="1"/>
  <c r="K712" i="1" s="1"/>
  <c r="J713" i="1"/>
  <c r="K713" i="1" s="1"/>
  <c r="J714" i="1"/>
  <c r="L714" i="1" s="1"/>
  <c r="J715" i="1"/>
  <c r="J716" i="1"/>
  <c r="K716" i="1" s="1"/>
  <c r="J717" i="1"/>
  <c r="K717" i="1" s="1"/>
  <c r="J718" i="1"/>
  <c r="L718" i="1" s="1"/>
  <c r="J720" i="1"/>
  <c r="L720" i="1" s="1"/>
  <c r="J723" i="1"/>
  <c r="J724" i="1"/>
  <c r="K724" i="1" s="1"/>
  <c r="J725" i="1"/>
  <c r="L725" i="1" s="1"/>
  <c r="J726" i="1"/>
  <c r="L726" i="1" s="1"/>
  <c r="J727" i="1"/>
  <c r="J728" i="1"/>
  <c r="K728" i="1" s="1"/>
  <c r="J729" i="1"/>
  <c r="K729" i="1" s="1"/>
  <c r="J730" i="1"/>
  <c r="L730" i="1" s="1"/>
  <c r="J732" i="1"/>
  <c r="K732" i="1" s="1"/>
  <c r="J733" i="1"/>
  <c r="L733" i="1" s="1"/>
  <c r="J734" i="1"/>
  <c r="L734" i="1" s="1"/>
  <c r="J735" i="1"/>
  <c r="J736" i="1"/>
  <c r="L736" i="1" s="1"/>
  <c r="J737" i="1"/>
  <c r="K737" i="1" s="1"/>
  <c r="J738" i="1"/>
  <c r="L738" i="1" s="1"/>
  <c r="J739" i="1"/>
  <c r="J740" i="1"/>
  <c r="K740" i="1" s="1"/>
  <c r="J741" i="1"/>
  <c r="L741" i="1" s="1"/>
  <c r="J742" i="1"/>
  <c r="L742" i="1" s="1"/>
  <c r="J743" i="1"/>
  <c r="J744" i="1"/>
  <c r="L744" i="1" s="1"/>
  <c r="J745" i="1"/>
  <c r="K745" i="1" s="1"/>
  <c r="J746" i="1"/>
  <c r="L746" i="1" s="1"/>
  <c r="J747" i="1"/>
  <c r="J748" i="1"/>
  <c r="K748" i="1" s="1"/>
  <c r="J749" i="1"/>
  <c r="L749" i="1" s="1"/>
  <c r="J750" i="1"/>
  <c r="L750" i="1" s="1"/>
  <c r="J751" i="1"/>
  <c r="J752" i="1"/>
  <c r="L752" i="1" s="1"/>
  <c r="J753" i="1"/>
  <c r="K753" i="1" s="1"/>
  <c r="J754" i="1"/>
  <c r="L754" i="1" s="1"/>
  <c r="J755" i="1"/>
  <c r="J756" i="1"/>
  <c r="K756" i="1" s="1"/>
  <c r="J757" i="1"/>
  <c r="L757" i="1" s="1"/>
  <c r="J758" i="1"/>
  <c r="L758" i="1" s="1"/>
  <c r="J759" i="1"/>
  <c r="J760" i="1"/>
  <c r="L760" i="1" s="1"/>
  <c r="J762" i="1"/>
  <c r="L762" i="1" s="1"/>
  <c r="J763" i="1"/>
  <c r="J764" i="1"/>
  <c r="K764" i="1" s="1"/>
  <c r="J765" i="1"/>
  <c r="K765" i="1" s="1"/>
  <c r="J766" i="1"/>
  <c r="L766" i="1" s="1"/>
  <c r="J767" i="1"/>
  <c r="J768" i="1"/>
  <c r="L768" i="1" s="1"/>
  <c r="J770" i="1"/>
  <c r="L770" i="1" s="1"/>
  <c r="J771" i="1"/>
  <c r="J774" i="1"/>
  <c r="L774" i="1" s="1"/>
  <c r="J775" i="1"/>
  <c r="J776" i="1"/>
  <c r="K776" i="1" s="1"/>
  <c r="J777" i="1"/>
  <c r="K777" i="1" s="1"/>
  <c r="J779" i="1"/>
  <c r="K779" i="1" s="1"/>
  <c r="J780" i="1"/>
  <c r="K780" i="1" s="1"/>
  <c r="J781" i="1"/>
  <c r="K781" i="1" s="1"/>
  <c r="J782" i="1"/>
  <c r="L782" i="1" s="1"/>
  <c r="J783" i="1"/>
  <c r="K783" i="1" s="1"/>
  <c r="J784" i="1"/>
  <c r="L784" i="1" s="1"/>
  <c r="J785" i="1"/>
  <c r="K785" i="1" s="1"/>
  <c r="J786" i="1"/>
  <c r="L786" i="1" s="1"/>
  <c r="J787" i="1"/>
  <c r="K787" i="1" s="1"/>
  <c r="J788" i="1"/>
  <c r="L788" i="1" s="1"/>
  <c r="J789" i="1"/>
  <c r="K789" i="1" s="1"/>
  <c r="J790" i="1"/>
  <c r="L790" i="1" s="1"/>
  <c r="J791" i="1"/>
  <c r="K791" i="1" s="1"/>
  <c r="J793" i="1"/>
  <c r="K793" i="1" s="1"/>
  <c r="J794" i="1"/>
  <c r="L794" i="1" s="1"/>
  <c r="J795" i="1"/>
  <c r="K795" i="1" s="1"/>
  <c r="J796" i="1"/>
  <c r="L796" i="1" s="1"/>
  <c r="J797" i="1"/>
  <c r="K797" i="1" s="1"/>
  <c r="J798" i="1"/>
  <c r="L798" i="1" s="1"/>
  <c r="J799" i="1"/>
  <c r="K799" i="1" s="1"/>
  <c r="J800" i="1"/>
  <c r="L800" i="1" s="1"/>
  <c r="J801" i="1"/>
  <c r="K801" i="1" s="1"/>
  <c r="J802" i="1"/>
  <c r="J803" i="1"/>
  <c r="K803" i="1" s="1"/>
  <c r="J804" i="1"/>
  <c r="K804" i="1" s="1"/>
  <c r="J805" i="1"/>
  <c r="K805" i="1" s="1"/>
  <c r="J807" i="1"/>
  <c r="K807" i="1" s="1"/>
  <c r="J808" i="1"/>
  <c r="J809" i="1"/>
  <c r="K809" i="1" s="1"/>
  <c r="J810" i="1"/>
  <c r="L810" i="1" s="1"/>
  <c r="J811" i="1"/>
  <c r="K811" i="1" s="1"/>
  <c r="J812" i="1"/>
  <c r="L812" i="1" s="1"/>
  <c r="J813" i="1"/>
  <c r="K813" i="1" s="1"/>
  <c r="J814" i="1"/>
  <c r="J815" i="1"/>
  <c r="K815" i="1" s="1"/>
  <c r="J816" i="1"/>
  <c r="K816" i="1" s="1"/>
  <c r="J817" i="1"/>
  <c r="K817" i="1" s="1"/>
  <c r="J818" i="1"/>
  <c r="L818" i="1" s="1"/>
  <c r="J821" i="1"/>
  <c r="K821" i="1" s="1"/>
  <c r="J822" i="1"/>
  <c r="L822" i="1" s="1"/>
  <c r="J823" i="1"/>
  <c r="J824" i="1"/>
  <c r="L824" i="1" s="1"/>
  <c r="J825" i="1"/>
  <c r="K825" i="1" s="1"/>
  <c r="J826" i="1"/>
  <c r="L826" i="1" s="1"/>
  <c r="J827" i="1"/>
  <c r="K827" i="1" s="1"/>
  <c r="J828" i="1"/>
  <c r="K828" i="1" s="1"/>
  <c r="J829" i="1"/>
  <c r="K829" i="1" s="1"/>
  <c r="J830" i="1"/>
  <c r="L830" i="1" s="1"/>
  <c r="J831" i="1"/>
  <c r="L831" i="1" s="1"/>
  <c r="J833" i="1"/>
  <c r="K833" i="1" s="1"/>
  <c r="J835" i="1"/>
  <c r="K835" i="1" s="1"/>
  <c r="J837" i="1"/>
  <c r="L837" i="1" s="1"/>
  <c r="J838" i="1"/>
  <c r="L838" i="1" s="1"/>
  <c r="J839" i="1"/>
  <c r="K839" i="1" s="1"/>
  <c r="J840" i="1"/>
  <c r="K840" i="1" s="1"/>
  <c r="J843" i="1"/>
  <c r="K843" i="1" s="1"/>
  <c r="J844" i="1"/>
  <c r="L844" i="1" s="1"/>
  <c r="J845" i="1"/>
  <c r="K845" i="1" s="1"/>
  <c r="J846" i="1"/>
  <c r="L846" i="1" s="1"/>
  <c r="J847" i="1"/>
  <c r="K847" i="1" s="1"/>
  <c r="J848" i="1"/>
  <c r="L848" i="1" s="1"/>
  <c r="J849" i="1"/>
  <c r="L849" i="1" s="1"/>
  <c r="J850" i="1"/>
  <c r="J852" i="1"/>
  <c r="J853" i="1"/>
  <c r="K853" i="1" s="1"/>
  <c r="J854" i="1"/>
  <c r="L854" i="1" s="1"/>
  <c r="J855" i="1"/>
  <c r="K855" i="1" s="1"/>
  <c r="J856" i="1"/>
  <c r="K856" i="1" s="1"/>
  <c r="J857" i="1"/>
  <c r="J858" i="1"/>
  <c r="L858" i="1" s="1"/>
  <c r="J859" i="1"/>
  <c r="L859" i="1" s="1"/>
  <c r="J862" i="1"/>
  <c r="L862" i="1" s="1"/>
  <c r="J863" i="1"/>
  <c r="K863" i="1" s="1"/>
  <c r="J864" i="1"/>
  <c r="L864" i="1" s="1"/>
  <c r="J865" i="1"/>
  <c r="J866" i="1"/>
  <c r="L866" i="1" s="1"/>
  <c r="J868" i="1"/>
  <c r="K868" i="1" s="1"/>
  <c r="J869" i="1"/>
  <c r="K869" i="1" s="1"/>
  <c r="J870" i="1"/>
  <c r="L870" i="1" s="1"/>
  <c r="J873" i="1"/>
  <c r="K873" i="1" s="1"/>
  <c r="J874" i="1"/>
  <c r="J875" i="1"/>
  <c r="J876" i="1"/>
  <c r="L876" i="1" s="1"/>
  <c r="J877" i="1"/>
  <c r="K877" i="1" s="1"/>
  <c r="J879" i="1"/>
  <c r="L879" i="1" s="1"/>
  <c r="J880" i="1"/>
  <c r="K880" i="1" s="1"/>
  <c r="J881" i="1"/>
  <c r="K881" i="1" s="1"/>
  <c r="J882" i="1"/>
  <c r="L882" i="1" s="1"/>
  <c r="J883" i="1"/>
  <c r="K883" i="1" s="1"/>
  <c r="J884" i="1"/>
  <c r="J885" i="1"/>
  <c r="K885" i="1" s="1"/>
  <c r="J887" i="1"/>
  <c r="K887" i="1" s="1"/>
  <c r="J888" i="1"/>
  <c r="K888" i="1" s="1"/>
  <c r="J889" i="1"/>
  <c r="K889" i="1" s="1"/>
  <c r="J890" i="1"/>
  <c r="J891" i="1"/>
  <c r="K891" i="1" s="1"/>
  <c r="J892" i="1"/>
  <c r="L892" i="1" s="1"/>
  <c r="J894" i="1"/>
  <c r="L894" i="1" s="1"/>
  <c r="J895" i="1"/>
  <c r="K895" i="1" s="1"/>
  <c r="J896" i="1"/>
  <c r="L896" i="1" s="1"/>
  <c r="J897" i="1"/>
  <c r="L897" i="1" s="1"/>
  <c r="J898" i="1"/>
  <c r="L898" i="1" s="1"/>
  <c r="J899" i="1"/>
  <c r="K899" i="1" s="1"/>
  <c r="J900" i="1"/>
  <c r="L900" i="1" s="1"/>
  <c r="J901" i="1"/>
  <c r="K901" i="1" s="1"/>
  <c r="J902" i="1"/>
  <c r="K902" i="1" s="1"/>
  <c r="J903" i="1"/>
  <c r="K903" i="1" s="1"/>
  <c r="J904" i="1"/>
  <c r="K904" i="1" s="1"/>
  <c r="J905" i="1"/>
  <c r="K905" i="1" s="1"/>
  <c r="J906" i="1"/>
  <c r="K906" i="1" s="1"/>
  <c r="J907" i="1"/>
  <c r="K907" i="1" s="1"/>
  <c r="J908" i="1"/>
  <c r="L908" i="1" s="1"/>
  <c r="J909" i="1"/>
  <c r="J910" i="1"/>
  <c r="L910" i="1" s="1"/>
  <c r="J911" i="1"/>
  <c r="K911" i="1" s="1"/>
  <c r="J912" i="1"/>
  <c r="K912" i="1" s="1"/>
  <c r="J913" i="1"/>
  <c r="K913" i="1" s="1"/>
  <c r="J914" i="1"/>
  <c r="K914" i="1" s="1"/>
  <c r="J915" i="1"/>
  <c r="K915" i="1" s="1"/>
  <c r="J916" i="1"/>
  <c r="K916" i="1" s="1"/>
  <c r="J917" i="1"/>
  <c r="J918" i="1"/>
  <c r="J919" i="1"/>
  <c r="K919" i="1" s="1"/>
  <c r="J920" i="1"/>
  <c r="K920" i="1" s="1"/>
  <c r="J921" i="1"/>
  <c r="K921" i="1" s="1"/>
  <c r="J922" i="1"/>
  <c r="K922" i="1" s="1"/>
  <c r="J923" i="1"/>
  <c r="L923" i="1" s="1"/>
  <c r="J924" i="1"/>
  <c r="L924" i="1" s="1"/>
  <c r="J925" i="1"/>
  <c r="K925" i="1" s="1"/>
  <c r="J926" i="1"/>
  <c r="K926" i="1" s="1"/>
  <c r="J927" i="1"/>
  <c r="K927" i="1" s="1"/>
  <c r="J928" i="1"/>
  <c r="K928" i="1" s="1"/>
  <c r="J929" i="1"/>
  <c r="K929" i="1" s="1"/>
  <c r="J930" i="1"/>
  <c r="L930" i="1" s="1"/>
  <c r="J931" i="1"/>
  <c r="J932" i="1"/>
  <c r="K932" i="1" s="1"/>
  <c r="J933" i="1"/>
  <c r="J934" i="1"/>
  <c r="K934" i="1" s="1"/>
  <c r="J935" i="1"/>
  <c r="K935" i="1" s="1"/>
  <c r="J936" i="1"/>
  <c r="L936" i="1" s="1"/>
  <c r="J937" i="1"/>
  <c r="K937" i="1" s="1"/>
  <c r="J938" i="1"/>
  <c r="K938" i="1" s="1"/>
  <c r="J939" i="1"/>
  <c r="K939" i="1" s="1"/>
  <c r="J940" i="1"/>
  <c r="K940" i="1" s="1"/>
  <c r="J941" i="1"/>
  <c r="K941" i="1" s="1"/>
  <c r="J942" i="1"/>
  <c r="K942" i="1" s="1"/>
  <c r="J943" i="1"/>
  <c r="L943" i="1" s="1"/>
  <c r="J945" i="1"/>
  <c r="J946" i="1"/>
  <c r="L946" i="1" s="1"/>
  <c r="J947" i="1"/>
  <c r="K947" i="1" s="1"/>
  <c r="J950" i="1"/>
  <c r="K950" i="1" s="1"/>
  <c r="J951" i="1"/>
  <c r="K951" i="1" s="1"/>
  <c r="J953" i="1"/>
  <c r="K953" i="1" s="1"/>
  <c r="J956" i="1"/>
  <c r="K956" i="1" s="1"/>
  <c r="J958" i="1"/>
  <c r="K958" i="1" s="1"/>
  <c r="J959" i="1"/>
  <c r="K959" i="1" s="1"/>
  <c r="J960" i="1"/>
  <c r="K960" i="1" s="1"/>
  <c r="J962" i="1"/>
  <c r="K962" i="1" s="1"/>
  <c r="J963" i="1"/>
  <c r="K963" i="1" s="1"/>
  <c r="J964" i="1"/>
  <c r="K964" i="1" s="1"/>
  <c r="J965" i="1"/>
  <c r="K965" i="1" s="1"/>
  <c r="J966" i="1"/>
  <c r="J967" i="1"/>
  <c r="K967" i="1" s="1"/>
  <c r="J968" i="1"/>
  <c r="L968" i="1" s="1"/>
  <c r="J969" i="1"/>
  <c r="J970" i="1"/>
  <c r="L970" i="1" s="1"/>
  <c r="J971" i="1"/>
  <c r="K971" i="1" s="1"/>
  <c r="J973" i="1"/>
  <c r="K973" i="1" s="1"/>
  <c r="J975" i="1"/>
  <c r="K975" i="1" s="1"/>
  <c r="J976" i="1"/>
  <c r="K976" i="1" s="1"/>
  <c r="J977" i="1"/>
  <c r="K977" i="1" s="1"/>
  <c r="J978" i="1"/>
  <c r="K978" i="1" s="1"/>
  <c r="J979" i="1"/>
  <c r="L979" i="1" s="1"/>
  <c r="J980" i="1"/>
  <c r="K980" i="1" s="1"/>
  <c r="J981" i="1"/>
  <c r="J984" i="1"/>
  <c r="K984" i="1" s="1"/>
  <c r="J985" i="1"/>
  <c r="K985" i="1" s="1"/>
  <c r="J986" i="1"/>
  <c r="K986" i="1" s="1"/>
  <c r="J987" i="1"/>
  <c r="L987" i="1" s="1"/>
  <c r="J988" i="1"/>
  <c r="K988" i="1" s="1"/>
  <c r="J989" i="1"/>
  <c r="K989" i="1" s="1"/>
  <c r="J990" i="1"/>
  <c r="L990" i="1" s="1"/>
  <c r="J991" i="1"/>
  <c r="K991" i="1" s="1"/>
  <c r="J993" i="1"/>
  <c r="J996" i="1"/>
  <c r="K996" i="1" s="1"/>
  <c r="J997" i="1"/>
  <c r="K997" i="1" s="1"/>
  <c r="J998" i="1"/>
  <c r="K998" i="1" s="1"/>
  <c r="J999" i="1"/>
  <c r="K999" i="1" s="1"/>
  <c r="J1000" i="1"/>
  <c r="K1000" i="1" s="1"/>
  <c r="J1001" i="1"/>
  <c r="K1001" i="1" s="1"/>
  <c r="J1002" i="1"/>
  <c r="L1002" i="1" s="1"/>
  <c r="J1003" i="1"/>
  <c r="K1003" i="1" s="1"/>
  <c r="J1004" i="1"/>
  <c r="J1005" i="1"/>
  <c r="J1006" i="1"/>
  <c r="K1006" i="1" s="1"/>
  <c r="J1009" i="1"/>
  <c r="K1009" i="1" s="1"/>
  <c r="J1010" i="1"/>
  <c r="K1010" i="1" s="1"/>
  <c r="J1011" i="1"/>
  <c r="K1011" i="1" s="1"/>
  <c r="J1012" i="1"/>
  <c r="K1012" i="1" s="1"/>
  <c r="J1013" i="1"/>
  <c r="J1014" i="1"/>
  <c r="K1014" i="1" s="1"/>
  <c r="L1014" i="1"/>
  <c r="J1015" i="1"/>
  <c r="J1017" i="1"/>
  <c r="J1018" i="1"/>
  <c r="K1018" i="1" s="1"/>
  <c r="J1020" i="1"/>
  <c r="K1020" i="1" s="1"/>
  <c r="J1021" i="1"/>
  <c r="K1021" i="1" s="1"/>
  <c r="J1022" i="1"/>
  <c r="K1022" i="1" s="1"/>
  <c r="J1023" i="1"/>
  <c r="K1023" i="1" s="1"/>
  <c r="J1026" i="1"/>
  <c r="K1026" i="1" s="1"/>
  <c r="J1027" i="1"/>
  <c r="L1027" i="1" s="1"/>
  <c r="J1028" i="1"/>
  <c r="K1028" i="1" s="1"/>
  <c r="J1029" i="1"/>
  <c r="K1029" i="1" s="1"/>
  <c r="J1031" i="1"/>
  <c r="L1031" i="1" s="1"/>
  <c r="J1032" i="1"/>
  <c r="K1032" i="1" s="1"/>
  <c r="J1034" i="1"/>
  <c r="J1035" i="1"/>
  <c r="K1035" i="1" s="1"/>
  <c r="J1036" i="1"/>
  <c r="L1036" i="1" s="1"/>
  <c r="J1037" i="1"/>
  <c r="J1038" i="1"/>
  <c r="K1038" i="1" s="1"/>
  <c r="J1040" i="1"/>
  <c r="K1040" i="1" s="1"/>
  <c r="J1042" i="1"/>
  <c r="K1042" i="1" s="1"/>
  <c r="J1043" i="1"/>
  <c r="L1043" i="1" s="1"/>
  <c r="J1044" i="1"/>
  <c r="K1044" i="1" s="1"/>
  <c r="J1047" i="1"/>
  <c r="K1047" i="1" s="1"/>
  <c r="J1048" i="1"/>
  <c r="K1048" i="1" s="1"/>
  <c r="J1049" i="1"/>
  <c r="K1049" i="1" s="1"/>
  <c r="J1050" i="1"/>
  <c r="L1050" i="1" s="1"/>
  <c r="J1051" i="1"/>
  <c r="K1051" i="1" s="1"/>
  <c r="J1052" i="1"/>
  <c r="K1052" i="1" s="1"/>
  <c r="J1053" i="1"/>
  <c r="J1055" i="1"/>
  <c r="L1055" i="1" s="1"/>
  <c r="J1056" i="1"/>
  <c r="L1056" i="1" s="1"/>
  <c r="J1057" i="1"/>
  <c r="K1057" i="1" s="1"/>
  <c r="J1058" i="1"/>
  <c r="K1058" i="1" s="1"/>
  <c r="J1060" i="1"/>
  <c r="K1060" i="1" s="1"/>
  <c r="J1061" i="1"/>
  <c r="K1061" i="1" s="1"/>
  <c r="J1062" i="1"/>
  <c r="K1062" i="1" s="1"/>
  <c r="J1063" i="1"/>
  <c r="K1063" i="1" s="1"/>
  <c r="J1064" i="1"/>
  <c r="K1064" i="1" s="1"/>
  <c r="J1065" i="1"/>
  <c r="K1065" i="1" s="1"/>
  <c r="J1067" i="1"/>
  <c r="L1067" i="1" s="1"/>
  <c r="J1068" i="1"/>
  <c r="K1068" i="1" s="1"/>
  <c r="J1069" i="1"/>
  <c r="K1069" i="1" s="1"/>
  <c r="J1070" i="1"/>
  <c r="K1070" i="1" s="1"/>
  <c r="J1072" i="1"/>
  <c r="K1072" i="1" s="1"/>
  <c r="J1073" i="1"/>
  <c r="K1073" i="1" s="1"/>
  <c r="J1074" i="1"/>
  <c r="L1074" i="1" s="1"/>
  <c r="J1075" i="1"/>
  <c r="K1075" i="1" s="1"/>
  <c r="J1078" i="1"/>
  <c r="K1078" i="1" s="1"/>
  <c r="J1079" i="1"/>
  <c r="K1079" i="1" s="1"/>
  <c r="J1080" i="1"/>
  <c r="K1080" i="1" s="1"/>
  <c r="J1081" i="1"/>
  <c r="J1082" i="1"/>
  <c r="K1082" i="1" s="1"/>
  <c r="J1083" i="1"/>
  <c r="L1083" i="1" s="1"/>
  <c r="J1084" i="1"/>
  <c r="K1084" i="1" s="1"/>
  <c r="J1085" i="1"/>
  <c r="K1085" i="1" s="1"/>
  <c r="J1086" i="1"/>
  <c r="L1086" i="1" s="1"/>
  <c r="J1087" i="1"/>
  <c r="K1087" i="1" s="1"/>
  <c r="J1088" i="1"/>
  <c r="K1088" i="1" s="1"/>
  <c r="J1089" i="1"/>
  <c r="K1089" i="1" s="1"/>
  <c r="J1090" i="1"/>
  <c r="K1090" i="1" s="1"/>
  <c r="J1092" i="1"/>
  <c r="K1092" i="1" s="1"/>
  <c r="J1094" i="1"/>
  <c r="K1094" i="1" s="1"/>
  <c r="J1095" i="1"/>
  <c r="K1095" i="1" s="1"/>
  <c r="J1096" i="1"/>
  <c r="K1096" i="1" s="1"/>
  <c r="J1097" i="1"/>
  <c r="K1097" i="1" s="1"/>
  <c r="J1098" i="1"/>
  <c r="L1098" i="1" s="1"/>
  <c r="J1099" i="1"/>
  <c r="K1099" i="1" s="1"/>
  <c r="J1100" i="1"/>
  <c r="L1100" i="1" s="1"/>
  <c r="J1101" i="1"/>
  <c r="K1101" i="1" s="1"/>
  <c r="J1103" i="1"/>
  <c r="L1103" i="1" s="1"/>
  <c r="J1105" i="1"/>
  <c r="K1105" i="1" s="1"/>
  <c r="J12" i="1"/>
  <c r="K12" i="1" s="1"/>
  <c r="J13" i="1"/>
  <c r="L13" i="1" s="1"/>
  <c r="J14" i="1"/>
  <c r="K14" i="1" s="1"/>
  <c r="J15" i="1"/>
  <c r="K15" i="1" s="1"/>
  <c r="J11" i="1"/>
  <c r="K11" i="1" s="1"/>
  <c r="L66" i="1" l="1"/>
  <c r="L268" i="1"/>
  <c r="L1023" i="1"/>
  <c r="K598" i="1"/>
  <c r="K13" i="1"/>
  <c r="K557" i="1"/>
  <c r="K1086" i="1"/>
  <c r="L99" i="1"/>
  <c r="L87" i="1"/>
  <c r="K876" i="1"/>
  <c r="L83" i="1"/>
  <c r="L665" i="1"/>
  <c r="K626" i="1"/>
  <c r="L1088" i="1"/>
  <c r="L544" i="1"/>
  <c r="L688" i="1"/>
  <c r="K1043" i="1"/>
  <c r="L914" i="1"/>
  <c r="K848" i="1"/>
  <c r="L156" i="1"/>
  <c r="L901" i="1"/>
  <c r="L1089" i="1"/>
  <c r="K1050" i="1"/>
  <c r="L1006" i="1"/>
  <c r="K733" i="1"/>
  <c r="K670" i="1"/>
  <c r="L58" i="1"/>
  <c r="L911" i="1"/>
  <c r="K749" i="1"/>
  <c r="L54" i="1"/>
  <c r="K39" i="1"/>
  <c r="L481" i="1"/>
  <c r="K363" i="1"/>
  <c r="L999" i="1"/>
  <c r="L863" i="1"/>
  <c r="L1065" i="1"/>
  <c r="L1052" i="1"/>
  <c r="K757" i="1"/>
  <c r="K709" i="1"/>
  <c r="L426" i="1"/>
  <c r="K63" i="1"/>
  <c r="L216" i="1"/>
  <c r="L227" i="1"/>
  <c r="L549" i="1"/>
  <c r="L35" i="1"/>
  <c r="K900" i="1"/>
  <c r="L888" i="1"/>
  <c r="K494" i="1"/>
  <c r="L712" i="1"/>
  <c r="K653" i="1"/>
  <c r="K403" i="1"/>
  <c r="K339" i="1"/>
  <c r="L116" i="1"/>
  <c r="L14" i="1"/>
  <c r="L797" i="1"/>
  <c r="K697" i="1"/>
  <c r="L512" i="1"/>
  <c r="L502" i="1"/>
  <c r="K427" i="1"/>
  <c r="K534" i="1"/>
  <c r="K521" i="1"/>
  <c r="L377" i="1"/>
  <c r="K199" i="1"/>
  <c r="L84" i="1"/>
  <c r="L71" i="1"/>
  <c r="L38" i="1"/>
  <c r="K694" i="1"/>
  <c r="L532" i="1"/>
  <c r="K499" i="1"/>
  <c r="K143" i="1"/>
  <c r="K59" i="1"/>
  <c r="L803" i="1"/>
  <c r="K398" i="1"/>
  <c r="L940" i="1"/>
  <c r="L541" i="1"/>
  <c r="L1079" i="1"/>
  <c r="L986" i="1"/>
  <c r="K645" i="1"/>
  <c r="L576" i="1"/>
  <c r="L506" i="1"/>
  <c r="L15" i="1"/>
  <c r="K513" i="1"/>
  <c r="L368" i="1"/>
  <c r="L279" i="1"/>
  <c r="K1027" i="1"/>
  <c r="L996" i="1"/>
  <c r="L469" i="1"/>
  <c r="L422" i="1"/>
  <c r="L330" i="1"/>
  <c r="L146" i="1"/>
  <c r="L88" i="1"/>
  <c r="K79" i="1"/>
  <c r="K27" i="1"/>
  <c r="L612" i="1"/>
  <c r="L1001" i="1"/>
  <c r="K824" i="1"/>
  <c r="K442" i="1"/>
  <c r="L362" i="1"/>
  <c r="L338" i="1"/>
  <c r="K406" i="1"/>
  <c r="L327" i="1"/>
  <c r="L191" i="1"/>
  <c r="L95" i="1"/>
  <c r="K43" i="1"/>
  <c r="L1096" i="1"/>
  <c r="L989" i="1"/>
  <c r="L935" i="1"/>
  <c r="K897" i="1"/>
  <c r="K859" i="1"/>
  <c r="K831" i="1"/>
  <c r="K654" i="1"/>
  <c r="L644" i="1"/>
  <c r="K610" i="1"/>
  <c r="L509" i="1"/>
  <c r="K475" i="1"/>
  <c r="K382" i="1"/>
  <c r="L1010" i="1"/>
  <c r="L976" i="1"/>
  <c r="K943" i="1"/>
  <c r="K924" i="1"/>
  <c r="L529" i="1"/>
  <c r="K463" i="1"/>
  <c r="L274" i="1"/>
  <c r="L92" i="1"/>
  <c r="K1083" i="1"/>
  <c r="L1020" i="1"/>
  <c r="K923" i="1"/>
  <c r="L903" i="1"/>
  <c r="L829" i="1"/>
  <c r="L805" i="1"/>
  <c r="L211" i="1"/>
  <c r="L150" i="1"/>
  <c r="L139" i="1"/>
  <c r="L127" i="1"/>
  <c r="L52" i="1"/>
  <c r="L881" i="1"/>
  <c r="K585" i="1"/>
  <c r="L390" i="1"/>
  <c r="L1068" i="1"/>
  <c r="L997" i="1"/>
  <c r="L828" i="1"/>
  <c r="L765" i="1"/>
  <c r="L331" i="1"/>
  <c r="L272" i="1"/>
  <c r="L160" i="1"/>
  <c r="K51" i="1"/>
  <c r="L1099" i="1"/>
  <c r="L1072" i="1"/>
  <c r="L927" i="1"/>
  <c r="K894" i="1"/>
  <c r="K796" i="1"/>
  <c r="K768" i="1"/>
  <c r="L693" i="1"/>
  <c r="K590" i="1"/>
  <c r="L538" i="1"/>
  <c r="K474" i="1"/>
  <c r="L378" i="1"/>
  <c r="K335" i="1"/>
  <c r="L269" i="1"/>
  <c r="L152" i="1"/>
  <c r="L123" i="1"/>
  <c r="L100" i="1"/>
  <c r="L91" i="1"/>
  <c r="L42" i="1"/>
  <c r="L1080" i="1"/>
  <c r="L1047" i="1"/>
  <c r="L1012" i="1"/>
  <c r="L984" i="1"/>
  <c r="L916" i="1"/>
  <c r="K725" i="1"/>
  <c r="L700" i="1"/>
  <c r="L151" i="1"/>
  <c r="L959" i="1"/>
  <c r="K908" i="1"/>
  <c r="K810" i="1"/>
  <c r="K606" i="1"/>
  <c r="K569" i="1"/>
  <c r="K523" i="1"/>
  <c r="L462" i="1"/>
  <c r="L450" i="1"/>
  <c r="L341" i="1"/>
  <c r="L285" i="1"/>
  <c r="K107" i="1"/>
  <c r="L32" i="1"/>
  <c r="K23" i="1"/>
  <c r="K1103" i="1"/>
  <c r="L1011" i="1"/>
  <c r="K968" i="1"/>
  <c r="L907" i="1"/>
  <c r="L853" i="1"/>
  <c r="L840" i="1"/>
  <c r="L809" i="1"/>
  <c r="K800" i="1"/>
  <c r="K744" i="1"/>
  <c r="K666" i="1"/>
  <c r="K605" i="1"/>
  <c r="L596" i="1"/>
  <c r="L586" i="1"/>
  <c r="K577" i="1"/>
  <c r="K522" i="1"/>
  <c r="L394" i="1"/>
  <c r="K383" i="1"/>
  <c r="L350" i="1"/>
  <c r="L284" i="1"/>
  <c r="L266" i="1"/>
  <c r="L240" i="1"/>
  <c r="L228" i="1"/>
  <c r="K31" i="1"/>
  <c r="L1101" i="1"/>
  <c r="L1075" i="1"/>
  <c r="K631" i="1"/>
  <c r="K415" i="1"/>
  <c r="L306" i="1"/>
  <c r="L103" i="1"/>
  <c r="L807" i="1"/>
  <c r="K798" i="1"/>
  <c r="K762" i="1"/>
  <c r="K564" i="1"/>
  <c r="L446" i="1"/>
  <c r="L250" i="1"/>
  <c r="L215" i="1"/>
  <c r="L147" i="1"/>
  <c r="K1100" i="1"/>
  <c r="L1090" i="1"/>
  <c r="L1042" i="1"/>
  <c r="K987" i="1"/>
  <c r="L965" i="1"/>
  <c r="L950" i="1"/>
  <c r="K837" i="1"/>
  <c r="L827" i="1"/>
  <c r="L815" i="1"/>
  <c r="L630" i="1"/>
  <c r="K620" i="1"/>
  <c r="K584" i="1"/>
  <c r="L271" i="1"/>
  <c r="L102" i="1"/>
  <c r="L74" i="1"/>
  <c r="L1084" i="1"/>
  <c r="L1070" i="1"/>
  <c r="L1040" i="1"/>
  <c r="L963" i="1"/>
  <c r="L938" i="1"/>
  <c r="L821" i="1"/>
  <c r="L804" i="1"/>
  <c r="L701" i="1"/>
  <c r="L685" i="1"/>
  <c r="L542" i="1"/>
  <c r="L510" i="1"/>
  <c r="L402" i="1"/>
  <c r="L1078" i="1"/>
  <c r="L11" i="1"/>
  <c r="L1097" i="1"/>
  <c r="L1063" i="1"/>
  <c r="K1055" i="1"/>
  <c r="L1048" i="1"/>
  <c r="L1028" i="1"/>
  <c r="L1003" i="1"/>
  <c r="L978" i="1"/>
  <c r="K970" i="1"/>
  <c r="L956" i="1"/>
  <c r="K946" i="1"/>
  <c r="L905" i="1"/>
  <c r="K870" i="1"/>
  <c r="L787" i="1"/>
  <c r="L776" i="1"/>
  <c r="L637" i="1"/>
  <c r="L628" i="1"/>
  <c r="L613" i="1"/>
  <c r="K591" i="1"/>
  <c r="K524" i="1"/>
  <c r="K503" i="1"/>
  <c r="K466" i="1"/>
  <c r="L409" i="1"/>
  <c r="L358" i="1"/>
  <c r="L175" i="1"/>
  <c r="L76" i="1"/>
  <c r="L68" i="1"/>
  <c r="L60" i="1"/>
  <c r="L19" i="1"/>
  <c r="K291" i="1"/>
  <c r="L257" i="1"/>
  <c r="L245" i="1"/>
  <c r="L235" i="1"/>
  <c r="L203" i="1"/>
  <c r="L194" i="1"/>
  <c r="L183" i="1"/>
  <c r="L164" i="1"/>
  <c r="K155" i="1"/>
  <c r="L1062" i="1"/>
  <c r="L962" i="1"/>
  <c r="L953" i="1"/>
  <c r="L937" i="1"/>
  <c r="L929" i="1"/>
  <c r="K879" i="1"/>
  <c r="K846" i="1"/>
  <c r="K818" i="1"/>
  <c r="K558" i="1"/>
  <c r="L548" i="1"/>
  <c r="L514" i="1"/>
  <c r="L445" i="1"/>
  <c r="K435" i="1"/>
  <c r="K407" i="1"/>
  <c r="L373" i="1"/>
  <c r="L357" i="1"/>
  <c r="L345" i="1"/>
  <c r="L319" i="1"/>
  <c r="L308" i="1"/>
  <c r="L290" i="1"/>
  <c r="L281" i="1"/>
  <c r="K263" i="1"/>
  <c r="L218" i="1"/>
  <c r="L174" i="1"/>
  <c r="L136" i="1"/>
  <c r="L115" i="1"/>
  <c r="L98" i="1"/>
  <c r="L90" i="1"/>
  <c r="L34" i="1"/>
  <c r="L1095" i="1"/>
  <c r="L1087" i="1"/>
  <c r="L1082" i="1"/>
  <c r="K1074" i="1"/>
  <c r="L960" i="1"/>
  <c r="L951" i="1"/>
  <c r="K936" i="1"/>
  <c r="L928" i="1"/>
  <c r="K910" i="1"/>
  <c r="L877" i="1"/>
  <c r="L833" i="1"/>
  <c r="L597" i="1"/>
  <c r="L580" i="1"/>
  <c r="L574" i="1"/>
  <c r="L470" i="1"/>
  <c r="L226" i="1"/>
  <c r="L1060" i="1"/>
  <c r="L1035" i="1"/>
  <c r="L1026" i="1"/>
  <c r="L1000" i="1"/>
  <c r="L991" i="1"/>
  <c r="L967" i="1"/>
  <c r="L922" i="1"/>
  <c r="L915" i="1"/>
  <c r="K896" i="1"/>
  <c r="K844" i="1"/>
  <c r="L816" i="1"/>
  <c r="L793" i="1"/>
  <c r="L783" i="1"/>
  <c r="K770" i="1"/>
  <c r="K760" i="1"/>
  <c r="K741" i="1"/>
  <c r="K698" i="1"/>
  <c r="K625" i="1"/>
  <c r="L617" i="1"/>
  <c r="K611" i="1"/>
  <c r="K604" i="1"/>
  <c r="K565" i="1"/>
  <c r="L530" i="1"/>
  <c r="K507" i="1"/>
  <c r="K451" i="1"/>
  <c r="K423" i="1"/>
  <c r="L372" i="1"/>
  <c r="L344" i="1"/>
  <c r="L298" i="1"/>
  <c r="L289" i="1"/>
  <c r="K262" i="1"/>
  <c r="L241" i="1"/>
  <c r="L232" i="1"/>
  <c r="L210" i="1"/>
  <c r="L200" i="1"/>
  <c r="L180" i="1"/>
  <c r="L135" i="1"/>
  <c r="L114" i="1"/>
  <c r="L72" i="1"/>
  <c r="L1073" i="1"/>
  <c r="K1067" i="1"/>
  <c r="L1051" i="1"/>
  <c r="L1009" i="1"/>
  <c r="L975" i="1"/>
  <c r="L902" i="1"/>
  <c r="L231" i="1"/>
  <c r="K714" i="1"/>
  <c r="K678" i="1"/>
  <c r="K669" i="1"/>
  <c r="L649" i="1"/>
  <c r="K623" i="1"/>
  <c r="L578" i="1"/>
  <c r="K571" i="1"/>
  <c r="K556" i="1"/>
  <c r="K411" i="1"/>
  <c r="L397" i="1"/>
  <c r="K387" i="1"/>
  <c r="L370" i="1"/>
  <c r="L361" i="1"/>
  <c r="L304" i="1"/>
  <c r="L260" i="1"/>
  <c r="L224" i="1"/>
  <c r="L207" i="1"/>
  <c r="L170" i="1"/>
  <c r="L158" i="1"/>
  <c r="L112" i="1"/>
  <c r="L55" i="1"/>
  <c r="L48" i="1"/>
  <c r="L971" i="1"/>
  <c r="L958" i="1"/>
  <c r="L947" i="1"/>
  <c r="L920" i="1"/>
  <c r="L638" i="1"/>
  <c r="L614" i="1"/>
  <c r="K535" i="1"/>
  <c r="L505" i="1"/>
  <c r="L94" i="1"/>
  <c r="L78" i="1"/>
  <c r="L62" i="1"/>
  <c r="L22" i="1"/>
  <c r="L1105" i="1"/>
  <c r="L1064" i="1"/>
  <c r="K1056" i="1"/>
  <c r="L1049" i="1"/>
  <c r="L1029" i="1"/>
  <c r="L1022" i="1"/>
  <c r="L988" i="1"/>
  <c r="L925" i="1"/>
  <c r="L913" i="1"/>
  <c r="K892" i="1"/>
  <c r="K788" i="1"/>
  <c r="K677" i="1"/>
  <c r="K658" i="1"/>
  <c r="K622" i="1"/>
  <c r="K600" i="1"/>
  <c r="L570" i="1"/>
  <c r="L562" i="1"/>
  <c r="L518" i="1"/>
  <c r="L486" i="1"/>
  <c r="K467" i="1"/>
  <c r="L410" i="1"/>
  <c r="K386" i="1"/>
  <c r="L332" i="1"/>
  <c r="L312" i="1"/>
  <c r="L293" i="1"/>
  <c r="L259" i="1"/>
  <c r="L238" i="1"/>
  <c r="L223" i="1"/>
  <c r="L176" i="1"/>
  <c r="L110" i="1"/>
  <c r="L86" i="1"/>
  <c r="L30" i="1"/>
  <c r="L802" i="1"/>
  <c r="K802" i="1"/>
  <c r="K618" i="1"/>
  <c r="L618" i="1"/>
  <c r="K1081" i="1"/>
  <c r="L1081" i="1"/>
  <c r="L1085" i="1"/>
  <c r="L1061" i="1"/>
  <c r="K1036" i="1"/>
  <c r="L1021" i="1"/>
  <c r="K1013" i="1"/>
  <c r="L1013" i="1"/>
  <c r="L985" i="1"/>
  <c r="L939" i="1"/>
  <c r="L934" i="1"/>
  <c r="L904" i="1"/>
  <c r="L899" i="1"/>
  <c r="K875" i="1"/>
  <c r="L875" i="1"/>
  <c r="L643" i="1"/>
  <c r="K643" i="1"/>
  <c r="K990" i="1"/>
  <c r="K969" i="1"/>
  <c r="L969" i="1"/>
  <c r="L874" i="1"/>
  <c r="K874" i="1"/>
  <c r="K852" i="1"/>
  <c r="L852" i="1"/>
  <c r="L808" i="1"/>
  <c r="K808" i="1"/>
  <c r="L706" i="1"/>
  <c r="K706" i="1"/>
  <c r="K1037" i="1"/>
  <c r="L1037" i="1"/>
  <c r="L890" i="1"/>
  <c r="K890" i="1"/>
  <c r="L850" i="1"/>
  <c r="K850" i="1"/>
  <c r="L650" i="1"/>
  <c r="K650" i="1"/>
  <c r="K1053" i="1"/>
  <c r="L1053" i="1"/>
  <c r="K1004" i="1"/>
  <c r="L1004" i="1"/>
  <c r="L998" i="1"/>
  <c r="K945" i="1"/>
  <c r="L945" i="1"/>
  <c r="K933" i="1"/>
  <c r="L933" i="1"/>
  <c r="L926" i="1"/>
  <c r="L921" i="1"/>
  <c r="K849" i="1"/>
  <c r="K602" i="1"/>
  <c r="L602" i="1"/>
  <c r="L575" i="1"/>
  <c r="K575" i="1"/>
  <c r="K909" i="1"/>
  <c r="L909" i="1"/>
  <c r="K823" i="1"/>
  <c r="L823" i="1"/>
  <c r="L814" i="1"/>
  <c r="K814" i="1"/>
  <c r="L563" i="1"/>
  <c r="K563" i="1"/>
  <c r="L1058" i="1"/>
  <c r="K1034" i="1"/>
  <c r="L1034" i="1"/>
  <c r="K981" i="1"/>
  <c r="L981" i="1"/>
  <c r="K931" i="1"/>
  <c r="L931" i="1"/>
  <c r="K993" i="1"/>
  <c r="L993" i="1"/>
  <c r="K673" i="1"/>
  <c r="L673" i="1"/>
  <c r="L1018" i="1"/>
  <c r="L1094" i="1"/>
  <c r="L1032" i="1"/>
  <c r="K1002" i="1"/>
  <c r="L980" i="1"/>
  <c r="L973" i="1"/>
  <c r="K966" i="1"/>
  <c r="L966" i="1"/>
  <c r="L942" i="1"/>
  <c r="K930" i="1"/>
  <c r="L887" i="1"/>
  <c r="L857" i="1"/>
  <c r="K857" i="1"/>
  <c r="K1005" i="1"/>
  <c r="L1005" i="1"/>
  <c r="L1092" i="1"/>
  <c r="L1069" i="1"/>
  <c r="L1057" i="1"/>
  <c r="L1044" i="1"/>
  <c r="L1038" i="1"/>
  <c r="K1031" i="1"/>
  <c r="K1017" i="1"/>
  <c r="L1017" i="1"/>
  <c r="K979" i="1"/>
  <c r="K918" i="1"/>
  <c r="L918" i="1"/>
  <c r="L912" i="1"/>
  <c r="L885" i="1"/>
  <c r="K865" i="1"/>
  <c r="L865" i="1"/>
  <c r="L855" i="1"/>
  <c r="L884" i="1"/>
  <c r="K884" i="1"/>
  <c r="K1098" i="1"/>
  <c r="K1015" i="1"/>
  <c r="L1015" i="1"/>
  <c r="L964" i="1"/>
  <c r="K917" i="1"/>
  <c r="L917" i="1"/>
  <c r="K864" i="1"/>
  <c r="L835" i="1"/>
  <c r="L255" i="1"/>
  <c r="K822" i="1"/>
  <c r="K790" i="1"/>
  <c r="K784" i="1"/>
  <c r="L779" i="1"/>
  <c r="K686" i="1"/>
  <c r="K592" i="1"/>
  <c r="L550" i="1"/>
  <c r="L545" i="1"/>
  <c r="L526" i="1"/>
  <c r="L478" i="1"/>
  <c r="K471" i="1"/>
  <c r="L458" i="1"/>
  <c r="K399" i="1"/>
  <c r="K359" i="1"/>
  <c r="L353" i="1"/>
  <c r="L346" i="1"/>
  <c r="L328" i="1"/>
  <c r="L313" i="1"/>
  <c r="L300" i="1"/>
  <c r="L286" i="1"/>
  <c r="L248" i="1"/>
  <c r="L233" i="1"/>
  <c r="L219" i="1"/>
  <c r="L212" i="1"/>
  <c r="L184" i="1"/>
  <c r="L171" i="1"/>
  <c r="L162" i="1"/>
  <c r="L132" i="1"/>
  <c r="L124" i="1"/>
  <c r="L64" i="1"/>
  <c r="L36" i="1"/>
  <c r="L508" i="1"/>
  <c r="L421" i="1"/>
  <c r="K391" i="1"/>
  <c r="K371" i="1"/>
  <c r="L364" i="1"/>
  <c r="L333" i="1"/>
  <c r="L307" i="1"/>
  <c r="L292" i="1"/>
  <c r="L280" i="1"/>
  <c r="K267" i="1"/>
  <c r="L261" i="1"/>
  <c r="K239" i="1"/>
  <c r="L204" i="1"/>
  <c r="L198" i="1"/>
  <c r="L138" i="1"/>
  <c r="L839" i="1"/>
  <c r="K826" i="1"/>
  <c r="K812" i="1"/>
  <c r="L795" i="1"/>
  <c r="K782" i="1"/>
  <c r="K690" i="1"/>
  <c r="L664" i="1"/>
  <c r="K640" i="1"/>
  <c r="K633" i="1"/>
  <c r="K595" i="1"/>
  <c r="L501" i="1"/>
  <c r="K455" i="1"/>
  <c r="L433" i="1"/>
  <c r="K419" i="1"/>
  <c r="K375" i="1"/>
  <c r="K318" i="1"/>
  <c r="K311" i="1"/>
  <c r="L252" i="1"/>
  <c r="L244" i="1"/>
  <c r="L196" i="1"/>
  <c r="L188" i="1"/>
  <c r="L182" i="1"/>
  <c r="L128" i="1"/>
  <c r="L122" i="1"/>
  <c r="L70" i="1"/>
  <c r="L56" i="1"/>
  <c r="L50" i="1"/>
  <c r="L40" i="1"/>
  <c r="L977" i="1"/>
  <c r="L941" i="1"/>
  <c r="L932" i="1"/>
  <c r="L919" i="1"/>
  <c r="L906" i="1"/>
  <c r="L889" i="1"/>
  <c r="L883" i="1"/>
  <c r="L868" i="1"/>
  <c r="K862" i="1"/>
  <c r="K854" i="1"/>
  <c r="K838" i="1"/>
  <c r="L811" i="1"/>
  <c r="K794" i="1"/>
  <c r="L781" i="1"/>
  <c r="K730" i="1"/>
  <c r="K720" i="1"/>
  <c r="K702" i="1"/>
  <c r="L689" i="1"/>
  <c r="K639" i="1"/>
  <c r="L632" i="1"/>
  <c r="L594" i="1"/>
  <c r="L561" i="1"/>
  <c r="K543" i="1"/>
  <c r="L536" i="1"/>
  <c r="L517" i="1"/>
  <c r="L500" i="1"/>
  <c r="L454" i="1"/>
  <c r="K447" i="1"/>
  <c r="L418" i="1"/>
  <c r="L374" i="1"/>
  <c r="L369" i="1"/>
  <c r="L324" i="1"/>
  <c r="L310" i="1"/>
  <c r="L264" i="1"/>
  <c r="L251" i="1"/>
  <c r="L243" i="1"/>
  <c r="L236" i="1"/>
  <c r="L195" i="1"/>
  <c r="L187" i="1"/>
  <c r="L96" i="1"/>
  <c r="L817" i="1"/>
  <c r="L799" i="1"/>
  <c r="K786" i="1"/>
  <c r="K754" i="1"/>
  <c r="K746" i="1"/>
  <c r="K738" i="1"/>
  <c r="K682" i="1"/>
  <c r="L676" i="1"/>
  <c r="K662" i="1"/>
  <c r="L589" i="1"/>
  <c r="K583" i="1"/>
  <c r="K572" i="1"/>
  <c r="K555" i="1"/>
  <c r="K547" i="1"/>
  <c r="K491" i="1"/>
  <c r="K439" i="1"/>
  <c r="K431" i="1"/>
  <c r="L356" i="1"/>
  <c r="K348" i="1"/>
  <c r="L343" i="1"/>
  <c r="L337" i="1"/>
  <c r="K315" i="1"/>
  <c r="L295" i="1"/>
  <c r="L283" i="1"/>
  <c r="L276" i="1"/>
  <c r="K270" i="1"/>
  <c r="L258" i="1"/>
  <c r="L26" i="1"/>
  <c r="L785" i="1"/>
  <c r="L780" i="1"/>
  <c r="L728" i="1"/>
  <c r="L717" i="1"/>
  <c r="L681" i="1"/>
  <c r="L661" i="1"/>
  <c r="L593" i="1"/>
  <c r="L582" i="1"/>
  <c r="L554" i="1"/>
  <c r="L546" i="1"/>
  <c r="L490" i="1"/>
  <c r="L438" i="1"/>
  <c r="L430" i="1"/>
  <c r="K379" i="1"/>
  <c r="L354" i="1"/>
  <c r="L347" i="1"/>
  <c r="K342" i="1"/>
  <c r="L336" i="1"/>
  <c r="L322" i="1"/>
  <c r="L314" i="1"/>
  <c r="L309" i="1"/>
  <c r="K294" i="1"/>
  <c r="L282" i="1"/>
  <c r="L275" i="1"/>
  <c r="L186" i="1"/>
  <c r="L179" i="1"/>
  <c r="L163" i="1"/>
  <c r="L148" i="1"/>
  <c r="L140" i="1"/>
  <c r="L134" i="1"/>
  <c r="L126" i="1"/>
  <c r="L16" i="1"/>
  <c r="L791" i="1"/>
  <c r="K752" i="1"/>
  <c r="K736" i="1"/>
  <c r="K674" i="1"/>
  <c r="L652" i="1"/>
  <c r="K619" i="1"/>
  <c r="L609" i="1"/>
  <c r="K603" i="1"/>
  <c r="L497" i="1"/>
  <c r="K479" i="1"/>
  <c r="K459" i="1"/>
  <c r="K367" i="1"/>
  <c r="L360" i="1"/>
  <c r="L329" i="1"/>
  <c r="L288" i="1"/>
  <c r="L234" i="1"/>
  <c r="L220" i="1"/>
  <c r="L206" i="1"/>
  <c r="L172" i="1"/>
  <c r="L108" i="1"/>
  <c r="L80" i="1"/>
  <c r="L24" i="1"/>
  <c r="L615" i="1"/>
  <c r="K615" i="1"/>
  <c r="K365" i="1"/>
  <c r="L365" i="1"/>
  <c r="K254" i="1"/>
  <c r="L254" i="1"/>
  <c r="K866" i="1"/>
  <c r="K763" i="1"/>
  <c r="L763" i="1"/>
  <c r="K747" i="1"/>
  <c r="L747" i="1"/>
  <c r="K715" i="1"/>
  <c r="L715" i="1"/>
  <c r="L704" i="1"/>
  <c r="L692" i="1"/>
  <c r="L680" i="1"/>
  <c r="L668" i="1"/>
  <c r="K703" i="1"/>
  <c r="L703" i="1"/>
  <c r="K691" i="1"/>
  <c r="L691" i="1"/>
  <c r="L891" i="1"/>
  <c r="L869" i="1"/>
  <c r="L856" i="1"/>
  <c r="L843" i="1"/>
  <c r="K830" i="1"/>
  <c r="L825" i="1"/>
  <c r="L801" i="1"/>
  <c r="L777" i="1"/>
  <c r="K767" i="1"/>
  <c r="L767" i="1"/>
  <c r="L756" i="1"/>
  <c r="K751" i="1"/>
  <c r="L751" i="1"/>
  <c r="L745" i="1"/>
  <c r="L740" i="1"/>
  <c r="K735" i="1"/>
  <c r="L735" i="1"/>
  <c r="L729" i="1"/>
  <c r="L724" i="1"/>
  <c r="L713" i="1"/>
  <c r="L708" i="1"/>
  <c r="K533" i="1"/>
  <c r="L533" i="1"/>
  <c r="L895" i="1"/>
  <c r="K882" i="1"/>
  <c r="L873" i="1"/>
  <c r="L847" i="1"/>
  <c r="K766" i="1"/>
  <c r="K750" i="1"/>
  <c r="K734" i="1"/>
  <c r="K718" i="1"/>
  <c r="L696" i="1"/>
  <c r="L684" i="1"/>
  <c r="L672" i="1"/>
  <c r="L660" i="1"/>
  <c r="L648" i="1"/>
  <c r="K642" i="1"/>
  <c r="L642" i="1"/>
  <c r="K636" i="1"/>
  <c r="L636" i="1"/>
  <c r="L624" i="1"/>
  <c r="K581" i="1"/>
  <c r="L581" i="1"/>
  <c r="L559" i="1"/>
  <c r="K559" i="1"/>
  <c r="L515" i="1"/>
  <c r="K515" i="1"/>
  <c r="K629" i="1"/>
  <c r="L629" i="1"/>
  <c r="L607" i="1"/>
  <c r="K607" i="1"/>
  <c r="K771" i="1"/>
  <c r="L771" i="1"/>
  <c r="K755" i="1"/>
  <c r="L755" i="1"/>
  <c r="K739" i="1"/>
  <c r="L739" i="1"/>
  <c r="K723" i="1"/>
  <c r="L723" i="1"/>
  <c r="K707" i="1"/>
  <c r="L707" i="1"/>
  <c r="K695" i="1"/>
  <c r="L695" i="1"/>
  <c r="K520" i="1"/>
  <c r="L520" i="1"/>
  <c r="K898" i="1"/>
  <c r="L880" i="1"/>
  <c r="L845" i="1"/>
  <c r="L813" i="1"/>
  <c r="L789" i="1"/>
  <c r="K775" i="1"/>
  <c r="L775" i="1"/>
  <c r="L764" i="1"/>
  <c r="K759" i="1"/>
  <c r="L759" i="1"/>
  <c r="L753" i="1"/>
  <c r="L748" i="1"/>
  <c r="K743" i="1"/>
  <c r="L743" i="1"/>
  <c r="L737" i="1"/>
  <c r="L732" i="1"/>
  <c r="K727" i="1"/>
  <c r="L727" i="1"/>
  <c r="L716" i="1"/>
  <c r="K711" i="1"/>
  <c r="L711" i="1"/>
  <c r="L705" i="1"/>
  <c r="L627" i="1"/>
  <c r="K627" i="1"/>
  <c r="K568" i="1"/>
  <c r="L568" i="1"/>
  <c r="K858" i="1"/>
  <c r="K774" i="1"/>
  <c r="K758" i="1"/>
  <c r="K742" i="1"/>
  <c r="K726" i="1"/>
  <c r="K699" i="1"/>
  <c r="L699" i="1"/>
  <c r="K616" i="1"/>
  <c r="L616" i="1"/>
  <c r="L567" i="1"/>
  <c r="K567" i="1"/>
  <c r="L495" i="1"/>
  <c r="K495" i="1"/>
  <c r="K519" i="1"/>
  <c r="L489" i="1"/>
  <c r="L477" i="1"/>
  <c r="L465" i="1"/>
  <c r="L453" i="1"/>
  <c r="L441" i="1"/>
  <c r="L429" i="1"/>
  <c r="L417" i="1"/>
  <c r="L405" i="1"/>
  <c r="L393" i="1"/>
  <c r="L381" i="1"/>
  <c r="K326" i="1"/>
  <c r="L326" i="1"/>
  <c r="K230" i="1"/>
  <c r="L230" i="1"/>
  <c r="L601" i="1"/>
  <c r="L588" i="1"/>
  <c r="L540" i="1"/>
  <c r="K527" i="1"/>
  <c r="L504" i="1"/>
  <c r="K488" i="1"/>
  <c r="L488" i="1"/>
  <c r="K476" i="1"/>
  <c r="L476" i="1"/>
  <c r="K464" i="1"/>
  <c r="L464" i="1"/>
  <c r="K452" i="1"/>
  <c r="L452" i="1"/>
  <c r="K579" i="1"/>
  <c r="L493" i="1"/>
  <c r="K487" i="1"/>
  <c r="K316" i="1"/>
  <c r="L316" i="1"/>
  <c r="K202" i="1"/>
  <c r="L202" i="1"/>
  <c r="K635" i="1"/>
  <c r="K587" i="1"/>
  <c r="K539" i="1"/>
  <c r="L492" i="1"/>
  <c r="K340" i="1"/>
  <c r="L340" i="1"/>
  <c r="K468" i="1"/>
  <c r="L468" i="1"/>
  <c r="K456" i="1"/>
  <c r="L456" i="1"/>
  <c r="K297" i="1"/>
  <c r="L297" i="1"/>
  <c r="K214" i="1"/>
  <c r="L214" i="1"/>
  <c r="L687" i="1"/>
  <c r="L683" i="1"/>
  <c r="L679" i="1"/>
  <c r="L675" i="1"/>
  <c r="L671" i="1"/>
  <c r="L663" i="1"/>
  <c r="L659" i="1"/>
  <c r="L655" i="1"/>
  <c r="L651" i="1"/>
  <c r="L647" i="1"/>
  <c r="L634" i="1"/>
  <c r="L621" i="1"/>
  <c r="L608" i="1"/>
  <c r="L573" i="1"/>
  <c r="L560" i="1"/>
  <c r="K273" i="1"/>
  <c r="L273" i="1"/>
  <c r="K599" i="1"/>
  <c r="L516" i="1"/>
  <c r="K511" i="1"/>
  <c r="L496" i="1"/>
  <c r="L485" i="1"/>
  <c r="L473" i="1"/>
  <c r="L461" i="1"/>
  <c r="L449" i="1"/>
  <c r="L437" i="1"/>
  <c r="L413" i="1"/>
  <c r="L401" i="1"/>
  <c r="L389" i="1"/>
  <c r="K321" i="1"/>
  <c r="L321" i="1"/>
  <c r="K249" i="1"/>
  <c r="L249" i="1"/>
  <c r="K484" i="1"/>
  <c r="L484" i="1"/>
  <c r="K472" i="1"/>
  <c r="L472" i="1"/>
  <c r="K460" i="1"/>
  <c r="L460" i="1"/>
  <c r="K448" i="1"/>
  <c r="L448" i="1"/>
  <c r="K349" i="1"/>
  <c r="L349" i="1"/>
  <c r="K302" i="1"/>
  <c r="L302" i="1"/>
  <c r="K225" i="1"/>
  <c r="L225" i="1"/>
  <c r="L320" i="1"/>
  <c r="L301" i="1"/>
  <c r="L277" i="1"/>
  <c r="L253" i="1"/>
  <c r="L229" i="1"/>
  <c r="K213" i="1"/>
  <c r="L213" i="1"/>
  <c r="K201" i="1"/>
  <c r="L201" i="1"/>
  <c r="K189" i="1"/>
  <c r="L189" i="1"/>
  <c r="K177" i="1"/>
  <c r="L177" i="1"/>
  <c r="K165" i="1"/>
  <c r="L165" i="1"/>
  <c r="L444" i="1"/>
  <c r="L440" i="1"/>
  <c r="L436" i="1"/>
  <c r="L432" i="1"/>
  <c r="L428" i="1"/>
  <c r="L424" i="1"/>
  <c r="L420" i="1"/>
  <c r="L416" i="1"/>
  <c r="L412" i="1"/>
  <c r="L408" i="1"/>
  <c r="L400" i="1"/>
  <c r="L396" i="1"/>
  <c r="L392" i="1"/>
  <c r="L388" i="1"/>
  <c r="L384" i="1"/>
  <c r="L380" i="1"/>
  <c r="L351" i="1"/>
  <c r="L323" i="1"/>
  <c r="L299" i="1"/>
  <c r="K217" i="1"/>
  <c r="L217" i="1"/>
  <c r="K205" i="1"/>
  <c r="L205" i="1"/>
  <c r="K193" i="1"/>
  <c r="L193" i="1"/>
  <c r="K181" i="1"/>
  <c r="L181" i="1"/>
  <c r="K169" i="1"/>
  <c r="L169" i="1"/>
  <c r="K157" i="1"/>
  <c r="L157" i="1"/>
  <c r="L222" i="1"/>
  <c r="K209" i="1"/>
  <c r="L209" i="1"/>
  <c r="K197" i="1"/>
  <c r="L197" i="1"/>
  <c r="K185" i="1"/>
  <c r="L185" i="1"/>
  <c r="K173" i="1"/>
  <c r="L173" i="1"/>
  <c r="K161" i="1"/>
  <c r="L161" i="1"/>
  <c r="L190" i="1"/>
  <c r="L178" i="1"/>
  <c r="L166" i="1"/>
  <c r="L154" i="1"/>
  <c r="L142" i="1"/>
  <c r="L130" i="1"/>
  <c r="L118" i="1"/>
  <c r="L106" i="1"/>
  <c r="L145" i="1"/>
  <c r="L141" i="1"/>
  <c r="L137" i="1"/>
  <c r="L133" i="1"/>
  <c r="L129" i="1"/>
  <c r="L125" i="1"/>
  <c r="L121" i="1"/>
  <c r="L117" i="1"/>
  <c r="L113" i="1"/>
  <c r="L109" i="1"/>
  <c r="L105" i="1"/>
  <c r="L101" i="1"/>
  <c r="L97" i="1"/>
  <c r="L89" i="1"/>
  <c r="L85" i="1"/>
  <c r="L77" i="1"/>
  <c r="L73" i="1"/>
  <c r="L69" i="1"/>
  <c r="L65" i="1"/>
  <c r="L61" i="1"/>
  <c r="L57" i="1"/>
  <c r="L49" i="1"/>
  <c r="L45" i="1"/>
  <c r="L41" i="1"/>
  <c r="L37" i="1"/>
  <c r="L33" i="1"/>
  <c r="L29" i="1"/>
  <c r="L25" i="1"/>
  <c r="L21" i="1"/>
  <c r="L12" i="1"/>
  <c r="H1107" i="1"/>
  <c r="H1105" i="1"/>
  <c r="H1104" i="1" s="1"/>
  <c r="H1103" i="1"/>
  <c r="H1102" i="1" s="1"/>
  <c r="H1101" i="1"/>
  <c r="H1100" i="1"/>
  <c r="H1099" i="1"/>
  <c r="H1098" i="1"/>
  <c r="H1097" i="1"/>
  <c r="H1096" i="1"/>
  <c r="H1095" i="1"/>
  <c r="H1094" i="1"/>
  <c r="H1092" i="1"/>
  <c r="H1091" i="1" s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5" i="1"/>
  <c r="H1074" i="1"/>
  <c r="H1073" i="1"/>
  <c r="H1072" i="1"/>
  <c r="H1070" i="1"/>
  <c r="H1069" i="1"/>
  <c r="H1068" i="1"/>
  <c r="H1067" i="1"/>
  <c r="H1065" i="1"/>
  <c r="H1064" i="1"/>
  <c r="H1063" i="1"/>
  <c r="H1062" i="1"/>
  <c r="H1061" i="1"/>
  <c r="H1060" i="1"/>
  <c r="H1058" i="1"/>
  <c r="H1057" i="1"/>
  <c r="H1056" i="1"/>
  <c r="H1055" i="1"/>
  <c r="H1053" i="1"/>
  <c r="H1052" i="1"/>
  <c r="H1051" i="1"/>
  <c r="H1050" i="1"/>
  <c r="H1049" i="1"/>
  <c r="H1048" i="1"/>
  <c r="H1047" i="1"/>
  <c r="H1044" i="1"/>
  <c r="H1043" i="1"/>
  <c r="H1042" i="1"/>
  <c r="H1040" i="1"/>
  <c r="H1039" i="1" s="1"/>
  <c r="H1038" i="1"/>
  <c r="H1037" i="1"/>
  <c r="H1036" i="1"/>
  <c r="H1035" i="1"/>
  <c r="H1034" i="1"/>
  <c r="H1032" i="1"/>
  <c r="H1031" i="1"/>
  <c r="H1029" i="1"/>
  <c r="H1028" i="1"/>
  <c r="H1027" i="1"/>
  <c r="H1026" i="1"/>
  <c r="H1023" i="1"/>
  <c r="H1022" i="1"/>
  <c r="H1021" i="1"/>
  <c r="H1020" i="1"/>
  <c r="H1018" i="1"/>
  <c r="H1017" i="1"/>
  <c r="H1015" i="1"/>
  <c r="H1014" i="1"/>
  <c r="H1013" i="1"/>
  <c r="H1012" i="1"/>
  <c r="H1011" i="1"/>
  <c r="H1010" i="1"/>
  <c r="H1009" i="1"/>
  <c r="H1006" i="1"/>
  <c r="H1005" i="1"/>
  <c r="H1004" i="1"/>
  <c r="H1003" i="1"/>
  <c r="H1002" i="1"/>
  <c r="H1001" i="1"/>
  <c r="H1000" i="1"/>
  <c r="H999" i="1"/>
  <c r="H998" i="1"/>
  <c r="H997" i="1"/>
  <c r="H996" i="1"/>
  <c r="H993" i="1"/>
  <c r="H992" i="1" s="1"/>
  <c r="H991" i="1"/>
  <c r="H990" i="1"/>
  <c r="H989" i="1"/>
  <c r="H988" i="1"/>
  <c r="H987" i="1"/>
  <c r="H986" i="1"/>
  <c r="H985" i="1"/>
  <c r="H984" i="1"/>
  <c r="H981" i="1"/>
  <c r="H980" i="1"/>
  <c r="H979" i="1"/>
  <c r="H978" i="1"/>
  <c r="H977" i="1"/>
  <c r="H976" i="1"/>
  <c r="H975" i="1"/>
  <c r="H973" i="1"/>
  <c r="H972" i="1" s="1"/>
  <c r="H971" i="1"/>
  <c r="H970" i="1"/>
  <c r="H969" i="1"/>
  <c r="H968" i="1"/>
  <c r="H967" i="1"/>
  <c r="H966" i="1"/>
  <c r="H965" i="1"/>
  <c r="H964" i="1"/>
  <c r="H963" i="1"/>
  <c r="H962" i="1"/>
  <c r="H960" i="1"/>
  <c r="H959" i="1"/>
  <c r="H958" i="1"/>
  <c r="H956" i="1"/>
  <c r="H955" i="1" s="1"/>
  <c r="H953" i="1"/>
  <c r="H952" i="1" s="1"/>
  <c r="H951" i="1"/>
  <c r="H950" i="1"/>
  <c r="H947" i="1"/>
  <c r="H946" i="1"/>
  <c r="H945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2" i="1"/>
  <c r="H891" i="1"/>
  <c r="H890" i="1"/>
  <c r="H889" i="1"/>
  <c r="H888" i="1"/>
  <c r="H887" i="1"/>
  <c r="H885" i="1"/>
  <c r="H884" i="1"/>
  <c r="H883" i="1"/>
  <c r="H882" i="1"/>
  <c r="H881" i="1"/>
  <c r="H880" i="1"/>
  <c r="H879" i="1"/>
  <c r="H877" i="1"/>
  <c r="H876" i="1"/>
  <c r="H875" i="1"/>
  <c r="H874" i="1"/>
  <c r="H873" i="1"/>
  <c r="H870" i="1"/>
  <c r="H869" i="1"/>
  <c r="H868" i="1"/>
  <c r="H866" i="1"/>
  <c r="H865" i="1"/>
  <c r="H864" i="1"/>
  <c r="H863" i="1"/>
  <c r="H862" i="1"/>
  <c r="H859" i="1"/>
  <c r="H858" i="1"/>
  <c r="H857" i="1"/>
  <c r="H856" i="1"/>
  <c r="H855" i="1"/>
  <c r="H854" i="1"/>
  <c r="H853" i="1"/>
  <c r="H852" i="1"/>
  <c r="H850" i="1"/>
  <c r="H849" i="1"/>
  <c r="H848" i="1"/>
  <c r="H847" i="1"/>
  <c r="H846" i="1"/>
  <c r="H845" i="1"/>
  <c r="H844" i="1"/>
  <c r="H843" i="1"/>
  <c r="H840" i="1"/>
  <c r="H839" i="1"/>
  <c r="H838" i="1"/>
  <c r="H837" i="1"/>
  <c r="H835" i="1"/>
  <c r="H834" i="1" s="1"/>
  <c r="H833" i="1"/>
  <c r="H832" i="1" s="1"/>
  <c r="H831" i="1"/>
  <c r="H830" i="1"/>
  <c r="H829" i="1"/>
  <c r="H828" i="1"/>
  <c r="H827" i="1"/>
  <c r="H826" i="1"/>
  <c r="H825" i="1"/>
  <c r="H824" i="1"/>
  <c r="H823" i="1"/>
  <c r="H822" i="1"/>
  <c r="H821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7" i="1"/>
  <c r="H776" i="1"/>
  <c r="H775" i="1"/>
  <c r="H774" i="1"/>
  <c r="H771" i="1"/>
  <c r="H770" i="1"/>
  <c r="H768" i="1"/>
  <c r="H767" i="1"/>
  <c r="H766" i="1"/>
  <c r="H765" i="1"/>
  <c r="H764" i="1"/>
  <c r="H763" i="1"/>
  <c r="H762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0" i="1"/>
  <c r="H729" i="1"/>
  <c r="H728" i="1"/>
  <c r="H727" i="1"/>
  <c r="H726" i="1"/>
  <c r="H725" i="1"/>
  <c r="H724" i="1"/>
  <c r="H723" i="1"/>
  <c r="H720" i="1"/>
  <c r="H719" i="1" s="1"/>
  <c r="H718" i="1"/>
  <c r="H717" i="1"/>
  <c r="H716" i="1"/>
  <c r="H715" i="1"/>
  <c r="H714" i="1"/>
  <c r="H713" i="1"/>
  <c r="H712" i="1"/>
  <c r="H711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6" i="1"/>
  <c r="H665" i="1"/>
  <c r="H664" i="1"/>
  <c r="H663" i="1"/>
  <c r="H662" i="1"/>
  <c r="H661" i="1"/>
  <c r="H660" i="1"/>
  <c r="H659" i="1"/>
  <c r="H658" i="1"/>
  <c r="H655" i="1"/>
  <c r="H654" i="1"/>
  <c r="H653" i="1"/>
  <c r="H652" i="1"/>
  <c r="H651" i="1"/>
  <c r="H650" i="1"/>
  <c r="H649" i="1"/>
  <c r="H648" i="1"/>
  <c r="H647" i="1"/>
  <c r="H645" i="1"/>
  <c r="H644" i="1"/>
  <c r="H643" i="1"/>
  <c r="H642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6" i="1"/>
  <c r="H535" i="1"/>
  <c r="H534" i="1"/>
  <c r="H533" i="1"/>
  <c r="H532" i="1"/>
  <c r="H530" i="1"/>
  <c r="H529" i="1"/>
  <c r="H527" i="1"/>
  <c r="H526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1" i="1"/>
  <c r="H480" i="1" s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2" i="1"/>
  <c r="H441" i="1"/>
  <c r="H440" i="1"/>
  <c r="H439" i="1"/>
  <c r="H438" i="1"/>
  <c r="H437" i="1"/>
  <c r="H436" i="1"/>
  <c r="H435" i="1"/>
  <c r="H433" i="1"/>
  <c r="H432" i="1"/>
  <c r="H431" i="1"/>
  <c r="H430" i="1"/>
  <c r="H429" i="1"/>
  <c r="H428" i="1"/>
  <c r="H427" i="1"/>
  <c r="H426" i="1"/>
  <c r="H424" i="1"/>
  <c r="H423" i="1"/>
  <c r="H422" i="1"/>
  <c r="H421" i="1"/>
  <c r="H420" i="1"/>
  <c r="H419" i="1"/>
  <c r="H418" i="1"/>
  <c r="H417" i="1"/>
  <c r="H416" i="1"/>
  <c r="H415" i="1"/>
  <c r="H413" i="1"/>
  <c r="H412" i="1"/>
  <c r="H411" i="1"/>
  <c r="H410" i="1"/>
  <c r="H409" i="1"/>
  <c r="H408" i="1"/>
  <c r="H407" i="1"/>
  <c r="H406" i="1"/>
  <c r="H405" i="1"/>
  <c r="H403" i="1"/>
  <c r="H402" i="1"/>
  <c r="H401" i="1"/>
  <c r="H400" i="1"/>
  <c r="H399" i="1"/>
  <c r="H398" i="1"/>
  <c r="H397" i="1"/>
  <c r="H396" i="1"/>
  <c r="H394" i="1"/>
  <c r="H393" i="1"/>
  <c r="H392" i="1"/>
  <c r="H391" i="1"/>
  <c r="H390" i="1"/>
  <c r="H389" i="1"/>
  <c r="H388" i="1"/>
  <c r="H387" i="1"/>
  <c r="H386" i="1"/>
  <c r="H384" i="1"/>
  <c r="H383" i="1"/>
  <c r="H382" i="1"/>
  <c r="H381" i="1"/>
  <c r="H380" i="1"/>
  <c r="H379" i="1"/>
  <c r="H378" i="1"/>
  <c r="H377" i="1"/>
  <c r="H375" i="1"/>
  <c r="H374" i="1"/>
  <c r="H373" i="1"/>
  <c r="H372" i="1"/>
  <c r="H371" i="1"/>
  <c r="H370" i="1"/>
  <c r="H369" i="1"/>
  <c r="H368" i="1"/>
  <c r="H367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3" i="1"/>
  <c r="H332" i="1"/>
  <c r="H331" i="1"/>
  <c r="H330" i="1"/>
  <c r="H329" i="1"/>
  <c r="H328" i="1"/>
  <c r="H327" i="1"/>
  <c r="H326" i="1"/>
  <c r="H324" i="1"/>
  <c r="H323" i="1"/>
  <c r="H322" i="1"/>
  <c r="H321" i="1"/>
  <c r="H320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4" i="1"/>
  <c r="H303" i="1"/>
  <c r="H302" i="1"/>
  <c r="H301" i="1"/>
  <c r="H300" i="1"/>
  <c r="H299" i="1"/>
  <c r="H298" i="1"/>
  <c r="H297" i="1"/>
  <c r="H295" i="1"/>
  <c r="H294" i="1"/>
  <c r="H293" i="1"/>
  <c r="H292" i="1"/>
  <c r="H291" i="1"/>
  <c r="H290" i="1"/>
  <c r="H289" i="1"/>
  <c r="H288" i="1"/>
  <c r="H286" i="1"/>
  <c r="H285" i="1"/>
  <c r="H284" i="1"/>
  <c r="H283" i="1"/>
  <c r="H282" i="1"/>
  <c r="H281" i="1"/>
  <c r="H280" i="1"/>
  <c r="H279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8" i="1"/>
  <c r="H257" i="1"/>
  <c r="H255" i="1"/>
  <c r="H254" i="1"/>
  <c r="H253" i="1"/>
  <c r="H252" i="1"/>
  <c r="H251" i="1"/>
  <c r="H250" i="1"/>
  <c r="H249" i="1"/>
  <c r="H248" i="1"/>
  <c r="H245" i="1"/>
  <c r="H244" i="1"/>
  <c r="H243" i="1"/>
  <c r="H241" i="1"/>
  <c r="H240" i="1"/>
  <c r="H239" i="1"/>
  <c r="H238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6" i="1"/>
  <c r="H165" i="1"/>
  <c r="H164" i="1"/>
  <c r="H163" i="1"/>
  <c r="H162" i="1"/>
  <c r="H161" i="1"/>
  <c r="H160" i="1"/>
  <c r="H158" i="1"/>
  <c r="H157" i="1"/>
  <c r="H156" i="1"/>
  <c r="H155" i="1"/>
  <c r="H154" i="1"/>
  <c r="H152" i="1"/>
  <c r="H151" i="1"/>
  <c r="H150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0" i="1"/>
  <c r="H79" i="1"/>
  <c r="H78" i="1"/>
  <c r="H77" i="1"/>
  <c r="H76" i="1"/>
  <c r="H74" i="1"/>
  <c r="H73" i="1"/>
  <c r="H72" i="1"/>
  <c r="H71" i="1"/>
  <c r="H70" i="1"/>
  <c r="H69" i="1"/>
  <c r="H68" i="1"/>
  <c r="H66" i="1"/>
  <c r="H65" i="1"/>
  <c r="H64" i="1"/>
  <c r="H63" i="1"/>
  <c r="H62" i="1"/>
  <c r="H61" i="1"/>
  <c r="H60" i="1"/>
  <c r="H59" i="1"/>
  <c r="H58" i="1"/>
  <c r="H56" i="1"/>
  <c r="H55" i="1"/>
  <c r="H54" i="1"/>
  <c r="H52" i="1"/>
  <c r="H51" i="1"/>
  <c r="H50" i="1"/>
  <c r="H49" i="1"/>
  <c r="H48" i="1"/>
  <c r="H45" i="1"/>
  <c r="H44" i="1" s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5" i="1"/>
  <c r="H24" i="1"/>
  <c r="H23" i="1"/>
  <c r="H22" i="1"/>
  <c r="H21" i="1"/>
  <c r="H19" i="1"/>
  <c r="H18" i="1" s="1"/>
  <c r="H16" i="1"/>
  <c r="H12" i="1"/>
  <c r="H11" i="1"/>
  <c r="K1109" i="1" l="1"/>
  <c r="L1109" i="1" s="1"/>
  <c r="K1107" i="1"/>
  <c r="K1108" i="1" s="1"/>
  <c r="L1108" i="1" s="1"/>
  <c r="H957" i="1"/>
  <c r="H352" i="1"/>
  <c r="H242" i="1"/>
  <c r="H773" i="1"/>
  <c r="H153" i="1"/>
  <c r="H641" i="1"/>
  <c r="H1077" i="1"/>
  <c r="H404" i="1"/>
  <c r="H949" i="1"/>
  <c r="H948" i="1" s="1"/>
  <c r="H1008" i="1"/>
  <c r="H842" i="1"/>
  <c r="H872" i="1"/>
  <c r="H886" i="1"/>
  <c r="H144" i="1"/>
  <c r="H528" i="1"/>
  <c r="H722" i="1"/>
  <c r="H1046" i="1"/>
  <c r="H104" i="1"/>
  <c r="H531" i="1"/>
  <c r="H553" i="1"/>
  <c r="H646" i="1"/>
  <c r="H710" i="1"/>
  <c r="H168" i="1"/>
  <c r="H334" i="1"/>
  <c r="H149" i="1"/>
  <c r="H1016" i="1"/>
  <c r="H67" i="1"/>
  <c r="H414" i="1"/>
  <c r="H28" i="1"/>
  <c r="H208" i="1"/>
  <c r="H443" i="1"/>
  <c r="H1059" i="1"/>
  <c r="H82" i="1"/>
  <c r="H265" i="1"/>
  <c r="H305" i="1"/>
  <c r="H325" i="1"/>
  <c r="H483" i="1"/>
  <c r="H778" i="1"/>
  <c r="H861" i="1"/>
  <c r="H385" i="1"/>
  <c r="H425" i="1"/>
  <c r="H657" i="1"/>
  <c r="H792" i="1"/>
  <c r="H820" i="1"/>
  <c r="H247" i="1"/>
  <c r="H287" i="1"/>
  <c r="H806" i="1"/>
  <c r="H878" i="1"/>
  <c r="H1030" i="1"/>
  <c r="H120" i="1"/>
  <c r="H47" i="1"/>
  <c r="H366" i="1"/>
  <c r="H498" i="1"/>
  <c r="H566" i="1"/>
  <c r="H1033" i="1"/>
  <c r="H20" i="1"/>
  <c r="H75" i="1"/>
  <c r="H221" i="1"/>
  <c r="H355" i="1"/>
  <c r="H395" i="1"/>
  <c r="H434" i="1"/>
  <c r="H525" i="1"/>
  <c r="H667" i="1"/>
  <c r="H769" i="1"/>
  <c r="H836" i="1"/>
  <c r="H893" i="1"/>
  <c r="H1093" i="1"/>
  <c r="H1076" i="1" s="1"/>
  <c r="H131" i="1"/>
  <c r="H256" i="1"/>
  <c r="H296" i="1"/>
  <c r="H317" i="1"/>
  <c r="H944" i="1"/>
  <c r="H974" i="1"/>
  <c r="H376" i="1"/>
  <c r="H457" i="1"/>
  <c r="H1066" i="1"/>
  <c r="H159" i="1"/>
  <c r="H237" i="1"/>
  <c r="H278" i="1"/>
  <c r="H10" i="1"/>
  <c r="H53" i="1"/>
  <c r="H192" i="1"/>
  <c r="H537" i="1"/>
  <c r="H1054" i="1"/>
  <c r="H731" i="1"/>
  <c r="H1025" i="1"/>
  <c r="H1071" i="1"/>
  <c r="H867" i="1"/>
  <c r="H983" i="1"/>
  <c r="H982" i="1" s="1"/>
  <c r="H851" i="1"/>
  <c r="H1019" i="1"/>
  <c r="H761" i="1"/>
  <c r="H961" i="1"/>
  <c r="H995" i="1"/>
  <c r="H1041" i="1"/>
  <c r="H954" i="1" l="1"/>
  <c r="H17" i="1"/>
  <c r="H721" i="1"/>
  <c r="H772" i="1"/>
  <c r="H246" i="1"/>
  <c r="H167" i="1" s="1"/>
  <c r="H482" i="1"/>
  <c r="H119" i="1"/>
  <c r="H1045" i="1"/>
  <c r="H871" i="1"/>
  <c r="H46" i="1"/>
  <c r="H1007" i="1"/>
  <c r="H841" i="1"/>
  <c r="H819" i="1"/>
  <c r="H552" i="1"/>
  <c r="H656" i="1"/>
  <c r="H1024" i="1"/>
  <c r="H551" i="1" l="1"/>
  <c r="K1110" i="1"/>
  <c r="H1110" i="1"/>
  <c r="H1111" i="1"/>
  <c r="L1107" i="1" l="1"/>
  <c r="L1110" i="1"/>
  <c r="J7" i="1" s="1"/>
</calcChain>
</file>

<file path=xl/sharedStrings.xml><?xml version="1.0" encoding="utf-8"?>
<sst xmlns="http://schemas.openxmlformats.org/spreadsheetml/2006/main" count="5116" uniqueCount="2763">
  <si>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</si>
  <si>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</si>
  <si>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</si>
  <si>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</si>
  <si>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</si>
  <si>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</si>
  <si>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</si>
  <si>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</si>
  <si>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</si>
  <si>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ADMINISTRAÇÃO LOCAL</t>
  </si>
  <si>
    <t>1.1</t>
  </si>
  <si>
    <t>93567</t>
  </si>
  <si>
    <t>ENGENHEIRO CIVIL DE OBRA PLENO COM ENCARGOS COMPLEMENTARES</t>
  </si>
  <si>
    <t>SINAPI</t>
  </si>
  <si>
    <t>MES</t>
  </si>
  <si>
    <t>1.2</t>
  </si>
  <si>
    <t>ENGENHEIRO ELETRICISTA DE OBRA PLENO COM ENCARGOS COMPLEMENTARES</t>
  </si>
  <si>
    <t>1.3</t>
  </si>
  <si>
    <t>93572</t>
  </si>
  <si>
    <t>ENCARREGADO GERAL DE OBRAS COM ENCARGOS COMPLEMENTARES (OBRAS CIVIS)</t>
  </si>
  <si>
    <t>1.4</t>
  </si>
  <si>
    <t>ENCARREGADO GERAL DE OBRAS COM ENCARGOS COMPLEMENTARES (INSTALAÇÕES ELÉTRICAS)</t>
  </si>
  <si>
    <t>1.5</t>
  </si>
  <si>
    <t>JCA-65621362</t>
  </si>
  <si>
    <t>VIGIA NOTURNO COM ENCARGOS COMPLEMENTARES</t>
  </si>
  <si>
    <t>Composições Próprias</t>
  </si>
  <si>
    <t>1.6</t>
  </si>
  <si>
    <t>93563</t>
  </si>
  <si>
    <t>ALMOXARIFE COM ENCARGOS COMPLEMENTARES</t>
  </si>
  <si>
    <t>2</t>
  </si>
  <si>
    <t>SERVIÇOS PRELIMINARES/TÉCNICOS</t>
  </si>
  <si>
    <t>2.1</t>
  </si>
  <si>
    <t>MOBILIZAÇÃO DE OBRA</t>
  </si>
  <si>
    <t>2.1.1</t>
  </si>
  <si>
    <t>UFSB-83322494</t>
  </si>
  <si>
    <t>MOBILIZAÇÃO E DESMOBILIZAÇÃO DE OBRAS - EQUIPAMENTOS E PESSOAL - CONFORME MANUAL DE CUSTOS DE INFRAESTRUTURA DE TRANSPORTES - DNIT - EXCLUSIVO PARA PORTO SEGURO/BA</t>
  </si>
  <si>
    <t>UN</t>
  </si>
  <si>
    <t>2.2</t>
  </si>
  <si>
    <t>LIMPEZA DO TERRENO</t>
  </si>
  <si>
    <t>2.2.1</t>
  </si>
  <si>
    <t>98525</t>
  </si>
  <si>
    <t>LIMPEZA MECANIZADA DE CAMADA VEGETAL, VEGETAÇÃO E PEQUENAS ÁRVORES (DIÂMETRO DE TRONCO MENOR QUE 0,20 M), COM TRATOR DE ESTEIRAS. AF_03/2024</t>
  </si>
  <si>
    <t>M2</t>
  </si>
  <si>
    <t>2.2.2</t>
  </si>
  <si>
    <t>98529</t>
  </si>
  <si>
    <t>CORTE RASO E RECORTE DE ÁRVORE COM DIÂMETRO DE TRONCO MAIOR OU IGUAL A 0,20 M E MENOR QUE 0,40 M. AF_03/2024</t>
  </si>
  <si>
    <t>2.2.3</t>
  </si>
  <si>
    <t>98530</t>
  </si>
  <si>
    <t>CORTE RASO E RECORTE DE ÁRVORE COM DIÂMETRO DE TRONCO MAIOR OU IGUAL A 0,40 M E MENOR QUE 0,60 M. AF_03/2024</t>
  </si>
  <si>
    <t>2.2.4</t>
  </si>
  <si>
    <t>98526</t>
  </si>
  <si>
    <t>REMOÇÃO DE RAÍZES REMANESCENTES DE TRONCO DE ÁRVORE COM DIÂMETRO MAIOR OU IGUAL A 0,20 M E MENOR QUE 0,40 M. AF_03/2024</t>
  </si>
  <si>
    <t>2.2.5</t>
  </si>
  <si>
    <t>98527</t>
  </si>
  <si>
    <t>REMOÇÃO DE RAÍZES REMANESCENTES DE TRONCO DE ÁRVORE COM DIÂMETRO MAIOR OU IGUAL A 0,40 M E MENOR QUE 0,60 M. AF_03/2024</t>
  </si>
  <si>
    <t>2.2.6</t>
  </si>
  <si>
    <t>100978</t>
  </si>
  <si>
    <t>CARGA, MANOBRA E DESCARGA DE SOLOS E MATERIAIS GRANULARES EM CAMINHÃO BASCULANTE 10 M³ - CARGA COM ESCAVADEIRA HIDRÁULICA (CAÇAMBA DE 1,20 M³ / 155 HP) E DESCARGA LIVRE (UNIDADE: M3). AF_07/2020</t>
  </si>
  <si>
    <t>M3</t>
  </si>
  <si>
    <t>2.2.7</t>
  </si>
  <si>
    <t>95875</t>
  </si>
  <si>
    <t>TRANSPORTE COM CAMINHÃO BASCULANTE DE 10 M³, EM VIA URBANA PAVIMENTADA, DMT ATÉ 30 KM (UNIDADE: M3XKM). AF_07/2020</t>
  </si>
  <si>
    <t>M3XKM</t>
  </si>
  <si>
    <t>2.3</t>
  </si>
  <si>
    <t>INSTALAÇÃO DO CANTEIRO DE OBRA</t>
  </si>
  <si>
    <t>2.3.1</t>
  </si>
  <si>
    <t>UFSB-11006250</t>
  </si>
  <si>
    <t>EXECUÇÃO DE ESCRITÓRIO EM CANTEIRO DE OBRA EM ALVENARIA, NÃO INCLUSO MOBILIÁRIO E EQUIPAMENTOS. AF_02/2016</t>
  </si>
  <si>
    <t>2.3.2</t>
  </si>
  <si>
    <t>UFSB-30837920</t>
  </si>
  <si>
    <t>EXECUÇÃO DE ALMOXARIFADO EM CANTEIRO DE OBRA EM ALVENARIA, INCLUSO PRATELEIRAS. AF_02/2016</t>
  </si>
  <si>
    <t>2.3.3</t>
  </si>
  <si>
    <t>UFSB-10615980</t>
  </si>
  <si>
    <t>EXECUÇÃO DE REFEITÓRIO EM CANTEIRO DE OBRA EM ALVENARIA, NÃO INCLUSO MOBILIÁRIO E EQUIPAMENTOS. AF_02/2016</t>
  </si>
  <si>
    <t>2.3.4</t>
  </si>
  <si>
    <t>UFSB-78634321</t>
  </si>
  <si>
    <t>EXECUÇÃO DE SANITÁRIO E VESTIÁRIO EM CANTEIRO DE OBRA EM ALVENARIA, NÃO INCLUSO MOBILIÁRIO. AF_02/2016</t>
  </si>
  <si>
    <t>2.3.5</t>
  </si>
  <si>
    <t>UFSB-83384959</t>
  </si>
  <si>
    <t>EXECUÇÃO DE CENTRAL DE ARMADURA EM CANTEIRO DE OBRA, NÃO INCLUSO MOBILIÁRIO E EQUIPAMENTOS. AF_04/2016</t>
  </si>
  <si>
    <t>2.3.6</t>
  </si>
  <si>
    <t>UFSB-13473464</t>
  </si>
  <si>
    <t>EXECUÇÃO DE CENTRAL DE FÔRMAS, PRODUÇÃO DE ARGAMASSA OU CONCRETO EM CANTEIRO DE OBRA, NÃO INCLUSO MOBILIÁRIO E EQUIPAMENTOS.</t>
  </si>
  <si>
    <t>2.3.7</t>
  </si>
  <si>
    <t>Composição criada com base em projeto próprio para conjunto de baias. Para a presente composição foram utilizadas composições auxiliares SINAPI.JCA-15799018</t>
  </si>
  <si>
    <t>CONJUNTO DE BAIAS DE RESÍDUOS DE CONSTRUÇÃO COM PAREDES EM MADEIRA COMPENSADA, PISO CIMENTADO - INCLUSIVE ACABAMENTOS - SENDO 5 BAIAS DE 2,00M X 2,00M CADA UMA TOTALIZANDO 10,00M X 2,00M.</t>
  </si>
  <si>
    <t>2.3.8</t>
  </si>
  <si>
    <t>JCA-89852022</t>
  </si>
  <si>
    <t>CONJUNTO DE BAIAS DE MATERIAIS DE CONSTRUÇÃO COM PAREDES EM MADEIRA COMPENSADA, PISO CIMENTADO - INCLUSIVE ACABAMENTOS - SENDO 4 BAIAS DE 2,00M X 2,00M CADA UMA TOTALIZANDO 8,00M X 2,00M.</t>
  </si>
  <si>
    <t>2.3.9</t>
  </si>
  <si>
    <t>103077</t>
  </si>
  <si>
    <t>EXECUÇÃO DE LAJE SOBRE SOLO, ESPESSURA DE 15 CM, FCK = 30 MPA, COM USO DE FORMAS EM MADEIRA SERRADA. AF_09/2021 (ÁREA DE BETONEIRAS-2x2m))</t>
  </si>
  <si>
    <t>2.3.10</t>
  </si>
  <si>
    <t>98459</t>
  </si>
  <si>
    <t>TAPUME COM TELHA METÁLICA. AF_03/2024 (L=300M h = 2,20)</t>
  </si>
  <si>
    <t>2.3.11</t>
  </si>
  <si>
    <t>103689</t>
  </si>
  <si>
    <t>FORNECIMENTO E INSTALAÇÃO DE PLACA DE OBRA COM CHAPA GALVANIZADA E ESTRUTURA DE MADEIRA. AF_03/2022_PS</t>
  </si>
  <si>
    <t>2.3.12</t>
  </si>
  <si>
    <t>98053</t>
  </si>
  <si>
    <t>TANQUE SÉPTICO CIRCULAR, EM CONCRETO PRÉ-MOLDADO, DIÂMETRO INTERNO = 1,40 M, ALTURA INTERNA = 2,50 M, VOLUME ÚTIL: 3463,6 L (PARA 13 CONTRIBUINTES). AF_12/2020_PA</t>
  </si>
  <si>
    <t>2.3.13</t>
  </si>
  <si>
    <t>98099</t>
  </si>
  <si>
    <t>SUMIDOURO RETANGULAR, EM ALVENARIA COM BLOCOS DE CONCRETO, DIMENSÕES INTERNAS: 1,0 X 3,0 X H=3,0 M, ÁREA DE INFILTRAÇÃO: 25 M² (PARA 10 CONTRIBUINTES). AF_12/2020</t>
  </si>
  <si>
    <t>2.3.14</t>
  </si>
  <si>
    <t>98461</t>
  </si>
  <si>
    <t>ESTRUTURA DE MADEIRA PROVISÓRIA PARA SUPORTE DE CAIXA DÁGUA ELEVADA DE 1000 LITROS. AF_03/2024</t>
  </si>
  <si>
    <t>2.3.15</t>
  </si>
  <si>
    <t>102607</t>
  </si>
  <si>
    <t>CAIXA D´ÁGUA EM POLIETILENO, 1000 LITROS - FORNECIMENTO E INSTALAÇÃO. AF_06/2021</t>
  </si>
  <si>
    <t>2.4</t>
  </si>
  <si>
    <t>LOCAÇÃO DA OBRA</t>
  </si>
  <si>
    <t>2.4.1</t>
  </si>
  <si>
    <t>99059</t>
  </si>
  <si>
    <t>LOCAÇÃO CONVENCIONAL DE OBRA, UTILIZANDO GABARITO DE TÁBUAS CORRIDAS PONTALETADAS A CADA 2,00M - 2 UTILIZAÇÕES. AF_03/2024</t>
  </si>
  <si>
    <t>M</t>
  </si>
  <si>
    <t>3</t>
  </si>
  <si>
    <t>INFRAESTRUTURA / FUNDAÇÕES SIMPLES</t>
  </si>
  <si>
    <t>3.1</t>
  </si>
  <si>
    <t>ESCAVAÇÃO, CARGA E TRANSPORTE</t>
  </si>
  <si>
    <t>3.1.1</t>
  </si>
  <si>
    <t>96523</t>
  </si>
  <si>
    <t>ESCAVAÇÃO MANUAL PARA BLOCO DE COROAMENTO OU SAPATA (INCLUINDO ESCAVAÇÃO PARA COLOCAÇÃO DE FÔRMAS). AF_01/2024</t>
  </si>
  <si>
    <t>3.1.2</t>
  </si>
  <si>
    <t>96527</t>
  </si>
  <si>
    <t>ESCAVAÇÃO MANUAL PARA VIGA BALDRAME OU SAPATA CORRIDA (INCLUINDO ESCAVAÇÃO PARA COLOCAÇÃO DE FÔRMAS). AF_01/2024</t>
  </si>
  <si>
    <t>3.1.3</t>
  </si>
  <si>
    <t>93382</t>
  </si>
  <si>
    <t>REATERRO MANUAL DE VALAS, COM COMPACTADOR DE SOLOS DE PERCUSSÃO. AF_08/2023</t>
  </si>
  <si>
    <t>3.1.4</t>
  </si>
  <si>
    <t>3.1.5</t>
  </si>
  <si>
    <t>3.2</t>
  </si>
  <si>
    <t>FUNDAÇÕES PROFUNDAS</t>
  </si>
  <si>
    <t>3.2.1</t>
  </si>
  <si>
    <t>96534</t>
  </si>
  <si>
    <t>FABRICAÇÃO, MONTAGEM E DESMONTAGEM DE FÔRMA PARA BLOCO DE COROAMENTO, EM MADEIRA SERRADA, E=25 MM, 4 UTILIZAÇÕES. AF_01/2024</t>
  </si>
  <si>
    <t>3.2.2</t>
  </si>
  <si>
    <t>96557</t>
  </si>
  <si>
    <t>CONCRETAGEM DE BLOCO DE COROAMENTO OU VIGA BALDRAME, FCK 30 MPA, COM USO DE BOMBA - LANÇAMENTO, ADENSAMENTO E ACABAMENTO. AF_01/2024</t>
  </si>
  <si>
    <t>3.2.3</t>
  </si>
  <si>
    <t>96543</t>
  </si>
  <si>
    <t>ARMAÇÃO DE BLOCO UTILIZANDO AÇO CA-60 DE 5 MM - MONTAGEM. AF_01/2024</t>
  </si>
  <si>
    <t>KG</t>
  </si>
  <si>
    <t>3.2.4</t>
  </si>
  <si>
    <t>96544</t>
  </si>
  <si>
    <t>ARMAÇÃO DE BLOCO UTILIZANDO AÇO CA-50 DE 6,3 MM - MONTAGEM. AF_01/2024</t>
  </si>
  <si>
    <t>3.2.5</t>
  </si>
  <si>
    <t>96545</t>
  </si>
  <si>
    <t>ARMAÇÃO DE BLOCO UTILIZANDO AÇO CA-50 DE 8 MM - MONTAGEM. AF_01/2024</t>
  </si>
  <si>
    <t>3.2.6</t>
  </si>
  <si>
    <t>96546</t>
  </si>
  <si>
    <t>ARMAÇÃO DE BLOCO UTILIZANDO AÇO CA-50 DE 10 MM - MONTAGEM. AF_01/2024</t>
  </si>
  <si>
    <t>3.2.7</t>
  </si>
  <si>
    <t>104920</t>
  </si>
  <si>
    <t>ARMAÇÃO DE BLOCO, SAPATA ISOLADA, VIGA BALDRAME E SAPATA CORRIDA UTILIZANDO AÇO CA-50 DE 12,5 MM - MONTAGEM. AF_01/2024</t>
  </si>
  <si>
    <t>3.2.8</t>
  </si>
  <si>
    <t>104922</t>
  </si>
  <si>
    <t>ARMAÇÃO DE BLOCO, SAPATA ISOLADA E SAPATA CORRIDA UTILIZANDO AÇO CA-50 DE 20 MM - MONTAGEM. AF_01/2024</t>
  </si>
  <si>
    <t>3.2.9</t>
  </si>
  <si>
    <t>104915</t>
  </si>
  <si>
    <t>ARMAÇÃO DE BLOCO E SAPATA UTILIZANDO AÇO CA-50 DE 25 MM - MONTAGEM. AF_01/2024</t>
  </si>
  <si>
    <t>3.2.10</t>
  </si>
  <si>
    <t>95584</t>
  </si>
  <si>
    <t>MONTAGEM DE ARMADURA TRANSVERSAL DE ESTACAS DE SEÇÃO CIRCULAR, DIÂMETRO = 6,30 MM. AF_09/2021_PS (ARMADURA DE FRETAGEM)</t>
  </si>
  <si>
    <t>3.2.11</t>
  </si>
  <si>
    <t>2306113</t>
  </si>
  <si>
    <t>Estaca trilho TR 68 - fornecimento e cravação</t>
  </si>
  <si>
    <t>SICRO NOVO</t>
  </si>
  <si>
    <t>m</t>
  </si>
  <si>
    <t>3.2.12</t>
  </si>
  <si>
    <t>2408058</t>
  </si>
  <si>
    <t>Solda elétrica de perfis metálicos e chapas de aço com eletrodo E70XX</t>
  </si>
  <si>
    <t>kg</t>
  </si>
  <si>
    <t>3.2.13</t>
  </si>
  <si>
    <t>95607</t>
  </si>
  <si>
    <t>ARRASAMENTO DE ESTACA METÁLICA, PERFIL LAMINADO TIPO I FAMÍLIA 250. AF_05/2021</t>
  </si>
  <si>
    <t>3.3</t>
  </si>
  <si>
    <t>VIGAS BALDRAME</t>
  </si>
  <si>
    <t>3.3.1</t>
  </si>
  <si>
    <t>96536</t>
  </si>
  <si>
    <t>FABRICAÇÃO, MONTAGEM E DESMONTAGEM DE FÔRMA PARA VIGA BALDRAME, EM MADEIRA SERRADA, E=25 MM, 4 UTILIZAÇÕES. AF_01/2024</t>
  </si>
  <si>
    <t>3.3.2</t>
  </si>
  <si>
    <t>3.3.3</t>
  </si>
  <si>
    <t>104917</t>
  </si>
  <si>
    <t>ARMAÇÃO DE SAPATA ISOLADA, VIGA BALDRAME E SAPATA CORRIDA UTILIZANDO AÇO CA-50 DE 6,3 MM - MONTAGEM. AF_01/2024</t>
  </si>
  <si>
    <t>3.3.4</t>
  </si>
  <si>
    <t>104918</t>
  </si>
  <si>
    <t>ARMAÇÃO DE SAPATA ISOLADA, VIGA BALDRAME E SAPATA CORRIDA UTILIZANDO AÇO CA-50 DE 8 MM - MONTAGEM. AF_01/2024</t>
  </si>
  <si>
    <t>3.3.5</t>
  </si>
  <si>
    <t>104919</t>
  </si>
  <si>
    <t>ARMAÇÃO DE SAPATA ISOLADA, VIGA BALDRAME E SAPATA CORRIDA UTILIZANDO AÇO CA-50 DE 10 MM - MONTAGEM. AF_01/2024</t>
  </si>
  <si>
    <t>3.3.6</t>
  </si>
  <si>
    <t>3.3.7</t>
  </si>
  <si>
    <t>104921</t>
  </si>
  <si>
    <t>ARMAÇÃO DE BLOCO, SAPATA ISOLADA, VIGA BALDRAME E SAPATA CORRIDA UTILIZANDO AÇO CA-50 DE 16 MM - MONTAGEM. AF_01/2024</t>
  </si>
  <si>
    <t>3.4</t>
  </si>
  <si>
    <t>RADIER</t>
  </si>
  <si>
    <t>3.4.1</t>
  </si>
  <si>
    <t>97084</t>
  </si>
  <si>
    <t>COMPACTAÇÃO MECÂNICA DE SOLO PARA EXECUÇÃO DE RADIER, PISO DE CONCRETO OU LAJE SOBRE SOLO, COM COMPACTADOR DE SOLOS TIPO PLACA VIBRATÓRIA. AF_09/2021</t>
  </si>
  <si>
    <t>3.4.2</t>
  </si>
  <si>
    <t>97087</t>
  </si>
  <si>
    <t>CAMADA SEPARADORA PARA EXECUÇÃO DE RADIER, PISO DE CONCRETO OU LAJE SOBRE SOLO, EM LONA PLÁSTICA. AF_09/2021</t>
  </si>
  <si>
    <t>3.4.3</t>
  </si>
  <si>
    <t>97086</t>
  </si>
  <si>
    <t>FABRICAÇÃO, MONTAGEM E DESMONTAGEM DE FORMA PARA RADIER, PISO DE CONCRETO OU LAJE SOBRE SOLO, EM MADEIRA SERRADA, 4 UTILIZAÇÕES. AF_09/2021</t>
  </si>
  <si>
    <t>3.4.4</t>
  </si>
  <si>
    <t>97096</t>
  </si>
  <si>
    <t>CONCRETAGEM DE RADIER, PISO DE CONCRETO OU LAJE SOBRE SOLO, FCK 30 MPA - LANÇAMENTO, ADENSAMENTO E ACABAMENTO. AF_09/2021</t>
  </si>
  <si>
    <t>3.4.5</t>
  </si>
  <si>
    <t>97092</t>
  </si>
  <si>
    <t>ARMAÇÃO PARA EXECUÇÃO DE RADIER, PISO DE CONCRETO OU LAJE SOBRE SOLO, COM USO DE TELA Q-196. AF_09/2021</t>
  </si>
  <si>
    <t>4</t>
  </si>
  <si>
    <t>SUPERESTRUTURA</t>
  </si>
  <si>
    <t>4.1</t>
  </si>
  <si>
    <t>PILARES</t>
  </si>
  <si>
    <t>4.1.1</t>
  </si>
  <si>
    <t>92419</t>
  </si>
  <si>
    <t>MONTAGEM E DESMONTAGEM DE FÔRMA DE PILARES RETANGULARES E ESTRUTURAS SIMILARES, PÉ-DIREITO SIMPLES, EM CHAPA DE MADEIRA COMPENSADA RESINADA, 4 UTILIZAÇÕES. AF_09/2020</t>
  </si>
  <si>
    <t>4.1.2</t>
  </si>
  <si>
    <t>92421</t>
  </si>
  <si>
    <t>MONTAGEM E DESMONTAGEM DE FÔRMA DE PILARES RETANGULARES E ESTRUTURAS SIMILARES, PÉ-DIREITO DUPLO, EM CHAPA DE MADEIRA COMPENSADA RESINADA, 4 UTILIZAÇÕES. AF_09/2020</t>
  </si>
  <si>
    <t>4.1.3</t>
  </si>
  <si>
    <t>103672</t>
  </si>
  <si>
    <t>CONCRETAGEM DE PILARES, FCK = 25 MPA, COM USO DE BOMBA - LANÇAMENTO, ADENSAMENTO E ACABAMENTO. AF_02/2022_PS</t>
  </si>
  <si>
    <t>4.1.4</t>
  </si>
  <si>
    <t>92759</t>
  </si>
  <si>
    <t>ARMAÇÃO DE PILAR OU VIGA DE ESTRUTURA CONVENCIONAL DE CONCRETO ARMADO UTILIZANDO AÇO CA-60 DE 5,0 MM - MONTAGEM. AF_06/2022</t>
  </si>
  <si>
    <t>4.1.5</t>
  </si>
  <si>
    <t>92760</t>
  </si>
  <si>
    <t>ARMAÇÃO DE PILAR OU VIGA DE ESTRUTURA CONVENCIONAL DE CONCRETO ARMADO UTILIZANDO AÇO CA-50 DE 6,3 MM - MONTAGEM. AF_06/2022</t>
  </si>
  <si>
    <t>4.1.6</t>
  </si>
  <si>
    <t>92761</t>
  </si>
  <si>
    <t>ARMAÇÃO DE PILAR OU VIGA DE ESTRUTURA CONVENCIONAL DE CONCRETO ARMADO UTILIZANDO AÇO CA-50 DE 8,0 MM - MONTAGEM. AF_06/2022</t>
  </si>
  <si>
    <t>4.1.7</t>
  </si>
  <si>
    <t>92762</t>
  </si>
  <si>
    <t>ARMAÇÃO DE PILAR OU VIGA DE ESTRUTURA CONVENCIONAL DE CONCRETO ARMADO UTILIZANDO AÇO CA-50 DE 10,0 MM - MONTAGEM. AF_06/2022</t>
  </si>
  <si>
    <t>4.1.8</t>
  </si>
  <si>
    <t>92763</t>
  </si>
  <si>
    <t>ARMAÇÃO DE PILAR OU VIGA DE ESTRUTURA CONVENCIONAL DE CONCRETO ARMADO UTILIZANDO AÇO CA-50 DE 12,5 MM - MONTAGEM. AF_06/2022</t>
  </si>
  <si>
    <t>4.1.9</t>
  </si>
  <si>
    <t>92764</t>
  </si>
  <si>
    <t>ARMAÇÃO DE PILAR OU VIGA DE ESTRUTURA CONVENCIONAL DE CONCRETO ARMADO UTILIZANDO AÇO CA-50 DE 16,0 MM - MONTAGEM. AF_06/2022</t>
  </si>
  <si>
    <t>4.1.10</t>
  </si>
  <si>
    <t>92765</t>
  </si>
  <si>
    <t>ARMAÇÃO DE PILAR OU VIGA DE ESTRUTURA CONVENCIONAL DE CONCRETO ARMADO UTILIZANDO AÇO CA-50 DE 20,0 MM - MONTAGEM. AF_06/2022</t>
  </si>
  <si>
    <t>4.2</t>
  </si>
  <si>
    <t>VIGAS</t>
  </si>
  <si>
    <t>4.2.1</t>
  </si>
  <si>
    <t>92456</t>
  </si>
  <si>
    <t>MONTAGEM E DESMONTAGEM DE FÔRMA DE VIGA, ESCORAMENTO METÁLICO, PÉ-DIREITO SIMPLES, EM CHAPA DE MADEIRA RESINADA, 4 UTILIZAÇÕES. AF_09/2020</t>
  </si>
  <si>
    <t>4.2.2</t>
  </si>
  <si>
    <t>92454</t>
  </si>
  <si>
    <t>MONTAGEM E DESMONTAGEM DE FÔRMA DE VIGA, ESCORAMENTO METÁLICO, PÉ-DIREITO DUPLO, EM CHAPA DE MADEIRA RESINADA, 4 UTILIZAÇÕES. AF_09/2020</t>
  </si>
  <si>
    <t>4.2.3</t>
  </si>
  <si>
    <t>103675</t>
  </si>
  <si>
    <t>CONCRETAGEM DE VIGAS E LAJES, FCK=25 MPA, PARA LAJES MACIÇAS OU NERVURADAS COM USO DE BOMBA - LANÇAMENTO, ADENSAMENTO E ACABAMENTO. AF_02/2022_PS</t>
  </si>
  <si>
    <t>4.2.4</t>
  </si>
  <si>
    <t>4.2.5</t>
  </si>
  <si>
    <t>4.2.6</t>
  </si>
  <si>
    <t>4.2.7</t>
  </si>
  <si>
    <t>4.2.8</t>
  </si>
  <si>
    <t>4.2.9</t>
  </si>
  <si>
    <t>4.2.10</t>
  </si>
  <si>
    <t>4.3</t>
  </si>
  <si>
    <t>LAJES COMUNS OU NERVURADAS</t>
  </si>
  <si>
    <t>4.3.1</t>
  </si>
  <si>
    <t>92512</t>
  </si>
  <si>
    <t>MONTAGEM E DESMONTAGEM DE FÔRMA DE LAJE MACIÇA, PÉ-DIREITO DUPLO, EM CHAPA DE MADEIRA COMPENSADA RESINADA, 4 UTILIZAÇÕES. AF_09/2020 (INCLUSIVE ESCORAMENTOS)</t>
  </si>
  <si>
    <t>4.3.2</t>
  </si>
  <si>
    <t>92488</t>
  </si>
  <si>
    <t>MONTAGEM E DESMONTAGEM DE FÔRMA DE LAJE NERVURADA COM CUBETA E ASSOALHO, PÉ-DIREITO DUPLO, EM CHAPA DE MADEIRA COMPENSADA RESINADA, 8 UTILIZAÇÕES. AF_09/2020 (INCLUSIVE ESCORAMENTOS)</t>
  </si>
  <si>
    <t>4.3.3</t>
  </si>
  <si>
    <t>4.3.4</t>
  </si>
  <si>
    <t>92769</t>
  </si>
  <si>
    <t>ARMAÇÃO DE LAJE DE ESTRUTURA CONVENCIONAL DE CONCRETO ARMADO UTILIZANDO AÇO CA-50 DE 6,3 MM - MONTAGEM. AF_06/2022</t>
  </si>
  <si>
    <t>4.3.5</t>
  </si>
  <si>
    <t>92771</t>
  </si>
  <si>
    <t>ARMAÇÃO DE LAJE DE ESTRUTURA CONVENCIONAL DE CONCRETO ARMADO UTILIZANDO AÇO CA-50 DE 10,0 MM - MONTAGEM. AF_06/2022</t>
  </si>
  <si>
    <t>4.3.6</t>
  </si>
  <si>
    <t>92772</t>
  </si>
  <si>
    <t>ARMAÇÃO DE LAJE DE ESTRUTURA CONVENCIONAL DE CONCRETO ARMADO UTILIZANDO AÇO CA-50 DE 12,5 MM - MONTAGEM. AF_06/2022</t>
  </si>
  <si>
    <t>5</t>
  </si>
  <si>
    <t>ALVENARIA/VEDAÇÃO/DIVISÓRIA</t>
  </si>
  <si>
    <t>5.1</t>
  </si>
  <si>
    <t>103322</t>
  </si>
  <si>
    <t>ALVENARIA DE VEDAÇÃO DE BLOCOS CERÂMICOS FURADOS NA VERTICAL DE 9X19X39 CM (ESPESSURA 9 CM) E ARGAMASSA DE ASSENTAMENTO COM PREPARO EM BETONEIRA. AF_12/2021</t>
  </si>
  <si>
    <t>5.2</t>
  </si>
  <si>
    <t>103318</t>
  </si>
  <si>
    <t>ALVENARIA DE VEDAÇÃO DE BLOCOS VAZADOS DE CONCRETO DE 14X19X39 CM (ESPESSURA 14 CM) E ARGAMASSA DE ASSENTAMENTO COM PREPARO EM BETONEIRA. AF_12/2021</t>
  </si>
  <si>
    <t>5.3</t>
  </si>
  <si>
    <t>93200</t>
  </si>
  <si>
    <t>FIXAÇÃO (ENCUNHAMENTO) DE ALVENARIA DE VEDAÇÃO COM ARGAMASSA APLICADA COM BISNAGA. AF_03/2024</t>
  </si>
  <si>
    <t>5.4</t>
  </si>
  <si>
    <t>96358</t>
  </si>
  <si>
    <t>PAREDE COM SISTEMA EM CHAPAS DE GESSO PARA DRYWALL, USO INTERNO, COM DUAS FACES SIMPLES E ESTRUTURA METÁLICA COM GUIAS SIMPLES, SEM VÃOS. AF_07/2023_PS</t>
  </si>
  <si>
    <t>5.5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</si>
  <si>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</si>
  <si>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</si>
  <si>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5.6</t>
  </si>
  <si>
    <t>JCA-74006056</t>
  </si>
  <si>
    <t>ISOLAMENTO TÉRMICO/ACÚSTICO COM PAINEL DE LÃ DE VIDRO SEM REVESTIMENTO PSI 40, E = 50 MM EM PAREDES DRYWALL</t>
  </si>
  <si>
    <t>5.7</t>
  </si>
  <si>
    <t>UFSB-44319950</t>
  </si>
  <si>
    <t>DIVISORIA SANITÁRIA, TIPO CABINE, EM GRANITO BRANCO POLIDO, ESP = 3CM, ASSENTADO COM ARGAMASSA COLANTE AC III-E.</t>
  </si>
  <si>
    <t>6</t>
  </si>
  <si>
    <t>ESQUADRIAS</t>
  </si>
  <si>
    <t>6.1</t>
  </si>
  <si>
    <t>PORTAS</t>
  </si>
  <si>
    <t>6.1.1</t>
  </si>
  <si>
    <t>UFSB-72614914</t>
  </si>
  <si>
    <t>P01 - PORTA EM ALUMÍNIO DE ABRIR TIPO VENEZIANA COM GUARNIÇÃO COR BRONZE - 80X160 - FORNECIMENTO E INSTALAÇÃO.</t>
  </si>
  <si>
    <t>6.1.2</t>
  </si>
  <si>
    <t>UFSB-40713367</t>
  </si>
  <si>
    <t>P02-PORTA DE MADEIRA PARA PINTURA, SEMI-OCA MÉDIA, 90X210CM, ESPESSURA DE 3,5CM, INCLUSO DOBRADIÇAS, FECHADURAS E ACABAMENTO - FORNECIMENTO E INSTALAÇÃO</t>
  </si>
  <si>
    <t>6.1.3</t>
  </si>
  <si>
    <t>UFSB-81937306</t>
  </si>
  <si>
    <t>P02*-PORTA DE MADEIRA PARA PINTURA, SEMI-OCA MÉDIA, 90X210CM, ESPESSURA DE 3,5CM, INCLUSO DOBRADIÇAS, FECHADURAS E ACABAMENTO EM LAMINADO - FORNECIMENTO E INSTALAÇÃO</t>
  </si>
  <si>
    <t>6.1.4</t>
  </si>
  <si>
    <t>UFSB-87035080</t>
  </si>
  <si>
    <t>P03-PORTA DE MADEIRA PARA PINTURA, SEMI-OCA MÉDIA, 90X210CM, ESPESSURA DE 3,5CM, INCLUSO BARRAS DE ABERTURA, CHAPA DE PROTEÇÃO, DOBRADIÇAS, FECHADURAS E ACABAMENTO - FORNECIMENTO E INSTALAÇÃO</t>
  </si>
  <si>
    <t>6.1.5</t>
  </si>
  <si>
    <t>UFSB-75928442</t>
  </si>
  <si>
    <t>P04 - PORTA EM ALUMÍNIO DE ABRIR TIPO VENEZIANA COM GUARNIÇÃO COR BRONZE - 158X120 CM - FORNECIMENTO E INSTALAÇÃO.</t>
  </si>
  <si>
    <t>6.1.6</t>
  </si>
  <si>
    <t>UFSB-19797359</t>
  </si>
  <si>
    <t>PCF-PORTA CORTA-FOGO P90 - 100X210X4CM - FORNECIMENTO E INSTALAÇÃO.</t>
  </si>
  <si>
    <t>6.1.7</t>
  </si>
  <si>
    <t>UFSB-20129385</t>
  </si>
  <si>
    <t>P06-PORTA DE MADEIRA PARA PINTURA, SEMI-OCA MÉDIA, DUPLA, 120X210CM, ESPESSURA DE 3,5CM, INCLUSO VISOR (20X115), DOBRADIÇAS, FECHADURAS E ACABAMENTO EM LAMINADO - FORNECIMENTO E INSTALAÇÃO</t>
  </si>
  <si>
    <t>6.1.8</t>
  </si>
  <si>
    <t>UFSB-13645393</t>
  </si>
  <si>
    <t>P07 - PORTA EM ALUMÍNIO DE ABRIR TIPO VENEZIANA COM GUARNIÇÃO COR BRONZE - 160X210 - FORNECIMENTO E INSTALAÇÃO.</t>
  </si>
  <si>
    <t>6.1.9</t>
  </si>
  <si>
    <t>UFSB-55114686</t>
  </si>
  <si>
    <t>P08 - PORTA EM ALUMÍNIO DE ABRIR TIPO VENEZIANA COM GUARNIÇÃO COR BRONZE - 260X210CM - FORNECIMENTO E INSTALAÇÃO.</t>
  </si>
  <si>
    <t>6.1.10</t>
  </si>
  <si>
    <t>UFSB-75305497</t>
  </si>
  <si>
    <t>P09 - PORTA EM ALUMÍNIO DE ABRIR TIPO VENEZIANA COM GUARNIÇÃO COR BRONZE - 60X210CM - FORNECIMENTO E INSTALAÇÃO.</t>
  </si>
  <si>
    <t>6.2</t>
  </si>
  <si>
    <t>JANELAS</t>
  </si>
  <si>
    <t>6.2.1</t>
  </si>
  <si>
    <t>UFSB-47894254</t>
  </si>
  <si>
    <t>J01-JANELA DE ALUMÍNIO BRONZE TIPO MAXIM-AR, COM VIDRO TEMPERADO 6,00MM, BATENTE, ACABAMENTO BRILHANTE E FERRAGENS. FORNECIMENTO E INSTALAÇÃO.</t>
  </si>
  <si>
    <t>6.2.2</t>
  </si>
  <si>
    <t>UFSB-98656869</t>
  </si>
  <si>
    <t>J02-JANELA DE ALUMÍNIO BRONZE DE CORRER COM 2 FOLHAS COM VIDRO TEMPERADO 6,00MM, BATENTE, ACABAMENTO BRILHANTE E FERRAGENS. FORNECIMENTO E INSTALAÇÃO.</t>
  </si>
  <si>
    <t>6.2.3</t>
  </si>
  <si>
    <t>UFSB-72448289</t>
  </si>
  <si>
    <t>J03-JANELA DE ALUMÍNIO BRONZE DE CORRER COM 3 FOLHAS COM VIDRO TEMPERADO 6,00MM, BATENTE, ACABAMENTO BRILHANTE E FERRAGENS. FORNECIMENTO E INSTALAÇÃO.</t>
  </si>
  <si>
    <t>6.2.4</t>
  </si>
  <si>
    <t>UFSB-82093951</t>
  </si>
  <si>
    <t>J04-JANELA DE ALUMÍNIO BRONZE TIPO MAXIM-AR, COM VIDRO TEMPERADO 6,00MM, BATENTE, ACABAMENTO BRILHANTE E FERRAGENS. FORNECIMENTO E INSTALAÇÃO.</t>
  </si>
  <si>
    <t>6.2.5</t>
  </si>
  <si>
    <t>UFSB-16671425</t>
  </si>
  <si>
    <t>J05-JANELA DE ALUMÍNIO BRONZE DE CORRER COM 6 FOLHAS COM VIDRO TEMPERADO 6,00MM, BATENTE, ACABAMENTO BRILHANTE E FERRAGENS. FORNECIMENTO E INSTALAÇÃO.</t>
  </si>
  <si>
    <t>6.2.6</t>
  </si>
  <si>
    <t>UFSB-51705497</t>
  </si>
  <si>
    <t>J06-JANELA DE ALUMÍNIO BRONZE DE CORRER COM 8 FOLHAS COM VIDRO TEMPERADO 6,00MM, BATENTE, ACABAMENTO BRILHANTE E FERRAGENS. FORNECIMENTO E INSTALAÇÃO.</t>
  </si>
  <si>
    <t>6.2.7</t>
  </si>
  <si>
    <t>UFSB-80999660</t>
  </si>
  <si>
    <t>J07-JANELA DE ALUMÍNIO BRONZE DE CORRER COM 10 FOLHAS COM VIDRO TEMPERADO 6,00MM, BATENTE, ACABAMENTO BRILHANTE E FERRAGENS. FORNECIMENTO E INSTALAÇÃO.</t>
  </si>
  <si>
    <t>6.2.8</t>
  </si>
  <si>
    <t>UFSB-76799226</t>
  </si>
  <si>
    <t>J08-JANELA DE ALUMÍNIO BRONZE TIPO MAXIM-AR, COM VIDRO TEMPERADO 6,00MM, BATENTE, ACABAMENTO BRILHANTE E FERRAGENS. FORNECIMENTO E INSTALAÇÃO.</t>
  </si>
  <si>
    <t>6.2.9</t>
  </si>
  <si>
    <t>UFSB-24718759</t>
  </si>
  <si>
    <t>V01-JANELA DE ALUMÍNIO BRONZE FIXA, COM VIDRO TEMPERADO 6,00MM, BATENTE, ACABAMENTO BRILHANTE E FERRAGENS. FORNECIMENTO E INSTALAÇÃO.</t>
  </si>
  <si>
    <t>6.2.10</t>
  </si>
  <si>
    <t>UFSB-06340282</t>
  </si>
  <si>
    <t>V02-JANELA DE ALUMÍNIO BRONZE FIXA, COM VIDRO TEMPERADO 6,00MM, BATENTE, ACABAMENTO BRILHANTE E FERRAGENS. FORNECIMENTO E INSTALAÇÃO.</t>
  </si>
  <si>
    <t>6.2.11</t>
  </si>
  <si>
    <t>UFSB-55294116</t>
  </si>
  <si>
    <t>V03-JANELA DE ALUMÍNIO BRONZE FIXA, COM VIDRO TEMPERADO 6,00MM, BATENTE, ACABAMENTO BRILHANTE E FERRAGENS. FORNECIMENTO E INSTALAÇÃO.</t>
  </si>
  <si>
    <t>6.2.12</t>
  </si>
  <si>
    <t>UFSB-05170134</t>
  </si>
  <si>
    <t>G01-GRADIL ESTRUTURADO POR TUBOS DE ACO GALVANIZADO, (MONTANTES COM DIAMETRO 2", TRAVESSAS E ESCORAS COM DIÂMETRO 1 ¼"), COM TELA DE ARAME GALVANIZADO, FIO 10 BWG E MALHA QUADRADA 5X5CM - 300x180CM - FORNECIMENTO E INSTALAÇÃO</t>
  </si>
  <si>
    <t>6.3</t>
  </si>
  <si>
    <t>BRISES</t>
  </si>
  <si>
    <t>6.3.1</t>
  </si>
  <si>
    <t>UFSB-86708075</t>
  </si>
  <si>
    <t>FORNECIMENTO E INSTALAÇÃO DE BRISE DE ALUMÍNIO B30, COM PINTURA ELETROSTÁTICA (COR INDICADA EM PROJETO), ACABAMENTO LISO, FIXADO EM PORTA-PAINEL RANHURADO. REF. SULMETAIS SM B30 AL OU EQUIVALENTE</t>
  </si>
  <si>
    <t>6.3.2</t>
  </si>
  <si>
    <t>UFSB-35998122</t>
  </si>
  <si>
    <t>SISTEMA DE ANCORAGEM CONSTITUÍDO DE CANTONEIRAS PARA ANCORAGEM EM BARRA DE AÇO 1 X 1/4" CHUMBADAS NA ESTRUTURA DA EDIFICAÇÃO, FORNECIMENTO E INSTALAÇÃO</t>
  </si>
  <si>
    <t>6.3.3</t>
  </si>
  <si>
    <t>UFSB-57851007</t>
  </si>
  <si>
    <t>SISTEMA DE PERFIS DE PAGINAÇÃO PARA FIXAÇÃO DOS BRISES EM PERFIL "U" SIMPLES, EM CHAPA DOBRADA DE ACO LAMINADO, E = 4,75 MM, H = 100 MM, L = 75 MM, FORNECIMENTO E INSTALAÇÃO</t>
  </si>
  <si>
    <t>6.3.4</t>
  </si>
  <si>
    <t>UFSB-18994672</t>
  </si>
  <si>
    <t>TRANSPORTE DE BRISE DE ALUMÍNIO B30, COM PINTURA ELETROSTÁTICA - PESO ATÉ 2,20T - REF. BRAGANÇA PAULISTA-SP / PORTO SEGURO-BA</t>
  </si>
  <si>
    <t>6.4</t>
  </si>
  <si>
    <t>COBOGOS</t>
  </si>
  <si>
    <t>6.4.1</t>
  </si>
  <si>
    <t>101161</t>
  </si>
  <si>
    <t>ALVENARIA DE VEDAÇÃO COM ELEMENTO VAZADO DE CONCRETO (COBOGÓ) DE 7X50X50CM E ARGAMASSA DE ASSENTAMENTO COM PREPARO EM BETONEIRA. AF_05/2020</t>
  </si>
  <si>
    <t>6.4.2</t>
  </si>
  <si>
    <t>101162</t>
  </si>
  <si>
    <t>ALVENARIA DE VEDAÇÃO COM ELEMENTO VAZADO DE CERÂMICA (COBOGÓ) DE 7X20X20CM E ARGAMASSA DE ASSENTAMENTO COM PREPARO EM BETONEIRA. AF_05/2020</t>
  </si>
  <si>
    <t>6.4.3</t>
  </si>
  <si>
    <t>UFSB-15576161</t>
  </si>
  <si>
    <t>ALVENARIA DE VEDAÇÃO COM ELEMENTO VAZADO TIPO BANDEIRA, LINHA DESIGN, NEOREX OU EQUIV. TÉCNICO E ARGAMASSA DE ASSENTAMENTO COM PREPARO EM BETONEIRA. FORNECIMENTO E INSTALAÇÃO</t>
  </si>
  <si>
    <t>6.5</t>
  </si>
  <si>
    <t>OUTROS</t>
  </si>
  <si>
    <t>6.5.1</t>
  </si>
  <si>
    <t>105023</t>
  </si>
  <si>
    <t>VERGA MOLDADA IN LOCO EM CONCRETO, ESPESSURA DE *15* CM. AF_03/2024 (PORTAS)</t>
  </si>
  <si>
    <t>6.5.2</t>
  </si>
  <si>
    <t>VERGA MOLDADA IN LOCO EM CONCRETO, ESPESSURA DE *15* CM. AF_03/2024 (JANELAS)</t>
  </si>
  <si>
    <t>6.5.3</t>
  </si>
  <si>
    <t>105029</t>
  </si>
  <si>
    <t>CONTRAVERGA MOLDADA IN LOCO EM CONCRETO, ESPESSURA DE *15* CM. AF_03/2024</t>
  </si>
  <si>
    <t>6.5.4</t>
  </si>
  <si>
    <t>101965</t>
  </si>
  <si>
    <t>PEITORIL LINEAR EM GRANITO OU MÁRMORE, L = 15CM, COMPRIMENTO DE ATÉ 2M, ASSENTADO COM ARGAMASSA 1:6 COM ADITIVO. AF_11/2020</t>
  </si>
  <si>
    <t>6.5.5</t>
  </si>
  <si>
    <t>98689</t>
  </si>
  <si>
    <t>SOLEIRA EM GRANITO, LARGURA 15 CM, ESPESSURA 2,0 CM. AF_09/2020</t>
  </si>
  <si>
    <t>7</t>
  </si>
  <si>
    <t>COBERTURA</t>
  </si>
  <si>
    <t>7.1</t>
  </si>
  <si>
    <t>92543</t>
  </si>
  <si>
    <t>TRAMA DE MADEIRA COMPOSTA POR TERÇAS PARA TELHADOS DE ATÉ 2 ÁGUAS PARA TELHA ONDULADA DE FIBROCIMENTO, METÁLICA, PLÁSTICA OU TERMOACÚSTICA, INCLUSO TRANSPORTE VERTICAL. AF_07/2019</t>
  </si>
  <si>
    <t>7.2</t>
  </si>
  <si>
    <t>94216</t>
  </si>
  <si>
    <t>TELHAMENTO COM TELHA METÁLICA TERMOACÚSTICA E = 30 MM, COM ATÉ 2 ÁGUAS, INCLUSO IÇAMENTO. AF_07/2019</t>
  </si>
  <si>
    <t>7.3</t>
  </si>
  <si>
    <t>100326</t>
  </si>
  <si>
    <t>CUMEEIRA NORMAL PARA TELHA TRAPEZOIDAL DE AÇO, E = 0,5 MM, INCLUSO ACESSÓRIOS DE FIXAÇÃO E IÇAMENTO. AF_07/2019</t>
  </si>
  <si>
    <t>7.4</t>
  </si>
  <si>
    <t>94231</t>
  </si>
  <si>
    <t>RUFO EM CHAPA DE AÇO GALVANIZADO NÚMERO 24, CORTE DE 25 CM, INCLUSO TRANSPORTE VERTICAL. AF_07/2019</t>
  </si>
  <si>
    <t>7.5</t>
  </si>
  <si>
    <t>S13060</t>
  </si>
  <si>
    <t>Fornecimento e instalação de chapas de policarbonato, e=8mm em toldo/cobertura/fechamento/etc - Rev 01</t>
  </si>
  <si>
    <t>ORSE</t>
  </si>
  <si>
    <t>m²</t>
  </si>
  <si>
    <t>7.6</t>
  </si>
  <si>
    <t>UFSB-70829922</t>
  </si>
  <si>
    <t>FABRICAÇÃO E INSTALAÇÃO DE TESOURA INTEIRA EM AÇO, VÃO ATÉ 2 M, PARA TELHA DE POLICARBONATO, INCLUSO IÇAMENTO.</t>
  </si>
  <si>
    <t>7.7</t>
  </si>
  <si>
    <t>104314</t>
  </si>
  <si>
    <t>TRAMA DE AÇO COMPOSTA POR TERÇAS PARA TELHADOS DE ATÉ 2 ÁGUAS PARA TELHA ONDULADA DE FIBROCIMENTO, METÁLICA, PLÁSTICA OU TERMOACÚSTICA, INCLUSO TRANSPORTE VERTICAL (EM KG). AF_07/2019</t>
  </si>
  <si>
    <t>8</t>
  </si>
  <si>
    <t>INSTALAÇÕES ELÉTRICAS</t>
  </si>
  <si>
    <t>8.1</t>
  </si>
  <si>
    <t>ELETRODUTOS E CONEXÕES</t>
  </si>
  <si>
    <t>8.1.1</t>
  </si>
  <si>
    <t>91863</t>
  </si>
  <si>
    <t>ELETRODUTO RÍGIDO ROSCÁVEL, PVC, DN 25 MM (3/4"), PARA CIRCUITOS TERMINAIS, INSTALADO EM FORRO - FORNECIMENTO E INSTALAÇÃO. AF_03/2023</t>
  </si>
  <si>
    <t>8.1.2</t>
  </si>
  <si>
    <t>91867</t>
  </si>
  <si>
    <t>ELETRODUTO RÍGIDO ROSCÁVEL, PVC, DN 25 MM (3/4"), PARA CIRCUITOS TERMINAIS, INSTALADO EM LAJE - FORNECIMENTO E INSTALAÇÃO. AF_03/2023</t>
  </si>
  <si>
    <t>8.1.3</t>
  </si>
  <si>
    <t>91871</t>
  </si>
  <si>
    <t>ELETRODUTO RÍGIDO ROSCÁVEL, PVC, DN 25 MM (3/4"), PARA CIRCUITOS TERMINAIS, INSTALADO EM PAREDE - FORNECIMENTO E INSTALAÇÃO. AF_03/2023</t>
  </si>
  <si>
    <t>8.1.4</t>
  </si>
  <si>
    <t>91864</t>
  </si>
  <si>
    <t>ELETRODUTO RÍGIDO ROSCÁVEL, PVC, DN 32 MM (1"), PARA CIRCUITOS TERMINAIS, INSTALADO EM FORRO - FORNECIMENTO E INSTALAÇÃO. AF_03/2023</t>
  </si>
  <si>
    <t>8.1.5</t>
  </si>
  <si>
    <t>91841</t>
  </si>
  <si>
    <t>ELETRODUTO FLEXÍVEL LISO, PEAD, DN 40 MM (1 1/4"), PARA CIRCUITOS TERMINAIS, INSTALADO EM FORRO - FORNECIMENTO E INSTALAÇÃO. AF_03/2023_PA</t>
  </si>
  <si>
    <t>8.1.6</t>
  </si>
  <si>
    <t>93008</t>
  </si>
  <si>
    <t>ELETRODUTO RÍGIDO ROSCÁVEL, PVC, DN 50 MM (1 1/2"), PARA REDE ENTERRADA DE DISTRIBUIÇÃO DE ENERGIA ELÉTRICA - FORNECIMENTO E INSTALAÇÃO. AF_12/2021</t>
  </si>
  <si>
    <t>8.1.7</t>
  </si>
  <si>
    <t>93009</t>
  </si>
  <si>
    <t>ELETRODUTO RÍGIDO ROSCÁVEL, PVC, DN 60 MM (2"), PARA REDE ENTERRADA DE DISTRIBUIÇÃO DE ENERGIA ELÉTRICA - FORNECIMENTO E INSTALAÇÃO. AF_12/2021</t>
  </si>
  <si>
    <t>8.1.8</t>
  </si>
  <si>
    <t>93010</t>
  </si>
  <si>
    <t>ELETRODUTO RÍGIDO ROSCÁVEL, PVC, DN 75 MM (2 1/2"), PARA REDE ENTERRADA DE DISTRIBUIÇÃO DE ENERGIA ELÉTRICA - FORNECIMENTO E INSTALAÇÃO. AF_12/2021</t>
  </si>
  <si>
    <t>8.1.9</t>
  </si>
  <si>
    <t>97669</t>
  </si>
  <si>
    <t>ELETRODUTO FLEXÍVEL CORRUGADO, PEAD, DN 90 (3"), PARA REDE ENTERRADA DE DISTRIBUIÇÃO DE ENERGIA ELÉTRICA - FORNECIMENTO E INSTALAÇÃO. AF_12/2021</t>
  </si>
  <si>
    <t>8.1.10</t>
  </si>
  <si>
    <t>91875</t>
  </si>
  <si>
    <t>LUVA PARA ELETRODUTO, PVC, ROSCÁVEL, DN 25 MM (3/4"), PARA CIRCUITOS TERMINAIS, INSTALADA EM FORRO - FORNECIMENTO E INSTALAÇÃO. AF_03/2023</t>
  </si>
  <si>
    <t>8.1.11</t>
  </si>
  <si>
    <t>91884</t>
  </si>
  <si>
    <t>LUVA PARA ELETRODUTO, PVC, ROSCÁVEL, DN 25 MM (3/4"), PARA CIRCUITOS TERMINAIS, INSTALADA EM PAREDE - FORNECIMENTO E INSTALAÇÃO. AF_03/2023</t>
  </si>
  <si>
    <t>8.1.12</t>
  </si>
  <si>
    <t>91879</t>
  </si>
  <si>
    <t>LUVA PARA ELETRODUTO, PVC, ROSCÁVEL, DN 25 MM (3/4"), PARA CIRCUITOS TERMINAIS, INSTALADA EM LAJE - FORNECIMENTO E INSTALAÇÃO. AF_03/2023</t>
  </si>
  <si>
    <t>8.1.13</t>
  </si>
  <si>
    <t>91876</t>
  </si>
  <si>
    <t>LUVA PARA ELETRODUTO, PVC, ROSCÁVEL, DN 32 MM (1"), PARA CIRCUITOS TERMINAIS, INSTALADA EM FORRO - FORNECIMENTO E INSTALAÇÃO. AF_03/2023</t>
  </si>
  <si>
    <t>8.1.14</t>
  </si>
  <si>
    <t>91877</t>
  </si>
  <si>
    <t>LUVA PARA ELETRODUTO, PVC, ROSCÁVEL, DN 40 MM (1 1/4"), PARA CIRCUITOS TERMINAIS, INSTALADA EM FORRO - FORNECIMENTO E INSTALAÇÃO. AF_03/2023</t>
  </si>
  <si>
    <t>8.1.15</t>
  </si>
  <si>
    <t>93013</t>
  </si>
  <si>
    <t>LUVA PARA ELETRODUTO, PVC, ROSCÁVEL, DN 50 MM (1 1/2"), PARA REDE ENTERRADA DE DISTRIBUIÇÃO DE ENERGIA ELÉTRICA - FORNECIMENTO E INSTALAÇÃO. AF_12/2021</t>
  </si>
  <si>
    <t>8.1.16</t>
  </si>
  <si>
    <t>93014</t>
  </si>
  <si>
    <t>LUVA PARA ELETRODUTO, PVC, ROSCÁVEL, DN 60 MM (2"), PARA REDE ENTERRADA DE DISTRIBUIÇÃO DE ENERGIA ELÉTRICA - FORNECIMENTO E INSTALAÇÃO. AF_12/2021</t>
  </si>
  <si>
    <t>8.1.17</t>
  </si>
  <si>
    <t>93015</t>
  </si>
  <si>
    <t>LUVA PARA ELETRODUTO, PVC, ROSCÁVEL, DN 75 MM (2 1/2"), PARA REDE ENTERRADA DE DISTRIBUIÇÃO DE ENERGIA ELÉTRICA - FORNECIMENTO E INSTALAÇÃO. AF_12/2021</t>
  </si>
  <si>
    <t>8.1.18</t>
  </si>
  <si>
    <t>91893</t>
  </si>
  <si>
    <t>CURVA 90 GRAUS PARA ELETRODUTO, PVC, ROSCÁVEL, DN 32 MM (1"), PARA CIRCUITOS TERMINAIS, INSTALADA EM FORRO - FORNECIMENTO E INSTALAÇÃO. AF_03/2023</t>
  </si>
  <si>
    <t>8.1.19</t>
  </si>
  <si>
    <t>91914</t>
  </si>
  <si>
    <t>CURVA 90 GRAUS PARA ELETRODUTO, PVC, ROSCÁVEL, DN 25 MM (3/4"), PARA CIRCUITOS TERMINAIS, INSTALADA EM PAREDE - FORNECIMENTO E INSTALAÇÃO. AF_03/2023</t>
  </si>
  <si>
    <t>8.1.20</t>
  </si>
  <si>
    <t>91890</t>
  </si>
  <si>
    <t>CURVA 90 GRAUS PARA ELETRODUTO, PVC, ROSCÁVEL, DN 25 MM (3/4"), PARA CIRCUITOS TERMINAIS, INSTALADA EM FORRO - FORNECIMENTO E INSTALAÇÃO. AF_03/2023</t>
  </si>
  <si>
    <t>8.1.21</t>
  </si>
  <si>
    <t>95817</t>
  </si>
  <si>
    <t>CONDULETE DE PVC, TIPO X, PARA ELETRODUTO DE PVC SOLDÁVEL DN 25 MM (3/4"), APARENTE - FORNECIMENTO E INSTALAÇÃO. AF_10/2022</t>
  </si>
  <si>
    <t>8.1.22</t>
  </si>
  <si>
    <t>JCA-21218222</t>
  </si>
  <si>
    <t>ELETRODUTO/CONDULETE DE PVC RIGIDO, LISO, COR CINZA, DE 3/4", PARA INSTALACOES APARENTES (NBR 5410) - FORNECIMENTO E INSTALAÇÃO.</t>
  </si>
  <si>
    <t>8.1.23</t>
  </si>
  <si>
    <t>JCA-08614994</t>
  </si>
  <si>
    <t>ELETRODUTO/CONDULETE DE PVC RIGIDO, LISO, COR CINZA, DE 1", PARA INSTALACOES APARENTES (NBR 5410) - FORNECIMENTO E INSTALAÇÃO.</t>
  </si>
  <si>
    <t>8.2</t>
  </si>
  <si>
    <t>ELETROCALHAS E CONEXÕES</t>
  </si>
  <si>
    <t>8.2.1</t>
  </si>
  <si>
    <t>S08688</t>
  </si>
  <si>
    <t>Curva horizontal 100 x 100 mm para eletrocalha metálica, com ângulo 90° (ref.: mopa ou similar)</t>
  </si>
  <si>
    <t>un</t>
  </si>
  <si>
    <t>8.2.2</t>
  </si>
  <si>
    <t>S08684</t>
  </si>
  <si>
    <t>Fornecimento e instalação de eletrocalha perfurada 100 x   100 x 3000 mm (ref. mopa ou similar)</t>
  </si>
  <si>
    <t>8.2.3</t>
  </si>
  <si>
    <t>S08701</t>
  </si>
  <si>
    <t>Curva de inversão 100x100 mm para eletrocalha metálica - Rev 01</t>
  </si>
  <si>
    <t>8.2.4</t>
  </si>
  <si>
    <t>8.2.5</t>
  </si>
  <si>
    <t>S08687</t>
  </si>
  <si>
    <t>Tê horizontal 100 x 100 mm para eletrocalha metálica (ref. Mopa ou similar)</t>
  </si>
  <si>
    <t>8.2.6</t>
  </si>
  <si>
    <t>S00723</t>
  </si>
  <si>
    <t>Fornecimento e instalação de saída horizontal para eletroduto 3/4" (ref. vl 33 valemam ou similar)</t>
  </si>
  <si>
    <t>8.2.7</t>
  </si>
  <si>
    <t>S00724</t>
  </si>
  <si>
    <t>Fornecimento e instalação de saída horizontal para eletroduto 1" (ref. vl 33 valemam ou similar)</t>
  </si>
  <si>
    <t>8.2.8</t>
  </si>
  <si>
    <t>S08359</t>
  </si>
  <si>
    <t>Fornecimento e instalação de eletrocalha perfurada 100 x   50 x 3000 mm (ref. mopa ou similar) com tampa</t>
  </si>
  <si>
    <t>8.2.9</t>
  </si>
  <si>
    <t>S07877</t>
  </si>
  <si>
    <t>Curva horizontal 100 x 50 mm para eletrocalha metálica, com ângulo 90° (ref.: mopa ou similar)</t>
  </si>
  <si>
    <t>8.2.10</t>
  </si>
  <si>
    <t>S08443</t>
  </si>
  <si>
    <t>Curva vertical 100 x 50 mm para eletrocalha metálica, com ângulo 90° (ref.: mopa ou similar)</t>
  </si>
  <si>
    <t>8.2.11</t>
  </si>
  <si>
    <t>CFCA-25221502</t>
  </si>
  <si>
    <t>Fornecimento e instalação de eletrocalha perfurada 300 x 50 x 3000 mm (ref. mopa ou similar) com tampa</t>
  </si>
  <si>
    <t>8.2.12</t>
  </si>
  <si>
    <t>CFCA-15831434</t>
  </si>
  <si>
    <t>Curva de inversão 300 x 50 mm para eletrocalha metálica (ref.: mopa ou similar)</t>
  </si>
  <si>
    <t>8.2.13</t>
  </si>
  <si>
    <t>CFCA-43443457</t>
  </si>
  <si>
    <t>CURVA HORIZONTAL 300 X 50 MM PARA ELETROCALHA METÁLICA.</t>
  </si>
  <si>
    <t>8.2.14</t>
  </si>
  <si>
    <t>CFCA-68606012</t>
  </si>
  <si>
    <t>CANALETA METÁLICA 600mm</t>
  </si>
  <si>
    <t>8.2.15</t>
  </si>
  <si>
    <t>S07384</t>
  </si>
  <si>
    <t>Fixação de eletrocalhas com vergalhão (Tirante) com rosca total ø 1/4"x1000mm (marvitec ref. 1431 ou similar)</t>
  </si>
  <si>
    <t>8.3</t>
  </si>
  <si>
    <t>TOMADAS E INTERRUPTORES</t>
  </si>
  <si>
    <t>8.3.1</t>
  </si>
  <si>
    <t>91953</t>
  </si>
  <si>
    <t>INTERRUPTOR SIMPLES (1 MÓDULO), 10A/250V, INCLUINDO SUPORTE E PLACA - FORNECIMENTO E INSTALAÇÃO. AF_03/2023</t>
  </si>
  <si>
    <t>8.3.2</t>
  </si>
  <si>
    <t>91959</t>
  </si>
  <si>
    <t>INTERRUPTOR SIMPLES (2 MÓDULOS), 10A/250V, INCLUINDO SUPORTE E PLACA - FORNECIMENTO E INSTALAÇÃO. AF_03/2023</t>
  </si>
  <si>
    <t>8.3.3</t>
  </si>
  <si>
    <t>91961</t>
  </si>
  <si>
    <t>INTERRUPTOR PARALELO (2 MÓDULOS), 10A/250V, INCLUINDO SUPORTE E PLACA - FORNECIMENTO E INSTALAÇÃO. AF_03/2023</t>
  </si>
  <si>
    <t>8.3.4</t>
  </si>
  <si>
    <t>91979</t>
  </si>
  <si>
    <t>INTERRUPTOR INTERMEDIÁRIO (1 MÓDULO), 10A/250V, INCLUINDO SUPORTE E PLACA - FORNECIMENTO E INSTALAÇÃO. AF_03/2023</t>
  </si>
  <si>
    <t>8.3.5</t>
  </si>
  <si>
    <t>97598</t>
  </si>
  <si>
    <t>SENSOR DE PRESENÇA SEM FOTOCÉLULA, FIXAÇÃO EM TETO - FORNECIMENTO E INSTALAÇÃO. AF_02/2020</t>
  </si>
  <si>
    <t>8.3.6</t>
  </si>
  <si>
    <t>CFCA-11071699</t>
  </si>
  <si>
    <t>SENSOR DE PRESENÇA, INSTALADO EM CONDULETE NO TETO ACABADO.</t>
  </si>
  <si>
    <t>8.3.7</t>
  </si>
  <si>
    <t>92008</t>
  </si>
  <si>
    <t>TOMADA BAIXA DE EMBUTIR (2 MÓDULOS), 2P+T 10 A, INCLUINDO SUPORTE E PLACA - FORNECIMENTO E INSTALAÇÃO. AF_03/2023</t>
  </si>
  <si>
    <t>8.3.8</t>
  </si>
  <si>
    <t>92000</t>
  </si>
  <si>
    <t>TOMADA BAIXA DE EMBUTIR (1 MÓDULO), 2P+T 10 A, INCLUINDO SUPORTE E PLACA - FORNECIMENTO E INSTALAÇÃO. AF_03/2023</t>
  </si>
  <si>
    <t>8.3.9</t>
  </si>
  <si>
    <t>CFCA-45571333</t>
  </si>
  <si>
    <t>TOMADA ELÉTRICA 2P+T, 10A/250V, PADRÃO BRASILEIRO, INSTALADA EM CONDULETE NO TETO. FAB.: TIGRE OU EQUIVALENTE TÉCNICO;</t>
  </si>
  <si>
    <t>8.3.10</t>
  </si>
  <si>
    <t>CFCA-45635637</t>
  </si>
  <si>
    <t>TOMADA ELÉTRICA 2P+T, 10A/250V, PADRÃO BRASILEIRO, INSTALADA EM CONDULETE A 2,40m DO PISO ACABADO. FAB.: TIGRE, LINHA CONDULETETOP OU EQUIVALENTE TÉCNICO;</t>
  </si>
  <si>
    <t>8.3.11</t>
  </si>
  <si>
    <t>CFCA-53440194</t>
  </si>
  <si>
    <t>TOMADA ELÉTRICA 2P+T, 10A/250V, PADRÃO BRASILEIRO, INSTALADA EM CONDULETE EM ALTURA INDICADA. NÃO INDICADO = 1,10m DO PISO ACABADO. FAB.: TIGRE, LINHA CONDULETETOP OU EQUIVALENTE TÉCNICO;</t>
  </si>
  <si>
    <t>8.3.12</t>
  </si>
  <si>
    <t>CFCA-87963468</t>
  </si>
  <si>
    <t>TOMADA ELÉTRICA 2P+T, 20A/250V, PADRÃO BRASILEIRO, INSTALADA A 0,30m DO PISO ACABADO. FAB.: TIGRE, LINHA CONDULETETOP OU EQUIVALENTE TÉCNICO;</t>
  </si>
  <si>
    <t>8.4</t>
  </si>
  <si>
    <t>CABOS</t>
  </si>
  <si>
    <t>8.4.1</t>
  </si>
  <si>
    <t>91926</t>
  </si>
  <si>
    <t>CABO DE COBRE FLEXÍVEL ISOLADO, 2,5 MM², ANTI-CHAMA 450/750 V, PARA CIRCUITOS TERMINAIS - FORNECIMENTO E INSTALAÇÃO. AF_03/2023</t>
  </si>
  <si>
    <t>8.4.2</t>
  </si>
  <si>
    <t>91928</t>
  </si>
  <si>
    <t>CABO DE COBRE FLEXÍVEL ISOLADO, 4 MM², ANTI-CHAMA 450/750 V, PARA CIRCUITOS TERMINAIS - FORNECIMENTO E INSTALAÇÃO. AF_03/2023</t>
  </si>
  <si>
    <t>8.4.3</t>
  </si>
  <si>
    <t>91930</t>
  </si>
  <si>
    <t>CABO DE COBRE FLEXÍVEL ISOLADO, 6 MM², ANTI-CHAMA 450/750 V, PARA CIRCUITOS TERMINAIS - FORNECIMENTO E INSTALAÇÃO. AF_03/2023</t>
  </si>
  <si>
    <t>8.4.4</t>
  </si>
  <si>
    <t>101884</t>
  </si>
  <si>
    <t>CABO DE COBRE ISOLADO, 10 MM², ANTI-CHAMA 450/750 V, INSTALADO EM ELETROCALHA OU PERFILADO - FORNECIMENTO E INSTALAÇÃO. AF_10/2020</t>
  </si>
  <si>
    <t>8.4.5</t>
  </si>
  <si>
    <t>91929</t>
  </si>
  <si>
    <t>CABO DE COBRE FLEXÍVEL ISOLADO, 4 MM², ANTI-CHAMA 0,6/1,0 KV, PARA CIRCUITOS TERMINAIS - FORNECIMENTO E INSTALAÇÃO. AF_03/2023</t>
  </si>
  <si>
    <t>8.4.6</t>
  </si>
  <si>
    <t>91931</t>
  </si>
  <si>
    <t>CABO DE COBRE FLEXÍVEL ISOLADO, 6 MM², ANTI-CHAMA 0,6/1,0 KV, PARA CIRCUITOS TERMINAIS - FORNECIMENTO E INSTALAÇÃO. AF_03/2023</t>
  </si>
  <si>
    <t>8.4.7</t>
  </si>
  <si>
    <t>101885</t>
  </si>
  <si>
    <t>CABO DE COBRE ISOLADO, 10 MM², ANTI-CHAMA 0,6/1 KV, INSTALADO EM ELETROCALHA OU PERFILADO - FORNECIMENTO E INSTALAÇÃO. AF_10/2020</t>
  </si>
  <si>
    <t>8.4.8</t>
  </si>
  <si>
    <t>101887</t>
  </si>
  <si>
    <t>CABO DE COBRE ISOLADO, 16 MM², ANTI-CHAMA 0,6/1 KV, INSTALADO EM ELETROCALHA OU PERFILADO - FORNECIMENTO E INSTALAÇÃO. AF_10/2020</t>
  </si>
  <si>
    <t>8.4.9</t>
  </si>
  <si>
    <t>101889</t>
  </si>
  <si>
    <t>CABO DE COBRE ISOLADO, 25 MM², ANTI-CHAMA 0,6/1 KV, INSTALADO EM ELETROCALHA OU PERFILADO - FORNECIMENTO E INSTALAÇÃO. AF_10/2020</t>
  </si>
  <si>
    <t>8.4.10</t>
  </si>
  <si>
    <t>92986</t>
  </si>
  <si>
    <t>CABO DE COBRE FLEXÍVEL ISOLADO, 35 MM², ANTI-CHAMA 0,6/1,0 KV, PARA REDE ENTERRADA DE DISTRIBUIÇÃO DE ENERGIA ELÉTRICA - FORNECIMENTO E INSTALAÇÃO. AF_12/2021</t>
  </si>
  <si>
    <t>8.4.11</t>
  </si>
  <si>
    <t>92988</t>
  </si>
  <si>
    <t>CABO DE COBRE FLEXÍVEL ISOLADO, 50 MM², ANTI-CHAMA 0,6/1,0 KV, PARA REDE ENTERRADA DE DISTRIBUIÇÃO DE ENERGIA ELÉTRICA - FORNECIMENTO E INSTALAÇÃO. AF_12/2021</t>
  </si>
  <si>
    <t>8.4.12</t>
  </si>
  <si>
    <t>92990</t>
  </si>
  <si>
    <t>CABO DE COBRE FLEXÍVEL ISOLADO, 70 MM², ANTI-CHAMA 0,6/1,0 KV, PARA REDE ENTERRADA DE DISTRIBUIÇÃO DE ENERGIA ELÉTRICA - FORNECIMENTO E INSTALAÇÃO. AF_12/2021</t>
  </si>
  <si>
    <t>8.4.13</t>
  </si>
  <si>
    <t>92992</t>
  </si>
  <si>
    <t>CABO DE COBRE FLEXÍVEL ISOLADO, 95 MM², ANTI-CHAMA 0,6/1,0 KV, PARA REDE ENTERRADA DE DISTRIBUIÇÃO DE ENERGIA ELÉTRICA - FORNECIMENTO E INSTALAÇÃO. AF_12/2021</t>
  </si>
  <si>
    <t>8.4.14</t>
  </si>
  <si>
    <t>92998</t>
  </si>
  <si>
    <t>CABO DE COBRE FLEXÍVEL ISOLADO, 185 MM², ANTI-CHAMA 0,6/1,0 KV, PARA REDE ENTERRADA DE DISTRIBUIÇÃO DE ENERGIA ELÉTRICA - FORNECIMENTO E INSTALAÇÃO. AF_12/2021</t>
  </si>
  <si>
    <t>8.4.15</t>
  </si>
  <si>
    <t>CFCA-33772163</t>
  </si>
  <si>
    <t>CABO DE ALUMÍNIO MÉDIA TENSÃO - 16MM² - 12/20kV</t>
  </si>
  <si>
    <t>8.5</t>
  </si>
  <si>
    <t>CAIXAS</t>
  </si>
  <si>
    <t>8.5.1</t>
  </si>
  <si>
    <t>97887</t>
  </si>
  <si>
    <t>CAIXA ENTERRADA ELÉTRICA RETANGULAR, EM ALVENARIA COM TIJOLOS CERÂMICOS MACIÇOS, FUNDO COM BRITA, DIMENSÕES INTERNAS: 0,4X0,4X0,4 M. AF_12/2020</t>
  </si>
  <si>
    <t>8.5.2</t>
  </si>
  <si>
    <t>97889</t>
  </si>
  <si>
    <t>CAIXA ENTERRADA ELÉTRICA RETANGULAR, EM ALVENARIA COM TIJOLOS CERÂMICOS MACIÇOS, FUNDO COM BRITA, DIMENSÕES INTERNAS: 0,8X0,8X0,6 M. AF_12/2020</t>
  </si>
  <si>
    <t>8.5.3</t>
  </si>
  <si>
    <t>91936</t>
  </si>
  <si>
    <t>CAIXA OCTOGONAL 4" X 4", PVC, INSTALADA EM LAJE - FORNECIMENTO E INSTALAÇÃO. AF_03/2023</t>
  </si>
  <si>
    <t>8.5.4</t>
  </si>
  <si>
    <t>JCA.EL-026/PRÓPRIA</t>
  </si>
  <si>
    <t>CAIXA DE PASSAGEM EM PVC, DE EMBUTIR, COM MEDIDAS 15x15x7,5cm, INSTALADA NA PAREDE</t>
  </si>
  <si>
    <t>8.6</t>
  </si>
  <si>
    <t>LUMINÁRIAS</t>
  </si>
  <si>
    <t>8.6.1</t>
  </si>
  <si>
    <t>CFCA-65403618</t>
  </si>
  <si>
    <t>LUMINÁRIA DE EMBUTIR, COM MOLDURA E CORPO EM ALUMÍNIO, ACABAMENTO EM PINTURA BRANCO FOSCO MICROTEXTURIZADO, REFLETOR RECUADO, COM QUATRO LÂMPADAS LED COMPACTA DE 16 WATTS. REF.: RE1252/4. FAB.: REVOLUZ OU EQUIVALENTE TÉCNICO;</t>
  </si>
  <si>
    <t>8.6.2</t>
  </si>
  <si>
    <t>CFCA-23060174</t>
  </si>
  <si>
    <t>LUMINÁRIA DE SOBREPOR, COM MOLDURA E CORPO EM ALUMÍNIO, ACABAMENTO EM PINTURA BRANCO FOSCO MICROTEXTURIZADO, REFLETOR RECUADO, COM QUATRO LÂMPADAS LED COMPACTA DE 16 WATTS. REF.: RS2232/4. FAB.: REVOLUZ OU EQUIVALENTE TÉCNICO;</t>
  </si>
  <si>
    <t>8.6.3</t>
  </si>
  <si>
    <t>CFCA-26807561</t>
  </si>
  <si>
    <t>LUMINÁRIA FECHADA TIPO BALIZADOR PARA AMBIENTE ABERTO, DE SOBREPOR, COM 1 LÂMPADA LED COMPACTA DE 15 WATTS, REFRATOR PRISMÁTICO EM VIDRO BORO-SILICATO, FIXADO POR MEIO DE GRADE COM JUNTA VEDADORA, INSTALADA EM PAREDE A 1,80M DO PISO ACABADO.</t>
  </si>
  <si>
    <t>8.7</t>
  </si>
  <si>
    <t>QUADROS</t>
  </si>
  <si>
    <t>8.7.1</t>
  </si>
  <si>
    <t>QB-REUSO</t>
  </si>
  <si>
    <t>8.7.1.1</t>
  </si>
  <si>
    <t>CFCA-40756362</t>
  </si>
  <si>
    <t>QUADRO DE COMANDO DE SOBREPOR, DIMENSÕES: 300x200x200 MM, EM CHAPA METÁLICA, INSTALADO A 1,5M DO PISO</t>
  </si>
  <si>
    <t>8.7.1.2</t>
  </si>
  <si>
    <t>CFCA-33275300</t>
  </si>
  <si>
    <t>BORNE À PARAFUSO P/ TRILHO DIN (4mm²)</t>
  </si>
  <si>
    <t>8.7.1.3</t>
  </si>
  <si>
    <t>CFCA-83914113</t>
  </si>
  <si>
    <t>CHAVE SELETORA 3 POSIÇÕES</t>
  </si>
  <si>
    <t>8.7.1.4</t>
  </si>
  <si>
    <t>S11444</t>
  </si>
  <si>
    <t>Sinaleiro monobloco led110/220V</t>
  </si>
  <si>
    <t>8.7.1.5</t>
  </si>
  <si>
    <t>S12015</t>
  </si>
  <si>
    <t>Botoeira Liga-Desliga para Bomba de Incêndio Modelo BLD-1, marca VERIN  ou similar</t>
  </si>
  <si>
    <t>8.7.1.6</t>
  </si>
  <si>
    <t>101901</t>
  </si>
  <si>
    <t>CONTATOR TRIPOLAR I NOMINAL 12A - FORNECIMENTO E INSTALAÇÃO. AF_10/2020</t>
  </si>
  <si>
    <t>8.7.1.7</t>
  </si>
  <si>
    <t>93667</t>
  </si>
  <si>
    <t>DISJUNTOR TRIPOLAR TIPO DIN, CORRENTE NOMINAL DE 10A - FORNECIMENTO E INSTALAÇÃO. AF_10/2020</t>
  </si>
  <si>
    <t>8.7.1.8</t>
  </si>
  <si>
    <t>93668</t>
  </si>
  <si>
    <t>DISJUNTOR TRIPOLAR TIPO DIN, CORRENTE NOMINAL DE 16A - FORNECIMENTO E INSTALAÇÃO. AF_10/2020</t>
  </si>
  <si>
    <t>8.7.2</t>
  </si>
  <si>
    <t>QB-RECALQUE</t>
  </si>
  <si>
    <t>8.7.2.1</t>
  </si>
  <si>
    <t>8.7.2.2</t>
  </si>
  <si>
    <t>8.7.2.3</t>
  </si>
  <si>
    <t>8.7.2.4</t>
  </si>
  <si>
    <t>8.7.2.5</t>
  </si>
  <si>
    <t>8.7.2.6</t>
  </si>
  <si>
    <t>8.7.2.7</t>
  </si>
  <si>
    <t>8.7.2.8</t>
  </si>
  <si>
    <t>8.7.3</t>
  </si>
  <si>
    <t>QB-INCENDIO</t>
  </si>
  <si>
    <t>8.7.3.1</t>
  </si>
  <si>
    <t>CFCA-26663932</t>
  </si>
  <si>
    <t>QUADRO DE COMANDO DE SOBREPOR, DIMENSÕES: 400x400x200 MM, EM CHAPA METÁLICA, INSTALADO A 1,5M DO PISO</t>
  </si>
  <si>
    <t>8.7.3.2</t>
  </si>
  <si>
    <t>8.7.3.3</t>
  </si>
  <si>
    <t>8.7.3.4</t>
  </si>
  <si>
    <t>CFCA-53205080</t>
  </si>
  <si>
    <t>SINALEIRO SONORO 220V</t>
  </si>
  <si>
    <t>8.7.3.5</t>
  </si>
  <si>
    <t>8.7.3.6</t>
  </si>
  <si>
    <t>8.7.3.7</t>
  </si>
  <si>
    <t>8.7.3.8</t>
  </si>
  <si>
    <t>93669</t>
  </si>
  <si>
    <t>DISJUNTOR TRIPOLAR TIPO DIN, CORRENTE NOMINAL DE 20A - FORNECIMENTO E INSTALAÇÃO. AF_10/2020</t>
  </si>
  <si>
    <t>8.7.3.9</t>
  </si>
  <si>
    <t>93653</t>
  </si>
  <si>
    <t>DISJUNTOR MONOPOLAR TIPO DIN, CORRENTE NOMINAL DE 10A - FORNECIMENTO E INSTALAÇÃO. AF_10/2020</t>
  </si>
  <si>
    <t>8.7.3.10</t>
  </si>
  <si>
    <t>CFCA-41214759</t>
  </si>
  <si>
    <t>RELÉ DE SUPERVISÃO TRIFÁSICA (FALTA E SEQUÊNCIA DE FASE).</t>
  </si>
  <si>
    <t>8.7.3.11</t>
  </si>
  <si>
    <t>S09670</t>
  </si>
  <si>
    <t>Fornecimento e instalação  de pressostato 0 a 10 kgf/cm2</t>
  </si>
  <si>
    <t>8.7.3.12</t>
  </si>
  <si>
    <t>8.7.4</t>
  </si>
  <si>
    <t>QDFL-A2</t>
  </si>
  <si>
    <t>8.7.4.1</t>
  </si>
  <si>
    <t>CFCA-63815013</t>
  </si>
  <si>
    <t>QUADRO METÁLICO DE SOBREPOR, PARA 42 DISJUNTORES, COM BARRAMENTO TRIFÁSICO.</t>
  </si>
  <si>
    <t>8.7.4.2</t>
  </si>
  <si>
    <t>S00452</t>
  </si>
  <si>
    <t>Disjuntor termomagnetico tripolar  63 A, padrão DIN (Europeu - linha branca), curva C</t>
  </si>
  <si>
    <t>8.7.4.3</t>
  </si>
  <si>
    <t>S07996</t>
  </si>
  <si>
    <t>Disjuntor bipolar DR 25 A  - Dispositivo residual diferencial, tipo AC, 30MA, ref.5SM1 312-OMB, Siemens ou similar</t>
  </si>
  <si>
    <t>8.7.4.4</t>
  </si>
  <si>
    <t>S09041</t>
  </si>
  <si>
    <t>Dispositivo de proteção contra surto de tensão DPS 60kA - 275v</t>
  </si>
  <si>
    <t>8.7.4.5</t>
  </si>
  <si>
    <t>8.7.4.6</t>
  </si>
  <si>
    <t>CFCA-31007669</t>
  </si>
  <si>
    <t>MULTIMEDIDOR DE TENSÃO E CORRTENTE (REGULÁVEL) C/ CONJUNTO DE TC'S (50/5A)</t>
  </si>
  <si>
    <t>8.7.4.7</t>
  </si>
  <si>
    <t>8.7.4.8</t>
  </si>
  <si>
    <t>93654</t>
  </si>
  <si>
    <t>DISJUNTOR MONOPOLAR TIPO DIN, CORRENTE NOMINAL DE 16A - FORNECIMENTO E INSTALAÇÃO. AF_10/2020</t>
  </si>
  <si>
    <t>8.7.5</t>
  </si>
  <si>
    <t>QDFL-B2</t>
  </si>
  <si>
    <t>8.7.5.1</t>
  </si>
  <si>
    <t>8.7.5.2</t>
  </si>
  <si>
    <t>8.7.5.3</t>
  </si>
  <si>
    <t>8.7.5.4</t>
  </si>
  <si>
    <t>8.7.5.5</t>
  </si>
  <si>
    <t>8.7.5.6</t>
  </si>
  <si>
    <t>8.7.5.7</t>
  </si>
  <si>
    <t>8.7.5.8</t>
  </si>
  <si>
    <t>8.7.6</t>
  </si>
  <si>
    <t>QDFL-A1</t>
  </si>
  <si>
    <t>8.7.6.1</t>
  </si>
  <si>
    <t>8.7.6.2</t>
  </si>
  <si>
    <t>8.7.6.3</t>
  </si>
  <si>
    <t>8.7.6.4</t>
  </si>
  <si>
    <t>CFCA-49602322</t>
  </si>
  <si>
    <t>TRANSFORMADOR DE CORRENTE 100/5</t>
  </si>
  <si>
    <t>8.7.6.5</t>
  </si>
  <si>
    <t>101894</t>
  </si>
  <si>
    <t>DISJUNTOR TRIPOLAR TIPO NEMA, CORRENTE NOMINAL DE 60 ATÉ 100A - FORNECIMENTO E INSTALAÇÃO. AF_10/2020</t>
  </si>
  <si>
    <t>8.7.6.6</t>
  </si>
  <si>
    <t>8.7.6.7</t>
  </si>
  <si>
    <t>8.7.6.8</t>
  </si>
  <si>
    <t>8.7.7</t>
  </si>
  <si>
    <t>QDFL-B1</t>
  </si>
  <si>
    <t>8.7.7.1</t>
  </si>
  <si>
    <t>UFSB-34810387</t>
  </si>
  <si>
    <t>QUADRO METÁLICO DE SOBREPOR, PARA 70 DISJUNTORES, COM BARRAMENTO TRIFÁSICO</t>
  </si>
  <si>
    <t>8.7.7.2</t>
  </si>
  <si>
    <t>8.7.7.3</t>
  </si>
  <si>
    <t>8.7.7.4</t>
  </si>
  <si>
    <t>S08420</t>
  </si>
  <si>
    <t>Disjuntor termomagnetico tripolar 150 A, padrão DIN (Europeu - linha branca), corrente 10 KA</t>
  </si>
  <si>
    <t>8.7.7.5</t>
  </si>
  <si>
    <t>8.7.7.6</t>
  </si>
  <si>
    <t>8.7.7.7</t>
  </si>
  <si>
    <t>8.7.7.8</t>
  </si>
  <si>
    <t>8.7.7.9</t>
  </si>
  <si>
    <t>93655</t>
  </si>
  <si>
    <t>DISJUNTOR MONOPOLAR TIPO DIN, CORRENTE NOMINAL DE 20A - FORNECIMENTO E INSTALAÇÃO. AF_10/2020</t>
  </si>
  <si>
    <t>8.7.7.10</t>
  </si>
  <si>
    <t>93656</t>
  </si>
  <si>
    <t>DISJUNTOR MONOPOLAR TIPO DIN, CORRENTE NOMINAL DE 25A - FORNECIMENTO E INSTALAÇÃO. AF_10/2020</t>
  </si>
  <si>
    <t>8.7.7.11</t>
  </si>
  <si>
    <t>CFCA-25672808</t>
  </si>
  <si>
    <t>MULTIMEDIDOR DE TENSÃO E CORRTENTE (REGULÁVEL) C/ CONJUNTO DE TC'S (150/5A).</t>
  </si>
  <si>
    <t>8.7.8</t>
  </si>
  <si>
    <t>QDFL-C1</t>
  </si>
  <si>
    <t>8.7.8.1</t>
  </si>
  <si>
    <t>8.7.8.2</t>
  </si>
  <si>
    <t>8.7.8.3</t>
  </si>
  <si>
    <t>8.7.8.4</t>
  </si>
  <si>
    <t>8.7.8.5</t>
  </si>
  <si>
    <t>93671</t>
  </si>
  <si>
    <t>DISJUNTOR TRIPOLAR TIPO DIN, CORRENTE NOMINAL DE 32A - FORNECIMENTO E INSTALAÇÃO. AF_10/2020</t>
  </si>
  <si>
    <t>8.7.8.6</t>
  </si>
  <si>
    <t>8.7.8.7</t>
  </si>
  <si>
    <t>8.7.9</t>
  </si>
  <si>
    <t>QUADRO DE PROTEÇÃO GERAL DE BAIXA TENSÃO</t>
  </si>
  <si>
    <t>8.7.9.1</t>
  </si>
  <si>
    <t>8.7.9.2</t>
  </si>
  <si>
    <t>8.7.9.3</t>
  </si>
  <si>
    <t>101900</t>
  </si>
  <si>
    <t>DISJUNTOR BAIXA TENSÃO TRIPOLAR A SECO 800A/600V - FORNECIMENTO E INSTALAÇÃO. AF_10/2020</t>
  </si>
  <si>
    <t>8.7.9.4</t>
  </si>
  <si>
    <t>101895</t>
  </si>
  <si>
    <t>DISJUNTOR TERMOMAGNÉTICO TRIPOLAR , CORRENTE NOMINAL DE 125A - FORNECIMENTO E INSTALAÇÃO. AF_10/2020</t>
  </si>
  <si>
    <t>8.7.9.5</t>
  </si>
  <si>
    <t>S10326</t>
  </si>
  <si>
    <t>Disjuntor termomagnetico tripolar 500 A, padrão DIN (Europeu - linha branca), 65KA</t>
  </si>
  <si>
    <t>8.7.9.6</t>
  </si>
  <si>
    <t>8.7.9.7</t>
  </si>
  <si>
    <t>CFCA-91461367</t>
  </si>
  <si>
    <t>MULTIMEDIDOR DE TENSÃO E CORRTENTE (REGULÁVEL) C/ CONJUNTO DE TC'S (800/5A)</t>
  </si>
  <si>
    <t>8.7.9.8</t>
  </si>
  <si>
    <t>S10920</t>
  </si>
  <si>
    <t>QD - Quadro / Painel em chapa galvanizada e pintura eletrostática na cor bege,sem disjuntores,com ( barramentos, isolador, pafusos, conector, espelho e montagem) -1400x800x300mm</t>
  </si>
  <si>
    <t>8.7.10</t>
  </si>
  <si>
    <t>QUADRO GERAL DE ILUMINAÇÃO E FORÇA</t>
  </si>
  <si>
    <t>8.7.10.1</t>
  </si>
  <si>
    <t>S09528</t>
  </si>
  <si>
    <t>Painel - QD-PROD - tipo armário para 90 espaços com disjuntores e acessórios, dim: 1200x800x250mm</t>
  </si>
  <si>
    <t>8.7.10.2</t>
  </si>
  <si>
    <t>8.7.10.3</t>
  </si>
  <si>
    <t>8.7.10.4</t>
  </si>
  <si>
    <t>8.7.10.5</t>
  </si>
  <si>
    <t>8.7.10.6</t>
  </si>
  <si>
    <t>8.7.10.7</t>
  </si>
  <si>
    <t>8.7.10.8</t>
  </si>
  <si>
    <t>93670</t>
  </si>
  <si>
    <t>DISJUNTOR TRIPOLAR TIPO DIN, CORRENTE NOMINAL DE 25A - FORNECIMENTO E INSTALAÇÃO. AF_10/2020</t>
  </si>
  <si>
    <t>8.7.10.9</t>
  </si>
  <si>
    <t>8.7.10.10</t>
  </si>
  <si>
    <t>93672</t>
  </si>
  <si>
    <t>DISJUNTOR TRIPOLAR TIPO DIN, CORRENTE NOMINAL DE 40A - FORNECIMENTO E INSTALAÇÃO. AF_10/2020</t>
  </si>
  <si>
    <t>8.7.10.11</t>
  </si>
  <si>
    <t>93673</t>
  </si>
  <si>
    <t>DISJUNTOR TRIPOLAR TIPO DIN, CORRENTE NOMINAL DE 50A - FORNECIMENTO E INSTALAÇÃO. AF_10/2020</t>
  </si>
  <si>
    <t>8.7.10.12</t>
  </si>
  <si>
    <t>8.7.10.13</t>
  </si>
  <si>
    <t>S09004</t>
  </si>
  <si>
    <t>Disjuntor termomagnetico tripolar  80 A, padrão DIN (Europeu - linha branca), curva C, 5KA</t>
  </si>
  <si>
    <t>8.7.10.14</t>
  </si>
  <si>
    <t>8.7.10.15</t>
  </si>
  <si>
    <t>8.7.10.16</t>
  </si>
  <si>
    <t>8.7.10.17</t>
  </si>
  <si>
    <t>CFCA-14963617</t>
  </si>
  <si>
    <t>MULTIMEDIDOR DE TENSÃO E CORRTENTE (REGULÁVEL) C/ CONJUNTO DE TC'S (500/5A)</t>
  </si>
  <si>
    <t>8.7.11</t>
  </si>
  <si>
    <t>GERADOR</t>
  </si>
  <si>
    <t>8.7.11.1</t>
  </si>
  <si>
    <t>8.7.11.2</t>
  </si>
  <si>
    <t>8.7.12</t>
  </si>
  <si>
    <t>QGAC</t>
  </si>
  <si>
    <t>8.7.12.1</t>
  </si>
  <si>
    <t>8.7.12.2</t>
  </si>
  <si>
    <t>8.7.12.3</t>
  </si>
  <si>
    <t>8.7.12.4</t>
  </si>
  <si>
    <t>8.7.12.5</t>
  </si>
  <si>
    <t>8.7.12.6</t>
  </si>
  <si>
    <t>8.7.12.7</t>
  </si>
  <si>
    <t>8.7.12.8</t>
  </si>
  <si>
    <t>8.7.12.9</t>
  </si>
  <si>
    <t>8.7.12.10</t>
  </si>
  <si>
    <t>CFCA-88449415</t>
  </si>
  <si>
    <t>MULTIMEDIDOR DE TENSÃO E CORRTENTE (REGULÁVEL) C/ CONJUNTO DE TC'S (125/5A)</t>
  </si>
  <si>
    <t>8.7.13</t>
  </si>
  <si>
    <t>QFAC-2º PAV</t>
  </si>
  <si>
    <t>8.7.13.1</t>
  </si>
  <si>
    <t>8.7.13.2</t>
  </si>
  <si>
    <t>8.7.13.3</t>
  </si>
  <si>
    <t>8.7.13.4</t>
  </si>
  <si>
    <t>8.7.13.5</t>
  </si>
  <si>
    <t>8.7.13.6</t>
  </si>
  <si>
    <t>8.7.13.7</t>
  </si>
  <si>
    <t>8.7.13.8</t>
  </si>
  <si>
    <t>8.7.13.9</t>
  </si>
  <si>
    <t>8.7.14</t>
  </si>
  <si>
    <t>QFAC-B1</t>
  </si>
  <si>
    <t>8.7.14.1</t>
  </si>
  <si>
    <t>UFSB-10268825</t>
  </si>
  <si>
    <t>QUADRO METÁLICO DE SOBREPOR DE 56 POSIÇÕES COM BARRAMENTO TRIFÁSICO</t>
  </si>
  <si>
    <t>8.7.14.2</t>
  </si>
  <si>
    <t>8.7.14.3</t>
  </si>
  <si>
    <t>8.7.14.4</t>
  </si>
  <si>
    <t>8.7.14.5</t>
  </si>
  <si>
    <t>8.7.14.6</t>
  </si>
  <si>
    <t>8.7.14.7</t>
  </si>
  <si>
    <t>8.7.14.8</t>
  </si>
  <si>
    <t>8.7.15</t>
  </si>
  <si>
    <t>QFAC-A1</t>
  </si>
  <si>
    <t>8.7.15.1</t>
  </si>
  <si>
    <t>8.7.15.2</t>
  </si>
  <si>
    <t>8.7.15.3</t>
  </si>
  <si>
    <t>8.7.15.4</t>
  </si>
  <si>
    <t>8.7.15.5</t>
  </si>
  <si>
    <t>8.7.15.6</t>
  </si>
  <si>
    <t>8.7.15.7</t>
  </si>
  <si>
    <t>8.7.15.8</t>
  </si>
  <si>
    <t>8.7.15.9</t>
  </si>
  <si>
    <t>8.7.16</t>
  </si>
  <si>
    <t>QDFL-CT</t>
  </si>
  <si>
    <t>8.7.16.1</t>
  </si>
  <si>
    <t>8.7.16.2</t>
  </si>
  <si>
    <t>8.7.16.3</t>
  </si>
  <si>
    <t>8.7.16.4</t>
  </si>
  <si>
    <t>8.7.16.5</t>
  </si>
  <si>
    <t>8.7.16.6</t>
  </si>
  <si>
    <t>8.7.16.7</t>
  </si>
  <si>
    <t>8.7.16.8</t>
  </si>
  <si>
    <t>8.7.17</t>
  </si>
  <si>
    <t>QDFL-AT</t>
  </si>
  <si>
    <t>8.7.17.1</t>
  </si>
  <si>
    <t>8.7.17.2</t>
  </si>
  <si>
    <t>8.7.17.3</t>
  </si>
  <si>
    <t>8.7.17.4</t>
  </si>
  <si>
    <t>8.7.17.5</t>
  </si>
  <si>
    <t>CFCA-49333911</t>
  </si>
  <si>
    <t>TRANSFORMADOR DE CORRENTE 80/5</t>
  </si>
  <si>
    <t>8.7.17.6</t>
  </si>
  <si>
    <t>8.7.17.7</t>
  </si>
  <si>
    <t>8.7.17.8</t>
  </si>
  <si>
    <t>8.7.17.9</t>
  </si>
  <si>
    <t>8.7.18</t>
  </si>
  <si>
    <t>QDFL-BT</t>
  </si>
  <si>
    <t>8.7.18.1</t>
  </si>
  <si>
    <t>8.7.18.2</t>
  </si>
  <si>
    <t>8.7.18.3</t>
  </si>
  <si>
    <t>8.7.18.4</t>
  </si>
  <si>
    <t>8.7.18.5</t>
  </si>
  <si>
    <t>8.7.18.6</t>
  </si>
  <si>
    <t>8.7.18.7</t>
  </si>
  <si>
    <t>8.7.18.8</t>
  </si>
  <si>
    <t>8.7.18.9</t>
  </si>
  <si>
    <t>8.7.18.10</t>
  </si>
  <si>
    <t>8.7.19</t>
  </si>
  <si>
    <t>QFAC-AT</t>
  </si>
  <si>
    <t>8.7.19.1</t>
  </si>
  <si>
    <t>8.7.19.2</t>
  </si>
  <si>
    <t>8.7.19.3</t>
  </si>
  <si>
    <t>8.7.19.4</t>
  </si>
  <si>
    <t>8.7.19.5</t>
  </si>
  <si>
    <t>8.7.19.6</t>
  </si>
  <si>
    <t>8.7.19.7</t>
  </si>
  <si>
    <t>8.7.19.8</t>
  </si>
  <si>
    <t>8.7.20</t>
  </si>
  <si>
    <t>QFAC-BT</t>
  </si>
  <si>
    <t>8.7.20.1</t>
  </si>
  <si>
    <t>8.7.20.2</t>
  </si>
  <si>
    <t>8.7.20.3</t>
  </si>
  <si>
    <t>8.7.20.4</t>
  </si>
  <si>
    <t>8.7.20.5</t>
  </si>
  <si>
    <t>8.7.20.6</t>
  </si>
  <si>
    <t>8.7.20.7</t>
  </si>
  <si>
    <t>8.7.20.8</t>
  </si>
  <si>
    <t>8.8</t>
  </si>
  <si>
    <t>USINA SOLAR</t>
  </si>
  <si>
    <t>8.8.1</t>
  </si>
  <si>
    <t>JCA.EL-062/PRÓPRIA</t>
  </si>
  <si>
    <t>CAIXA DE PASSAGEM EM PVC, DE EMBUTIR, COM MEDIDAS 20x20x9cm FORNECIMENTO E INSTALAÇÃO</t>
  </si>
  <si>
    <t>8.8.2</t>
  </si>
  <si>
    <t>JCA.EL-034/PRÓPRIA</t>
  </si>
  <si>
    <t>CAIXA DE PASSAGEM METALICA, DE SOBREPOR, COM TAMPA APARAFUSADA, DIMENSOES 20 X 20 X *10* CM</t>
  </si>
  <si>
    <t>8.8.3</t>
  </si>
  <si>
    <t>95785</t>
  </si>
  <si>
    <t>CONDULETE DE ALUMÍNIO, TIPO E, PARA ELETRODUTO DE AÇO GALVANIZADO DN 32 MM (1 1/4''), APARENTE - FORNECIMENTO E INSTALAÇÃO. AF_10/2022</t>
  </si>
  <si>
    <t>8.8.4</t>
  </si>
  <si>
    <t>95791</t>
  </si>
  <si>
    <t>CONDULETE DE ALUMÍNIO, TIPO LR, PARA ELETRODUTO DE AÇO GALVANIZADO DN 32 MM (1 1/4''), APARENTE - FORNECIMENTO E INSTALAÇÃO. AF_10/2022</t>
  </si>
  <si>
    <t>8.8.5</t>
  </si>
  <si>
    <t>95797</t>
  </si>
  <si>
    <t>CONDULETE DE ALUMÍNIO, TIPO T, PARA ELETRODUTO DE AÇO GALVANIZADO DN 32 MM (1 1/4''), APARENTE - FORNECIMENTO E INSTALAÇÃO. AF_10/2022</t>
  </si>
  <si>
    <t>8.8.6</t>
  </si>
  <si>
    <t>JCA.EL-002/PRÓPRIA</t>
  </si>
  <si>
    <t>ELETRODUTO EM ACO GALVANIZADO ELETROLÍTICO, LEVE, DIÂMETRO Ø1", INSTALAÇÃO APARENTE</t>
  </si>
  <si>
    <t>8.8.7</t>
  </si>
  <si>
    <t>104785</t>
  </si>
  <si>
    <t>FIXAÇÃO DE ELETRODUTOS, DIÂMETROS MENORES OU IGUAIS A 40 MM, COM ABRAÇADEIRA METÁLICA RÍGIDA TIPO D COM PARAFUSO DE FIXAÇÃO 1 1/4", FIXADA DIRETAMENTE NA LAJE OU PAREDE. AF_09/2023</t>
  </si>
  <si>
    <t>8.8.8</t>
  </si>
  <si>
    <t>UFSB-74240070</t>
  </si>
  <si>
    <t>SERVIÇOS DE INSTALAÇÃO DE INVERSOR SOLAR PARA SISTEMA FOTOVOLTAICO CONECTADO, REF.: PHB25K-DT. FAB.: PHB SOLAR OU EQUIVALENTE TÉCNICO</t>
  </si>
  <si>
    <t>8.8.9</t>
  </si>
  <si>
    <t>UFSB-87676980</t>
  </si>
  <si>
    <t>SERVIÇOS DE INSTALAÇÃO DE INVERSOR SOLAR PARA SISTEMA FOTOVOLTAICO CONECTADO, REF.: PHB20K-DT. FAB.: PHB SOLAR OU EQUIVALENTE TÉCNICO</t>
  </si>
  <si>
    <t>8.8.10</t>
  </si>
  <si>
    <t>UFSB-90596576</t>
  </si>
  <si>
    <t>SERVIÇO DE INSTALAÇÃO DE MÓDULO SOLAR FOTOVOLTAICO, REF.: JKM330PP-72-V. FAB.: JINKO SOLAR, OU EQUIVALENTE TÉCNICO</t>
  </si>
  <si>
    <t>8.8.11</t>
  </si>
  <si>
    <t>UFSB-41987906</t>
  </si>
  <si>
    <t>CABO FOTOVOLTAICO 6 MM² INSTALADO EM ELETRODUTO - FORNECIMENTO E INSTALAÇÃO. AF_12/2021</t>
  </si>
  <si>
    <t>8.8.12</t>
  </si>
  <si>
    <t>91933</t>
  </si>
  <si>
    <t>CABO DE COBRE FLEXÍVEL ISOLADO, 10 MM², ANTI-CHAMA 0,6/1,0 KV, PARA CIRCUITOS TERMINAIS - FORNECIMENTO E INSTALAÇÃO. AF_03/2023</t>
  </si>
  <si>
    <t>8.8.13</t>
  </si>
  <si>
    <t>8.9</t>
  </si>
  <si>
    <t>SUBESTAÇÃO</t>
  </si>
  <si>
    <t>8.9.1</t>
  </si>
  <si>
    <t>101567</t>
  </si>
  <si>
    <t>CABO DE COBRE FLEXÍVEL ISOLADO, 95 MM², 0,6/1,0 KV, PARA REDE AÉREA DE DISTRIBUIÇÃO DE ENERGIA ELÉTRICA DE BAIXA TENSÃO - FORNECIMENTO E INSTALAÇÃO. AF_07/2020</t>
  </si>
  <si>
    <t>8.9.2</t>
  </si>
  <si>
    <t>UFSB-60877938</t>
  </si>
  <si>
    <t>CONDUTOR DE COBRE UNIPOLAR P/ USO SUBTERRÂNEO DE MÉDIA TENSÃO NA BITOLA DE 50MM² - ISOLAÇÃO 12/20KV - IDENTIFICAR POR FITAS - FORNECIMENTO E INSTALAÇÃO.</t>
  </si>
  <si>
    <t>8.9.3</t>
  </si>
  <si>
    <t>S12878</t>
  </si>
  <si>
    <t>Vergalhão de cobre eletrolítico de 3/8"</t>
  </si>
  <si>
    <t>8.9.4</t>
  </si>
  <si>
    <t>8.9.5</t>
  </si>
  <si>
    <t>97670</t>
  </si>
  <si>
    <t>ELETRODUTO FLEXÍVEL CORRUGADO, PEAD, DN 100 (4"), PARA REDE ENTERRADA DE DISTRIBUIÇÃO DE ENERGIA ELÉTRICA - FORNECIMENTO E INSTALAÇÃO. AF_12/2021</t>
  </si>
  <si>
    <t>8.9.6</t>
  </si>
  <si>
    <t>8.9.7</t>
  </si>
  <si>
    <t>91869</t>
  </si>
  <si>
    <t>ELETRODUTO RÍGIDO ROSCÁVEL, PVC, DN 40 MM (1 1/4"), PARA CIRCUITOS TERMINAIS, INSTALADO EM LAJE - FORNECIMENTO E INSTALAÇÃO. AF_03/2023</t>
  </si>
  <si>
    <t>8.9.8</t>
  </si>
  <si>
    <t>95727</t>
  </si>
  <si>
    <t>ELETRODUTO RÍGIDO SOLDÁVEL, PVC, DN 25 MM (3/4 ), APARENTE - FORNECIMENTO E INSTALAÇÃO. AF_10/2022_PA</t>
  </si>
  <si>
    <t>8.9.9</t>
  </si>
  <si>
    <t>S09913</t>
  </si>
  <si>
    <t>Fornecimento e instalação de chave seccionadora tripolar 15kv - 400a</t>
  </si>
  <si>
    <t>8.9.10</t>
  </si>
  <si>
    <t>S10433</t>
  </si>
  <si>
    <t>Fornecimento e instalação de chave seccionadora tripolar 15kv - 400a, com porta fusivel HH incorporado</t>
  </si>
  <si>
    <t>8.9.11</t>
  </si>
  <si>
    <t>95818</t>
  </si>
  <si>
    <t>CONDULETE DE PVC, TIPO X, PARA ELETRODUTO DE PVC SOLDÁVEL DN 32 MM (1''), APARENTE - FORNECIMENTO E INSTALAÇÃO. AF_10/2022</t>
  </si>
  <si>
    <t>8.9.12</t>
  </si>
  <si>
    <t>UFSB-71729485</t>
  </si>
  <si>
    <t>ISOLADOR PEDASTAL 15KV</t>
  </si>
  <si>
    <t>8.9.13</t>
  </si>
  <si>
    <t>S12876</t>
  </si>
  <si>
    <t>Fornecimento e instalação de Para raios tipo polimérico 15kv - 12ka</t>
  </si>
  <si>
    <t>8.9.14</t>
  </si>
  <si>
    <t>UFSB-10920046</t>
  </si>
  <si>
    <t>PUNHO DE ACIONAMENTO/ MANIPULADOR DE CHAVE SECCIONADORA - INSTALAR A UMA ALTURA DE 1,20M - FORNECIMENTO E INSTALAÇÃO.</t>
  </si>
  <si>
    <t>8.9.15</t>
  </si>
  <si>
    <t>UFSB-67117653</t>
  </si>
  <si>
    <t>TAPETE DE BORRACHA 100X50CM - HOMOLOGADO E COM CERTIFICADO PARA NR-10 NA ISOLAÇÃO DA SUBESTAÇÃO</t>
  </si>
  <si>
    <t>pç</t>
  </si>
  <si>
    <t>8.9.16</t>
  </si>
  <si>
    <t>S12877</t>
  </si>
  <si>
    <t>Fornecimento e instalção de mufla terminal primaria unipolar uso interno para cabo 35/120mm2 isolacao 15/25kv em epr - borracha de silicone - Rev 01</t>
  </si>
  <si>
    <t>8.9.17</t>
  </si>
  <si>
    <t>UFSB-46394084</t>
  </si>
  <si>
    <t>TRANSFORMADOR DE CORRENTE - ISOLAÇÃO EPOXI - CLASSE 15KV - TENSÃO PRIMÁRIA 13,8KV - FORNECIMENTO E INSTALAÇÃO.</t>
  </si>
  <si>
    <t>8.9.18</t>
  </si>
  <si>
    <t>S10748</t>
  </si>
  <si>
    <t>Lumiária com lâmpadas em led, potência total 39w, ref.: CitySpirit gen2 cone led BDS471, da Philips ou similar</t>
  </si>
  <si>
    <t>8.9.19</t>
  </si>
  <si>
    <t>8.9.20</t>
  </si>
  <si>
    <t>JCA-26999193</t>
  </si>
  <si>
    <t>SERVIÇOS DE INSTALAÇÃO DE TRANSFORMADOR DE DISTRIBUIÇÃO, 500 KVA, TRIFÁSICO, 60 HZ, CLASSE 15 KV, A SECO - INCLUSIVE ACESSÓRIOS</t>
  </si>
  <si>
    <t>8.9.21</t>
  </si>
  <si>
    <t>JCA-75536592</t>
  </si>
  <si>
    <t>SERVIÇOS DE INSTALAÇÃO DE PAINEL ISOLADO A AR PARA DISTRIBUIÇÃO SECUNDÁRIA REF. SM AIRSET 24KV SCHNEIDER ELECTRIC OU EQUIVALENTE</t>
  </si>
  <si>
    <t>CJ</t>
  </si>
  <si>
    <t>8.9.22</t>
  </si>
  <si>
    <t>JCA-94298651</t>
  </si>
  <si>
    <t>SERVIÇOS DE INSTALAÇÃO DE GRUPO GERADOR DIESEL, COM CARENAGEM, POTENCIA STANDART ATÉ 300 KVA</t>
  </si>
  <si>
    <t>8.10</t>
  </si>
  <si>
    <t>NO BREAK</t>
  </si>
  <si>
    <t>8.10.1</t>
  </si>
  <si>
    <t>UFSB-98428697</t>
  </si>
  <si>
    <t>SERVIÇOS DE INSTALAÇÃO DE NOBREAK 3KVA ENTRADA 220V SAÍDA 220V</t>
  </si>
  <si>
    <t>9</t>
  </si>
  <si>
    <t>INSTALAÇÕES LÓGICA / TELEFÔNICA E CFTV</t>
  </si>
  <si>
    <t>9.1</t>
  </si>
  <si>
    <t>9.1.1</t>
  </si>
  <si>
    <t>91865</t>
  </si>
  <si>
    <t>ELETRODUTO RÍGIDO ROSCÁVEL, PVC, DN 40 MM (1 1/4"), PARA CIRCUITOS TERMINAIS, INSTALADO EM FORRO - FORNECIMENTO E INSTALAÇÃO. AF_03/2023</t>
  </si>
  <si>
    <t>9.1.2</t>
  </si>
  <si>
    <t>9.1.3</t>
  </si>
  <si>
    <t>9.1.4</t>
  </si>
  <si>
    <t>93011</t>
  </si>
  <si>
    <t>ELETRODUTO RÍGIDO ROSCÁVEL, PVC, DN 85 MM (3"), PARA REDE ENTERRADA DE DISTRIBUIÇÃO DE ENERGIA ELÉTRICA - FORNECIMENTO E INSTALAÇÃO. AF_12/2021</t>
  </si>
  <si>
    <t>9.1.5</t>
  </si>
  <si>
    <t>104400</t>
  </si>
  <si>
    <t>CONDULETE DE PVC, TIPO LR, PARA ELETRODUTO DE PVC SOLDÁVEL DN 32 MM (1''), APARENTE - FORNECIMENTO E INSTALAÇÃO. AF_10/2022</t>
  </si>
  <si>
    <t>9.1.6</t>
  </si>
  <si>
    <t>104404</t>
  </si>
  <si>
    <t>CONDULETE DE PVC, TIPO T, PARA ELETRODUTO DE PVC SOLDÁVEL DN 25 MM (3/4''), APARENTE - FORNECIMENTO E INSTALAÇÃO. AF_10/2022</t>
  </si>
  <si>
    <t>9.1.7</t>
  </si>
  <si>
    <t>95811</t>
  </si>
  <si>
    <t>CONDULETE DE PVC, TIPO LB, PARA ELETRODUTO DE PVC SOLDÁVEL DN 25 MM (3/4''), APARENTE - FORNECIMENTO E INSTALAÇÃO. AF_10/2022</t>
  </si>
  <si>
    <t>9.1.8</t>
  </si>
  <si>
    <t>95812</t>
  </si>
  <si>
    <t>CONDULETE DE PVC, TIPO LB, PARA ELETRODUTO DE PVC SOLDÁVEL DN 32 MM (1''), APARENTE - FORNECIMENTO E INSTALAÇÃO. AF_10/2022</t>
  </si>
  <si>
    <t>9.1.9</t>
  </si>
  <si>
    <t>91917</t>
  </si>
  <si>
    <t>CURVA 90 GRAUS PARA ELETRODUTO, PVC, ROSCÁVEL, DN 32 MM (1"), PARA CIRCUITOS TERMINAIS, INSTALADA EM PAREDE - FORNECIMENTO E INSTALAÇÃO. AF_03/2023</t>
  </si>
  <si>
    <t>9.1.10</t>
  </si>
  <si>
    <t>9.1.11</t>
  </si>
  <si>
    <t>9.1.12</t>
  </si>
  <si>
    <t>91902</t>
  </si>
  <si>
    <t>CURVA 90 GRAUS PARA ELETRODUTO, PVC, ROSCÁVEL, DN 25 MM (3/4"), PARA CIRCUITOS TERMINAIS, INSTALADA EM LAJE - FORNECIMENTO E INSTALAÇÃO. AF_03/2023</t>
  </si>
  <si>
    <t>9.1.13</t>
  </si>
  <si>
    <t>9.1.14</t>
  </si>
  <si>
    <t>9.2</t>
  </si>
  <si>
    <t>9.2.1</t>
  </si>
  <si>
    <t>S00749</t>
  </si>
  <si>
    <t>Fornecimento e instalação de eletrocalha metálica  75 x  50 x 3000 mm (ref. vl 3.01 ge 75/50 valemam ou similar)</t>
  </si>
  <si>
    <t>9.2.2</t>
  </si>
  <si>
    <t>S00748</t>
  </si>
  <si>
    <t>Fornecimento e instalação de eletrocalha metálica 150 x  50 x 3000 mm (ref. vl 3.01 ge valemam ou similar)</t>
  </si>
  <si>
    <t>9.2.3</t>
  </si>
  <si>
    <t>S00762</t>
  </si>
  <si>
    <t>Fornecimento e instalação de eletrocalha perfurada 100 x   50 x 3000 mm (ref. mopa ou similar)</t>
  </si>
  <si>
    <t>9.2.4</t>
  </si>
  <si>
    <t>S03400</t>
  </si>
  <si>
    <t>Fornecimento e instalação de eletrocalha perfurada 200 x  50 x 3000 mm (ref. mopa ou similar)</t>
  </si>
  <si>
    <t>9.2.5</t>
  </si>
  <si>
    <t>S00765</t>
  </si>
  <si>
    <t>Fornecimento e instalação de eletrocalha metálica  50 x  50 x 3000 mm (ref. valemam ou similar)</t>
  </si>
  <si>
    <t>9.2.6</t>
  </si>
  <si>
    <t>S08221</t>
  </si>
  <si>
    <t>Cruzeta 100 x 50 mm para eletrocalha perfurada metálica (ref.: mopa ou similar)</t>
  </si>
  <si>
    <t>9.2.7</t>
  </si>
  <si>
    <t>S12607</t>
  </si>
  <si>
    <t>Tampa de encaixe para cruzeta 150 x 150mm, zincada (ref.: mopa ou similar)</t>
  </si>
  <si>
    <t>9.2.8</t>
  </si>
  <si>
    <t>9.2.9</t>
  </si>
  <si>
    <t>S11290</t>
  </si>
  <si>
    <t>Curva de inversão 200 x 75 mm para eletrocalha metálica (ref.: mopa ou similar)</t>
  </si>
  <si>
    <t>9.2.10</t>
  </si>
  <si>
    <t>S07144</t>
  </si>
  <si>
    <t>Curva horizontal 200 x 50 mm para eletrocalha metálica, com ângulo 90° (ref.: mopa ou similar)</t>
  </si>
  <si>
    <t>9.2.11</t>
  </si>
  <si>
    <t>S08224</t>
  </si>
  <si>
    <t>Redução concêntrica 200 x 50mm / 100 x 50mm para eletrocalha metálica (ref. mopa ou similar)</t>
  </si>
  <si>
    <t>9.2.12</t>
  </si>
  <si>
    <t>S08113</t>
  </si>
  <si>
    <t>Tê horizontal 100 x 50 mm com base lisa perfurada para eletrocalha metálica (ref. Mopa ou similar)</t>
  </si>
  <si>
    <t>9.2.13</t>
  </si>
  <si>
    <t>S07143</t>
  </si>
  <si>
    <t>Tê horizontal 200 x 50mm para eletrocalha metálica (ref. Mopa ou similar)</t>
  </si>
  <si>
    <t>9.2.14</t>
  </si>
  <si>
    <t>S09426</t>
  </si>
  <si>
    <t>Tê horizontal 75 x 50 mm para eletrocalha metálica (ref. Mopa ou similar)</t>
  </si>
  <si>
    <t>9.2.15</t>
  </si>
  <si>
    <t>S12547</t>
  </si>
  <si>
    <t>Tê horizontal 150 x 75 mm, liso, zincada, para eletrocalha metálica (ref.: mopa ou similar)</t>
  </si>
  <si>
    <t>9.2.16</t>
  </si>
  <si>
    <t>CFCA-48412350</t>
  </si>
  <si>
    <t>CURVA DE INVERSAO PARA ELETROCALHA 150X75MM</t>
  </si>
  <si>
    <t>9.2.17</t>
  </si>
  <si>
    <t>CFCA-55351256</t>
  </si>
  <si>
    <t>REDUÇÃO CONCÊNTRICA PARA ELETROCALHA 150X75 PARA 75X75</t>
  </si>
  <si>
    <t>9.2.18</t>
  </si>
  <si>
    <t>S07879</t>
  </si>
  <si>
    <t>Suporte vertical  100 x 50 mm  para fixação de eletrocalha metálica ( ref.: Mopa ou similar)</t>
  </si>
  <si>
    <t>9.2.19</t>
  </si>
  <si>
    <t>S07881</t>
  </si>
  <si>
    <t>Suporte vertical 50 x 50mm para fixação de eletrocalha metálica (ref. Mopa ou similar)</t>
  </si>
  <si>
    <t>9.2.20</t>
  </si>
  <si>
    <t>S08697</t>
  </si>
  <si>
    <t>Suporte vertical  75 x 50 mm  para fixação de eletrocalha metálica ( ref.: Mopa ou similar)</t>
  </si>
  <si>
    <t>9.2.21</t>
  </si>
  <si>
    <t>S12976</t>
  </si>
  <si>
    <t>Suporte vertical  200 x50 mm  para fixação de eletrocalha metálica ( ref.: Mopa ou similar)</t>
  </si>
  <si>
    <t>9.2.22</t>
  </si>
  <si>
    <t>S12573</t>
  </si>
  <si>
    <t>Suporte vertical 150 x 75/100 mm para fixação de eletrocalha metálica (ref.: mopa ou similar)</t>
  </si>
  <si>
    <t>9.2.23</t>
  </si>
  <si>
    <t>9.2.24</t>
  </si>
  <si>
    <t>9.2.25</t>
  </si>
  <si>
    <t>9.2.26</t>
  </si>
  <si>
    <t>CFCA-53328090</t>
  </si>
  <si>
    <t>SAÍDA LATERAL DE ELETROCALHA OU PERFILADO PARA ELETRODUTO Ø1.1/4"</t>
  </si>
  <si>
    <t>9.3</t>
  </si>
  <si>
    <t>TOMADAS</t>
  </si>
  <si>
    <t>9.3.1</t>
  </si>
  <si>
    <t>JCA.CE-003</t>
  </si>
  <si>
    <t>TOMADA DUPLA, DE SOBREPOR, TIPO RJ-45, CATEGORIA 6, INSTALADA EM CONDULETE A 0,30m DO PISO.</t>
  </si>
  <si>
    <t>9.3.2</t>
  </si>
  <si>
    <t>JCA.CE-002</t>
  </si>
  <si>
    <t>TOMADA, DE SOBREPOR, TIPO RJ-45, CATEGORIA 6, INSTALADA EM CONDULETE A 0,30m DO PISO.</t>
  </si>
  <si>
    <t>9.4</t>
  </si>
  <si>
    <t>9.4.1</t>
  </si>
  <si>
    <t>98297</t>
  </si>
  <si>
    <t>CABO ELETRÔNICO CATEGORIA 6, INSTALADO EM EDIFICAÇÃO INSTITUCIONAL - FORNECIMENTO E INSTALAÇÃO. AF_11/2019</t>
  </si>
  <si>
    <t>9.4.2</t>
  </si>
  <si>
    <t>S13579</t>
  </si>
  <si>
    <t>Cabo de fibra ótica de 2 vias</t>
  </si>
  <si>
    <t>9.5</t>
  </si>
  <si>
    <t>9.5.1</t>
  </si>
  <si>
    <t>JCA.EL-040/PRÓPRIA</t>
  </si>
  <si>
    <t>CAIXA DE PASSAGEM METÁLICA, DE SOBREPOR, COM MEDIDAS 15x15x10cm, INSTALADA NA LAJE</t>
  </si>
  <si>
    <t>9.5.2</t>
  </si>
  <si>
    <t>JCA.EL-043/PRÓPRIA</t>
  </si>
  <si>
    <t>CAIXA DE PASSAGEM METALICA DE SOBREPOR COM TAMPA PARAFUSADA, DIMENSOES 40 X 40 X 15 CM</t>
  </si>
  <si>
    <t>9.5.3</t>
  </si>
  <si>
    <t>JCA.EL-041/PRÓPRIA</t>
  </si>
  <si>
    <t>CAIXA DE PASSAGEM METALICA DE SOBREPOR COM TAMPA PARAFUSADA, DIMENSOES 20 X 20 X 10 CM</t>
  </si>
  <si>
    <t>9.5.4</t>
  </si>
  <si>
    <t>S08616</t>
  </si>
  <si>
    <t>Caixa tipo R2, padrão Telemar, em alvenaria de bloco cerâmico, esp.= 0,09m, dim. int.=60x35x40cm, com tampão de ferro fundido</t>
  </si>
  <si>
    <t>9.5.5</t>
  </si>
  <si>
    <t>S00506</t>
  </si>
  <si>
    <t>Distribuidor geral padrão telebrás dimensões 0,80 x0, 80 x 0,12m</t>
  </si>
  <si>
    <t>9.6</t>
  </si>
  <si>
    <t>EQUIPAMENTOS E ACESSÓRIOS</t>
  </si>
  <si>
    <t>9.6.1</t>
  </si>
  <si>
    <t>S11307</t>
  </si>
  <si>
    <t>Distribuidor interno óptico - D.I.O</t>
  </si>
  <si>
    <t>9.6.2</t>
  </si>
  <si>
    <t>UFSB-56603213</t>
  </si>
  <si>
    <t>FORNECIMENTO E INSTALAÇÃO DE SWITCH POE 48 PORTAS 10/100 MPBS + 2P10-100-1000 BT</t>
  </si>
  <si>
    <t>9.6.3</t>
  </si>
  <si>
    <t>9.6.4</t>
  </si>
  <si>
    <t>UFSB-05445856</t>
  </si>
  <si>
    <t>FORNECIMENTO E INSTALAÇÃO DE SWITCH 48 PORTAS 10/100 MPBS + 2P10-100-1000 BT</t>
  </si>
  <si>
    <t>9.6.5</t>
  </si>
  <si>
    <t>UFSB-54590266</t>
  </si>
  <si>
    <t>FORNECIMENTO E MONTAGEM DE GUIA DE CABOS HORIZONTAIS FECHADO DE CORPO DE AÇO SAE 1020, PROF=40MM</t>
  </si>
  <si>
    <t>9.6.6</t>
  </si>
  <si>
    <t>98302</t>
  </si>
  <si>
    <t>PATCH PANEL 24 PORTAS, CATEGORIA 6 - FORNECIMENTO E INSTALAÇÃO. AF_11/2019</t>
  </si>
  <si>
    <t>9.6.7</t>
  </si>
  <si>
    <t>98304</t>
  </si>
  <si>
    <t>PATCH PANEL 48 PORTAS, CATEGORIA 6 - FORNECIMENTO E INSTALAÇÃO. AF_11/2019</t>
  </si>
  <si>
    <t>9.6.8</t>
  </si>
  <si>
    <t>S11419</t>
  </si>
  <si>
    <t>Régua (filtro de linha) com 8 tomadas</t>
  </si>
  <si>
    <t>9.6.9</t>
  </si>
  <si>
    <t>9.6.10</t>
  </si>
  <si>
    <t>S11230</t>
  </si>
  <si>
    <t>Fornecimento e instalação de patch cords cat.6 c/1,50m - Rev 01</t>
  </si>
  <si>
    <t>9.6.11</t>
  </si>
  <si>
    <t>S10268</t>
  </si>
  <si>
    <t>Fornecimento e instalação de patch cords cat.6 c/2,50m - Rev 02</t>
  </si>
  <si>
    <t>9.6.12</t>
  </si>
  <si>
    <t>UFSB-42190952</t>
  </si>
  <si>
    <t>CERTIFICAÇÃO DE REDE CABEAMENTO ESTRUTURADO</t>
  </si>
  <si>
    <t>9.6.13</t>
  </si>
  <si>
    <t>98305</t>
  </si>
  <si>
    <t>RACK FECHADO PARA SERVIDOR - FORNECIMENTO E INSTALAÇÃO. AF_11/2019</t>
  </si>
  <si>
    <t>10</t>
  </si>
  <si>
    <t>INSTALAÇÕES HIDRÁULICAS E SANITÁRIAS</t>
  </si>
  <si>
    <t>10.1</t>
  </si>
  <si>
    <t>INSTALAÇÕES HIDRAULICAS</t>
  </si>
  <si>
    <t>10.1.1</t>
  </si>
  <si>
    <t>TUBULAÇÕES</t>
  </si>
  <si>
    <t>10.1.1.1</t>
  </si>
  <si>
    <t>89356</t>
  </si>
  <si>
    <t>TUBO, PVC, SOLDÁVEL, DE 25MM, INSTALADO EM RAMAL OU SUB-RAMAL DE ÁGUA - FORNECIMENTO E INSTALAÇÃO. AF_06/2022</t>
  </si>
  <si>
    <t>10.1.1.2</t>
  </si>
  <si>
    <t>94648</t>
  </si>
  <si>
    <t>TUBO, PVC, SOLDÁVEL, DE 25MM, INSTALADO EM RESERVAÇÃO PREDIAL DE ÁGUA - FORNECIMENTO E INSTALAÇÃO. AF_04/2024</t>
  </si>
  <si>
    <t>10.1.1.3</t>
  </si>
  <si>
    <t>89357</t>
  </si>
  <si>
    <t>TUBO, PVC, SOLDÁVEL, DE 32MM, INSTALADO EM RAMAL OU SUB-RAMAL DE ÁGUA - FORNECIMENTO E INSTALAÇÃO. AF_06/2022</t>
  </si>
  <si>
    <t>10.1.1.4</t>
  </si>
  <si>
    <t>89447</t>
  </si>
  <si>
    <t>TUBO, PVC, SOLDÁVEL, DE 32MM, INSTALADO EM PRUMADA DE ÁGUA - FORNECIMENTO E INSTALAÇÃO. AF_06/2022</t>
  </si>
  <si>
    <t>10.1.1.5</t>
  </si>
  <si>
    <t>103978</t>
  </si>
  <si>
    <t>TUBO, PVC, SOLDÁVEL, DE 40MM, INSTALADO EM RAMAL DE DISTRIBUIÇÃO DE ÁGUA - FORNECIMENTO E INSTALAÇÃO. AF_06/2022</t>
  </si>
  <si>
    <t>10.1.1.6</t>
  </si>
  <si>
    <t>89448</t>
  </si>
  <si>
    <t>TUBO, PVC, SOLDÁVEL, DE 40MM, INSTALADO EM PRUMADA DE ÁGUA - FORNECIMENTO E INSTALAÇÃO. AF_06/2022</t>
  </si>
  <si>
    <t>10.1.1.7</t>
  </si>
  <si>
    <t>94650</t>
  </si>
  <si>
    <t>TUBO, PVC, SOLDÁVEL, DE 40MM, INSTALADO EM RESERVAÇÃO PREDIAL DE ÁGUA - FORNECIMENTO E INSTALAÇÃO. AF_04/2024</t>
  </si>
  <si>
    <t>10.1.1.8</t>
  </si>
  <si>
    <t>103979</t>
  </si>
  <si>
    <t>TUBO, PVC, SOLDÁVEL, DE 50MM, INSTALADO EM RAMAL DE DISTRIBUIÇÃO DE ÁGUA - FORNECIMENTO E INSTALAÇÃO. AF_06/2022</t>
  </si>
  <si>
    <t>10.1.1.9</t>
  </si>
  <si>
    <t>89449</t>
  </si>
  <si>
    <t>TUBO, PVC, SOLDÁVEL, DE 50MM, INSTALADO EM PRUMADA DE ÁGUA - FORNECIMENTO E INSTALAÇÃO. AF_06/2022</t>
  </si>
  <si>
    <t>10.1.1.10</t>
  </si>
  <si>
    <t>94651</t>
  </si>
  <si>
    <t>TUBO, PVC, SOLDÁVEL, DE 50MM, INSTALADO EM RESERVAÇÃO PREDIAL DE ÁGUA - FORNECIMENTO E INSTALAÇÃO. AF_04/2024</t>
  </si>
  <si>
    <t>10.1.1.11</t>
  </si>
  <si>
    <t>89450</t>
  </si>
  <si>
    <t>TUBO, PVC, SOLDÁVEL, DE 60MM, INSTALADO EM PRUMADA DE ÁGUA - FORNECIMENTO E INSTALAÇÃO. AF_06/2022</t>
  </si>
  <si>
    <t>10.1.1.12</t>
  </si>
  <si>
    <t>94652</t>
  </si>
  <si>
    <t>TUBO, PVC, SOLDÁVEL, DE 60MM, INSTALADO EM RESERVAÇÃO PREDIAL DE ÁGUA - FORNECIMENTO E INSTALAÇÃO. AF_04/2024</t>
  </si>
  <si>
    <t>10.1.2</t>
  </si>
  <si>
    <t>CONEXÕES</t>
  </si>
  <si>
    <t>10.1.2.1</t>
  </si>
  <si>
    <t>94658</t>
  </si>
  <si>
    <t>ADAPTADOR CURTO COM BOLSA E ROSCA PARA REGISTRO, PVC, SOLDÁVEL, DN 32 MM X 1", INSTALADO EM RESERVAÇÃO PREDIAL DE ÁGUA - FORNECIMENTO E INSTALAÇÃO. AF_04/2024</t>
  </si>
  <si>
    <t>10.1.2.2</t>
  </si>
  <si>
    <t>94703</t>
  </si>
  <si>
    <t>ADAPTADOR COM FLANGE E ANEL DE VEDAÇÃO, PVC, SOLDÁVEL, DN 25 MM X 3/4", INSTALADO EM RESERVAÇÃO PREDIAL DE ÁGUA - FORNECIMENTO E INSTALAÇÃO. AF_04/2024</t>
  </si>
  <si>
    <t>10.1.2.3</t>
  </si>
  <si>
    <t>94705</t>
  </si>
  <si>
    <t>ADAPTADOR COM FLANGE E ANEL DE VEDAÇÃO, PVC, SOLDÁVEL, DN 40 MM X 1 1/4", INSTALADO EM RESERVAÇÃO PREDIAL DE ÁGUA - FORNECIMENTO E INSTALAÇÃO. AF_04/2024</t>
  </si>
  <si>
    <t>10.1.2.4</t>
  </si>
  <si>
    <t>94706</t>
  </si>
  <si>
    <t>ADAPTADOR COM FLANGE E ANEL DE VEDAÇÃO, PVC, SOLDÁVEL, DN 50 MM X 1 1/2", INSTALADO EM RESERVAÇÃO PREDIAL DE ÁGUA - FORNECIMENTO E INSTALAÇÃO. AF_04/2024</t>
  </si>
  <si>
    <t>10.1.2.5</t>
  </si>
  <si>
    <t>94707</t>
  </si>
  <si>
    <t>ADAPTADOR COM FLANGE E ANEL DE VEDAÇÃO, PVC, SOLDÁVEL, DN 60 MM X 2", INSTALADO EM RESERVAÇÃO PREDIAL DE ÁGUA - FORNECIMENTO E INSTALAÇÃO. AF_04/2024</t>
  </si>
  <si>
    <t>10.1.2.6</t>
  </si>
  <si>
    <t>89383</t>
  </si>
  <si>
    <t>ADAPTADOR CURTO COM BOLSA E ROSCA PARA REGISTRO, PVC, SOLDÁVEL, DN 25MM X 3/4 , INSTALADO EM RAMAL OU SUB-RAMAL DE ÁGUA - FORNECIMENTO E INSTALAÇÃO. AF_06/2022</t>
  </si>
  <si>
    <t>10.1.2.7</t>
  </si>
  <si>
    <t>10.1.2.8</t>
  </si>
  <si>
    <t>89391</t>
  </si>
  <si>
    <t>ADAPTADOR CURTO COM BOLSA E ROSCA PARA REGISTRO, PVC, SOLDÁVEL, DN 32MM X 1 , INSTALADO EM RAMAL OU SUB-RAMAL DE ÁGUA - FORNECIMENTO E INSTALAÇÃO. AF_06/2022</t>
  </si>
  <si>
    <t>10.1.2.9</t>
  </si>
  <si>
    <t>103992</t>
  </si>
  <si>
    <t>ADAPTADOR CURTO COM BOLSA E ROSCA PARA REGISTRO, PVC, SOLDÁVEL, DN 40MM X 1.1/4", INSTALADO EM RAMAL DE DISTRIBUIÇÃO DE ÁGUA - FORNECIMENTO E INSTALAÇÃO. AF_06/2022</t>
  </si>
  <si>
    <t>10.1.2.10</t>
  </si>
  <si>
    <t>94662</t>
  </si>
  <si>
    <t>ADAPTADOR CURTO COM BOLSA E ROSCA PARA REGISTRO, PVC, SOLDÁVEL, DN 50 MM X 1 1/2", INSTALADO EM RESERVAÇÃO PREDIAL DE ÁGUA - FORNECIMENTO E INSTALAÇÃO. AF_04/2024</t>
  </si>
  <si>
    <t>10.1.2.11</t>
  </si>
  <si>
    <t>94664</t>
  </si>
  <si>
    <t>ADAPTADOR CURTO COM BOLSA E ROSCA PARA REGISTRO, PVC, SOLDÁVEL, DN 60 MM X 2", INSTALADO EM RESERVAÇÃO PREDIAL DE ÁGUA - FORNECIMENTO E INSTALAÇÃO. AF_04/2024</t>
  </si>
  <si>
    <t>10.1.2.12</t>
  </si>
  <si>
    <t>103948</t>
  </si>
  <si>
    <t>BUCHA DE REDUÇÃO, CURTA, PVC, SOLDÁVEL, DN 32 X 25 MM, INSTALADO EM RAMAL OU SUB-RAMAL DE ÁGUA - FORNECIMENTO E INSTALAÇÃO. AF_06/2022</t>
  </si>
  <si>
    <t>10.1.2.13</t>
  </si>
  <si>
    <t>103957</t>
  </si>
  <si>
    <t>BUCHA DE REDUÇÃO, CURTA, PVC, SOLDÁVEL, DN 32 X 25 MM, INSTALADO EM PRUMADA DE ÁGUA - FORNECIMENTO E INSTALAÇÃO. AF_06/2022</t>
  </si>
  <si>
    <t>10.1.2.14</t>
  </si>
  <si>
    <t>104014</t>
  </si>
  <si>
    <t>BUCHA DE REDUÇÃO, LONGA, PVC, SOLDÁVEL, DN 40 X 25 MM, INSTALADO EM RAMAL DE DISTRIBUIÇÃO DE ÁGUA - FORNECIMENTO E INSTALAÇÃO. AF_06/2022</t>
  </si>
  <si>
    <t>10.1.2.15</t>
  </si>
  <si>
    <t>103964</t>
  </si>
  <si>
    <t>BUCHA DE REDUÇÃO, LONGA, PVC, SOLDÁVEL, DN 40 X 25 MM, INSTALADO EM PRUMADA DE ÁGUA - FORNECIMENTO E INSTALAÇÃO. AF_06/2022</t>
  </si>
  <si>
    <t>10.1.2.16</t>
  </si>
  <si>
    <t>104009</t>
  </si>
  <si>
    <t>BUCHA DE REDUÇÃO, CURTA, PVC, SOLDÁVEL, DN 50 X 40 MM, INSTALADO EM RAMAL DE DISTRIBUIÇÃO DE ÁGUA - FORNECIMENTO E INSTALAÇÃO. AF_06/2022</t>
  </si>
  <si>
    <t>10.1.2.17</t>
  </si>
  <si>
    <t>103971</t>
  </si>
  <si>
    <t>BUCHA DE REDUÇÃO, LONGA, PVC, SOLDÁVEL, DN 60 X 50 MM, INSTALADO EM PRUMADA DE ÁGUA - FORNECIMENTO E INSTALAÇÃO. AF_06/2022</t>
  </si>
  <si>
    <t>10.1.2.18</t>
  </si>
  <si>
    <t>103993</t>
  </si>
  <si>
    <t>BUCHA DE REDUÇÃO, PVC, SOLDÁVEL, DN 40MM X 32MM, INSTALADO EM RAMAL DE DISTRIBUIÇÃO DE ÁGUA - FORNECIMENTO E INSTALAÇÃO. AF_06/2022</t>
  </si>
  <si>
    <t>10.1.2.19</t>
  </si>
  <si>
    <t>105234</t>
  </si>
  <si>
    <t>BUCHA DE REDUÇÃO PVC, SOLDÁVEL, LONGA, DN 50 X 25 MM, INSTALADO EM RESERVAÇÃO PREDIAL DE ÁGUA - FORNECIMENTO E INSTALAÇÃO. AF_04/2024</t>
  </si>
  <si>
    <t>10.1.2.20</t>
  </si>
  <si>
    <t>105228</t>
  </si>
  <si>
    <t>BUCHA DE REDUÇÃO PVC, SOLDÁVEL, LONGA, DN 50 X 32 MM, INSTALADO EM RESERVAÇÃO PREDIAL DE ÁGUA - FORNECIMENTO E INSTALAÇÃO. AF_04/2024</t>
  </si>
  <si>
    <t>10.1.2.21</t>
  </si>
  <si>
    <t>103968</t>
  </si>
  <si>
    <t>BUCHA DE REDUÇÃO, LONGA, PVC, SOLDÁVEL, DN 60 X 25 MM, INSTALADO EM PRUMADA DE ÁGUA - FORNECIMENTO E INSTALAÇÃO. AF_06/2022</t>
  </si>
  <si>
    <t>10.1.2.22</t>
  </si>
  <si>
    <t>103969</t>
  </si>
  <si>
    <t>BUCHA DE REDUÇÃO, LONGA, PVC, SOLDÁVEL, DN 60 X 32 MM, INSTALADO EM PRUMADA DE ÁGUA - FORNECIMENTO E INSTALAÇÃO. AF_06/2022</t>
  </si>
  <si>
    <t>10.1.2.23</t>
  </si>
  <si>
    <t>89368</t>
  </si>
  <si>
    <t>JOELHO 45 GRAUS, PVC, SOLDÁVEL, DN 32MM, INSTALADO EM RAMAL OU SUB-RAMAL DE ÁGUA - FORNECIMENTO E INSTALAÇÃO. AF_06/2022</t>
  </si>
  <si>
    <t>10.1.2.24</t>
  </si>
  <si>
    <t>103985</t>
  </si>
  <si>
    <t>JOELHO 45 GRAUS, PVC, SOLDÁVEL, DN 50MM, INSTALADO EM RAMAL DE DISTRIBUIÇÃO DE ÁGUA - FORNECIMENTO E INSTALAÇÃO. AF_06/2022</t>
  </si>
  <si>
    <t>10.1.2.25</t>
  </si>
  <si>
    <t>90373</t>
  </si>
  <si>
    <t>JOELHO 90 GRAUS COM BUCHA DE LATÃO, PVC, SOLDÁVEL, DN 25MM, X 1/2 INSTALADO EM RAMAL OU SUB-RAMAL DE ÁGUA - FORNECIMENTO E INSTALAÇÃO. AF_06/2022</t>
  </si>
  <si>
    <t>10.1.2.26</t>
  </si>
  <si>
    <t>JCA-43728244</t>
  </si>
  <si>
    <t>JOELHO 90 GRAUS COM BUCHA DE LATÃO, PVC, SOLDÁVEL, DN 32MM, X 3/4 INSTALADO EM RAMAL OU SUB-RAMAL DE ÁGUA - FORNECIMENTO E INSTALAÇÃO.</t>
  </si>
  <si>
    <t>10.1.2.27</t>
  </si>
  <si>
    <t>89362</t>
  </si>
  <si>
    <t>JOELHO 90 GRAUS, PVC, SOLDÁVEL, DN 25MM, INSTALADO EM RAMAL OU SUB-RAMAL DE ÁGUA - FORNECIMENTO E INSTALAÇÃO. AF_06/2022</t>
  </si>
  <si>
    <t>10.1.2.28</t>
  </si>
  <si>
    <t>89492</t>
  </si>
  <si>
    <t>JOELHO 90 GRAUS, PVC, SOLDÁVEL, DN 32MM, INSTALADO EM PRUMADA DE ÁGUA - FORNECIMENTO E INSTALAÇÃO. AF_06/2022</t>
  </si>
  <si>
    <t>10.1.2.29</t>
  </si>
  <si>
    <t>89367</t>
  </si>
  <si>
    <t>JOELHO 90 GRAUS, PVC, SOLDÁVEL, DN 32MM, INSTALADO EM RAMAL OU SUB-RAMAL DE ÁGUA - FORNECIMENTO E INSTALAÇÃO. AF_06/2022</t>
  </si>
  <si>
    <t>10.1.2.30</t>
  </si>
  <si>
    <t>94676</t>
  </si>
  <si>
    <t>JOELHO 90 GRAUS, PVC, SOLDÁVEL, DN 40 MM INSTALADO EM RESERVAÇÃO PREDIAL DE ÁGUA - FORNECIMENTO E INSTALAÇÃO. AF_04/2024</t>
  </si>
  <si>
    <t>10.1.2.31</t>
  </si>
  <si>
    <t>89497</t>
  </si>
  <si>
    <t>JOELHO 90 GRAUS, PVC, SOLDÁVEL, DN 40MM, INSTALADO EM PRUMADA DE ÁGUA - FORNECIMENTO E INSTALAÇÃO. AF_06/2022</t>
  </si>
  <si>
    <t>10.1.2.32</t>
  </si>
  <si>
    <t>103980</t>
  </si>
  <si>
    <t>JOELHO 90 GRAUS, PVC, SOLDÁVEL, DN 40MM, INSTALADO EM RAMAL DE DISTRIBUIÇÃO DE ÁGUA - FORNECIMENTO E INSTALAÇÃO. AF_06/2022</t>
  </si>
  <si>
    <t>10.1.2.33</t>
  </si>
  <si>
    <t>94678</t>
  </si>
  <si>
    <t>JOELHO 90 GRAUS, PVC, SOLDÁVEL, DN 50 MM INSTALADO EM RESERVAÇÃO PREDIAL DE ÁGUA - FORNECIMENTO E INSTALAÇÃO. AF_04/2024</t>
  </si>
  <si>
    <t>10.1.2.34</t>
  </si>
  <si>
    <t>103984</t>
  </si>
  <si>
    <t>JOELHO 90 GRAUS, PVC, SOLDÁVEL, DN 50MM, INSTALADO EM RAMAL DE DISTRIBUIÇÃO DE ÁGUA - FORNECIMENTO E INSTALAÇÃO. AF_06/2022</t>
  </si>
  <si>
    <t>10.1.2.35</t>
  </si>
  <si>
    <t>89505</t>
  </si>
  <si>
    <t>JOELHO 90 GRAUS, PVC, SOLDÁVEL, DN 60MM, INSTALADO EM PRUMADA DE ÁGUA - FORNECIMENTO E INSTALAÇÃO. AF_06/2022</t>
  </si>
  <si>
    <t>10.1.2.36</t>
  </si>
  <si>
    <t>104000</t>
  </si>
  <si>
    <t>LUVA COM ROSCA, PVC, SOLDÁVEL, DN 50MM X 1.1/2", INSTALADO EM RAMAL DE DISTRIBUIÇÃO DE ÁGUA - FORNECIMENTO E INSTALAÇÃO. AF_06/2022</t>
  </si>
  <si>
    <t>10.1.2.37</t>
  </si>
  <si>
    <t>94657</t>
  </si>
  <si>
    <t>LUVA PVC, SOLDÁVEL, DN 25 MM, INSTALADO EM RESERVAÇÃO PREDIAL DE ÁGUA - FORNECIMENTO E INSTALAÇÃO. AF_04/2024</t>
  </si>
  <si>
    <t>10.1.2.38</t>
  </si>
  <si>
    <t>89385</t>
  </si>
  <si>
    <t>LUVA SOLDÁVEL E COM ROSCA, PVC, SOLDÁVEL, DN 25MM X 3/4 , INSTALADO EM RAMAL OU SUB-RAMAL DE ÁGUA - FORNECIMENTO E INSTALAÇÃO. AF_06/2022</t>
  </si>
  <si>
    <t>10.1.2.39</t>
  </si>
  <si>
    <t>89389</t>
  </si>
  <si>
    <t>LUVA SOLDÁVEL E COM ROSCA, PVC, SOLDÁVEL, DN 32MM X 1 , INSTALADO EM RAMAL OU SUB-RAMAL DE ÁGUA - FORNECIMENTO E INSTALAÇÃO. AF_06/2022</t>
  </si>
  <si>
    <t>10.1.2.40</t>
  </si>
  <si>
    <t>89378</t>
  </si>
  <si>
    <t>LUVA, PVC, SOLDÁVEL, DN 25MM, INSTALADO EM RAMAL OU SUB-RAMAL DE ÁGUA - FORNECIMENTO E INSTALAÇÃO. AF_06/2022</t>
  </si>
  <si>
    <t>10.1.2.41</t>
  </si>
  <si>
    <t>89541</t>
  </si>
  <si>
    <t>LUVA, PVC, SOLDÁVEL, DN 32MM, INSTALADO EM PRUMADA DE ÁGUA - FORNECIMENTO E INSTALAÇÃO. AF_06/2022</t>
  </si>
  <si>
    <t>10.1.2.42</t>
  </si>
  <si>
    <t>89386</t>
  </si>
  <si>
    <t>LUVA, PVC, SOLDÁVEL, DN 32MM, INSTALADO EM RAMAL OU SUB-RAMAL DE ÁGUA - FORNECIMENTO E INSTALAÇÃO. AF_06/2022</t>
  </si>
  <si>
    <t>10.1.2.43</t>
  </si>
  <si>
    <t>94661</t>
  </si>
  <si>
    <t>LUVA, PVC, SOLDÁVEL, DN 40 MM, INSTALADO EM RESERVAÇÃO PREDIAL DE ÁGUA - FORNECIMENTO E INSTALAÇÃO. AF_04/2024</t>
  </si>
  <si>
    <t>10.1.2.44</t>
  </si>
  <si>
    <t>89558</t>
  </si>
  <si>
    <t>LUVA, PVC, SOLDÁVEL, DN 40MM, INSTALADO EM PRUMADA DE ÁGUA - FORNECIMENTO E INSTALAÇÃO. AF_06/2022</t>
  </si>
  <si>
    <t>10.1.2.45</t>
  </si>
  <si>
    <t>103988</t>
  </si>
  <si>
    <t>LUVA, PVC, SOLDÁVEL, DN 40MM, INSTALADO EM RAMAL DE DISTRIBUIÇÃO DE ÁGUA - FORNECIMENTO E INSTALAÇÃO. AF_06/2022</t>
  </si>
  <si>
    <t>10.1.2.46</t>
  </si>
  <si>
    <t>94663</t>
  </si>
  <si>
    <t>LUVA, PVC, SOLDÁVEL, DN 50 MM, INSTALADO EM RESERVAÇÃO PREDIAL DE ÁGUA - FORNECIMENTO E INSTALAÇÃO. AF_04/2024</t>
  </si>
  <si>
    <t>10.1.2.47</t>
  </si>
  <si>
    <t>89575</t>
  </si>
  <si>
    <t>LUVA, PVC, SOLDÁVEL, DN 50MM, INSTALADO EM PRUMADA DE ÁGUA - FORNECIMENTO E INSTALAÇÃO. AF_06/2022</t>
  </si>
  <si>
    <t>10.1.2.48</t>
  </si>
  <si>
    <t>103995</t>
  </si>
  <si>
    <t>LUVA, PVC, SOLDÁVEL, DN 50MM, INSTALADO EM RAMAL DE DISTRIBUIÇÃO DE ÁGUA - FORNECIMENTO E INSTALAÇÃO. AF_06/2022</t>
  </si>
  <si>
    <t>10.1.2.49</t>
  </si>
  <si>
    <t>94665</t>
  </si>
  <si>
    <t>LUVA, PVC, SOLDÁVEL, DN 60 MM, INSTALADO EM RESERVAÇÃO PREDIAL DE ÁGUA - FORNECIMENTO E INSTALAÇÃO. AF_04/2024</t>
  </si>
  <si>
    <t>10.1.2.50</t>
  </si>
  <si>
    <t>89597</t>
  </si>
  <si>
    <t>LUVA, PVC, SOLDÁVEL, DN 60MM, INSTALADO EM PRUMADA DE ÁGUA - FORNECIMENTO E INSTALAÇÃO. AF_06/2022</t>
  </si>
  <si>
    <t>10.1.2.51</t>
  </si>
  <si>
    <t>89396</t>
  </si>
  <si>
    <t>TÊ COM BUCHA DE LATÃO NA BOLSA CENTRAL, PVC, SOLDÁVEL, DN 25MM X 1/2 , INSTALADO EM RAMAL OU SUB-RAMAL DE ÁGUA - FORNECIMENTO E INSTALAÇÃO. AF_06/2022</t>
  </si>
  <si>
    <t>10.1.2.52</t>
  </si>
  <si>
    <t>JCA-68589945</t>
  </si>
  <si>
    <t>TÊ DE REDUÇÃO, PVC SOLDÁVEL DN 40x25mm (REF. SINAPI 89445)</t>
  </si>
  <si>
    <t>10.1.2.53</t>
  </si>
  <si>
    <t>103976</t>
  </si>
  <si>
    <t>TE DE REDUÇÃO, 90 GRAUS, PVC, SOLDÁVEL, DN 50 MM X 32 MM, INSTALADO EM PRUMADA DE ÁGUA - FORNECIMENTO E INSTALAÇÃO. AF_06/2022</t>
  </si>
  <si>
    <t>10.1.2.54</t>
  </si>
  <si>
    <t>89622</t>
  </si>
  <si>
    <t>TÊ DE REDUÇÃO, PVC, SOLDÁVEL, DN 32MM X 25MM, INSTALADO EM PRUMADA DE ÁGUA - FORNECIMENTO E INSTALAÇÃO. AF_06/2022</t>
  </si>
  <si>
    <t>10.1.2.55</t>
  </si>
  <si>
    <t>89400</t>
  </si>
  <si>
    <t>TÊ DE REDUÇÃO, PVC, SOLDÁVEL, DN 32MM X 25MM, INSTALADO EM RAMAL OU SUB-RAMAL DE ÁGUA - FORNECIMENTO E INSTALAÇÃO. AF_06/2022</t>
  </si>
  <si>
    <t>10.1.2.56</t>
  </si>
  <si>
    <t>94693</t>
  </si>
  <si>
    <t>TÊ DE REDUÇÃO, PVC, SOLDÁVEL, DN 40 MM X 32 MM, INSTALADO EM RESERVAÇÃO PREDIAL DE ÁGUA - FORNECIMENTO E INSTALAÇÃO. AF_04/2024</t>
  </si>
  <si>
    <t>10.1.2.57</t>
  </si>
  <si>
    <t>89624</t>
  </si>
  <si>
    <t>TÊ DE REDUÇÃO, PVC, SOLDÁVEL, DN 40MM X 32MM, INSTALADO EM PRUMADA DE ÁGUA - FORNECIMENTO E INSTALAÇÃO. AF_06/2022</t>
  </si>
  <si>
    <t>10.1.2.58</t>
  </si>
  <si>
    <t>104008</t>
  </si>
  <si>
    <t>TE DE REDUÇÃO, 90 GRAUS, PVC, SOLDÁVEL, DN 50 MM X 32 MM, INSTALADO EM RAMAL DE DISTRIBUIÇÃO DE ÁGUA - FORNECIMENTO E INSTALAÇÃO. AF_06/2022</t>
  </si>
  <si>
    <t>10.1.2.59</t>
  </si>
  <si>
    <t>89395</t>
  </si>
  <si>
    <t>TE, PVC, SOLDÁVEL, DN 25MM, INSTALADO EM RAMAL OU SUB-RAMAL DE ÁGUA - FORNECIMENTO E INSTALAÇÃO. AF_06/2022</t>
  </si>
  <si>
    <t>10.1.2.60</t>
  </si>
  <si>
    <t>89620</t>
  </si>
  <si>
    <t>TE, PVC, SOLDÁVEL, DN 32MM, INSTALADO EM PRUMADA DE ÁGUA - FORNECIMENTO E INSTALAÇÃO. AF_06/2022</t>
  </si>
  <si>
    <t>10.1.2.61</t>
  </si>
  <si>
    <t>89398</t>
  </si>
  <si>
    <t>TE, PVC, SOLDÁVEL, DN 32MM, INSTALADO EM RAMAL OU SUB-RAMAL DE ÁGUA - FORNECIMENTO E INSTALAÇÃO. AF_06/2022</t>
  </si>
  <si>
    <t>10.1.2.62</t>
  </si>
  <si>
    <t>94692</t>
  </si>
  <si>
    <t>TÊ, PVC, SOLDÁVEL, DN 40 MM INSTALADO EM RESERVAÇÃO PREDIAL DE ÁGUA - FORNECIMENTO E INSTALAÇÃO. AF_04/2024</t>
  </si>
  <si>
    <t>10.1.2.63</t>
  </si>
  <si>
    <t>104011</t>
  </si>
  <si>
    <t>TE, PVC, SOLDÁVEL, DN 40MM, INSTALADO EM RAMAL DE DISTRIBUIÇÃO DE ÁGUA - FORNECIMENTO E INSTALAÇÃO. AF_06/2022</t>
  </si>
  <si>
    <t>10.1.2.64</t>
  </si>
  <si>
    <t>94694</t>
  </si>
  <si>
    <t>TÊ, PVC, SOLDÁVEL, DN 50 MM INSTALADO EM RESERVAÇÃO PREDIAL DE ÁGUA - FORNECIMENTO E INSTALAÇÃO. AF_04/2024</t>
  </si>
  <si>
    <t>10.1.2.65</t>
  </si>
  <si>
    <t>89625</t>
  </si>
  <si>
    <t>TE, PVC, SOLDÁVEL, DN 50MM, INSTALADO EM PRUMADA DE ÁGUA - FORNECIMENTO E INSTALAÇÃO. AF_06/2022</t>
  </si>
  <si>
    <t>10.1.2.66</t>
  </si>
  <si>
    <t>104004</t>
  </si>
  <si>
    <t>TE, PVC, SOLDÁVEL, DN 50MM, INSTALADO EM RAMAL DE DISTRIBUIÇÃO DE ÁGUA - FORNECIMENTO E INSTALAÇÃO. AF_06/2022</t>
  </si>
  <si>
    <t>10.1.2.67</t>
  </si>
  <si>
    <t>94696</t>
  </si>
  <si>
    <t>TÊ, PVC, SOLDÁVEL, DN 60 MM INSTALADO EM RESERVAÇÃO PREDIAL DE ÁGUA - FORNECIMENTO E INSTALAÇÃO. AF_04/2024</t>
  </si>
  <si>
    <t>10.1.2.68</t>
  </si>
  <si>
    <t>89628</t>
  </si>
  <si>
    <t>TE, PVC, SOLDÁVEL, DN 60MM, INSTALADO EM PRUMADA DE ÁGUA - FORNECIMENTO E INSTALAÇÃO. AF_06/2022</t>
  </si>
  <si>
    <t>10.1.2.69</t>
  </si>
  <si>
    <t>10.1.2.70</t>
  </si>
  <si>
    <t>89382</t>
  </si>
  <si>
    <t>UNIÃO, PVC, SOLDÁVEL, DN 25MM, INSTALADO EM RAMAL OU SUB-RAMAL DE ÁGUA - FORNECIMENTO E INSTALAÇÃO. AF_06/2022</t>
  </si>
  <si>
    <t>10.1.2.71</t>
  </si>
  <si>
    <t>89390</t>
  </si>
  <si>
    <t>UNIÃO, PVC, SOLDÁVEL, DN 32MM, INSTALADO EM RAMAL OU SUB-RAMAL DE ÁGUA - FORNECIMENTO E INSTALAÇÃO. AF_06/2022</t>
  </si>
  <si>
    <t>10.1.2.72</t>
  </si>
  <si>
    <t>103990</t>
  </si>
  <si>
    <t>UNIÃO, PVC, SOLDÁVEL, DN 40MM, INSTALADO EM RAMAL DE DISTRIBUIÇÃO DE ÁGUA - FORNECIMENTO E INSTALAÇÃO. AF_06/2022</t>
  </si>
  <si>
    <t>10.1.2.73</t>
  </si>
  <si>
    <t>103997</t>
  </si>
  <si>
    <t>UNIÃO, PVC, SOLDÁVEL, DN 50MM, INSTALADO EM RAMAL DE DISTRIBUIÇÃO DE ÁGUA - FORNECIMENTO E INSTALAÇÃO. AF_06/2022</t>
  </si>
  <si>
    <t>10.1.2.74</t>
  </si>
  <si>
    <t>JCA-62492735</t>
  </si>
  <si>
    <t>UNIÃO, PVC SOLDÁVEL DN 60mm</t>
  </si>
  <si>
    <t>10.1.3</t>
  </si>
  <si>
    <t>CAIXAS E ACESSÓRIOS</t>
  </si>
  <si>
    <t>10.1.3.1</t>
  </si>
  <si>
    <t>104998</t>
  </si>
  <si>
    <t>HIDRÔMETRO DN 1", 10 M³/H - FORNECIMENTO E INSTALAÇÃO. AF_03/2024</t>
  </si>
  <si>
    <t>10.1.3.2</t>
  </si>
  <si>
    <t>105135</t>
  </si>
  <si>
    <t>HIDRÔMETRO DN 1 1/2", 20 M³/H - FORNECIMENTO E INSTALAÇÃO. AF_03/2024</t>
  </si>
  <si>
    <t>10.1.3.3</t>
  </si>
  <si>
    <t>95675</t>
  </si>
  <si>
    <t>HIDRÔMETRO DN 3/4", 5,0 M3/H - FORNECIMENTO E INSTALAÇÃO. AF_03/2024</t>
  </si>
  <si>
    <t>10.1.3.4</t>
  </si>
  <si>
    <t>102113</t>
  </si>
  <si>
    <t>BOMBA CENTRÍFUGA, TRIFÁSICA, 1 CV OU 0,99 HP, HM 14 A 40 M, Q 0,6 A 8,4 M3/H - FORNECIMENTO E INSTALAÇÃO. AF_12/2020</t>
  </si>
  <si>
    <t>10.1.4</t>
  </si>
  <si>
    <t>REGISTROS E VÁLVULAS</t>
  </si>
  <si>
    <t>10.1.4.1</t>
  </si>
  <si>
    <t>94497</t>
  </si>
  <si>
    <t>REGISTRO DE GAVETA BRUTO, LATÃO, ROSCÁVEL, 1 1/2" - FORNECIMENTO E INSTALAÇÃO. AF_08/2021</t>
  </si>
  <si>
    <t>10.1.4.2</t>
  </si>
  <si>
    <t>94496</t>
  </si>
  <si>
    <t>REGISTRO DE GAVETA BRUTO, LATÃO, ROSCÁVEL, 1 1/4" - FORNECIMENTO E INSTALAÇÃO. AF_08/2021</t>
  </si>
  <si>
    <t>10.1.4.3</t>
  </si>
  <si>
    <t>94792</t>
  </si>
  <si>
    <t>REGISTRO DE GAVETA BRUTO, LATÃO, ROSCÁVEL, 1", COM ACABAMENTO E CANOPLA CROMADOS - FORNECIMENTO E INSTALAÇÃO. AF_08/2021</t>
  </si>
  <si>
    <t>10.1.4.4</t>
  </si>
  <si>
    <t>94498</t>
  </si>
  <si>
    <t>REGISTRO DE GAVETA BRUTO, LATÃO, ROSCÁVEL, 2" - FORNECIMENTO E INSTALAÇÃO. AF_08/2021</t>
  </si>
  <si>
    <t>10.1.4.5</t>
  </si>
  <si>
    <t>89987</t>
  </si>
  <si>
    <t>REGISTRO DE GAVETA BRUTO, LATÃO, ROSCÁVEL, 3/4", COM ACABAMENTO E CANOPLA CROMADOS - FORNECIMENTO E INSTALAÇÃO. AF_08/2021</t>
  </si>
  <si>
    <t>10.1.4.6</t>
  </si>
  <si>
    <t>94796</t>
  </si>
  <si>
    <t>TORNEIRA DE BOIA PARA CAIXA D'ÁGUA, ROSCÁVEL, 3/4" - FORNECIMENTO E INSTALAÇÃO. AF_08/2021</t>
  </si>
  <si>
    <t>10.1.4.7</t>
  </si>
  <si>
    <t>103012</t>
  </si>
  <si>
    <t>VÁLVULA DE RETENÇÃO, DE BRONZE, PÉ COM CRIVOS, ROSCÁVEL, 1 1/4" - FORNECIMENTO E INSTALAÇÃO. AF_08/2021</t>
  </si>
  <si>
    <t>10.1.4.8</t>
  </si>
  <si>
    <t>99621</t>
  </si>
  <si>
    <t>VÁLVULA DE RETENÇÃO HORIZONTAL, DE BRONZE, ROSCÁVEL, 1 1/4" - FORNECIMENTO E INSTALAÇÃO. AF_08/2021</t>
  </si>
  <si>
    <t>10.1.4.9</t>
  </si>
  <si>
    <t>99629</t>
  </si>
  <si>
    <t>VÁLVULA DE RETENÇÃO VERTICAL, DE BRONZE, ROSCÁVEL, 1" - FORNECIMENTO E INSTALAÇÃO. AF_08/2021</t>
  </si>
  <si>
    <t>10.2</t>
  </si>
  <si>
    <t>INSTALAÇÕES SANITÁRIAS</t>
  </si>
  <si>
    <t>10.2.1</t>
  </si>
  <si>
    <t>10.2.1.1</t>
  </si>
  <si>
    <t>89711</t>
  </si>
  <si>
    <t>TUBO PVC, SERIE NORMAL, ESGOTO PREDIAL, DN 40 MM, FORNECIDO E INSTALADO EM RAMAL DE DESCARGA OU RAMAL DE ESGOTO SANITÁRIO. AF_08/2022</t>
  </si>
  <si>
    <t>10.2.1.2</t>
  </si>
  <si>
    <t>89712</t>
  </si>
  <si>
    <t>TUBO PVC, SERIE NORMAL, ESGOTO PREDIAL, DN 50 MM, FORNECIDO E INSTALADO EM RAMAL DE DESCARGA OU RAMAL DE ESGOTO SANITÁRIO. AF_08/2022</t>
  </si>
  <si>
    <t>10.2.1.3</t>
  </si>
  <si>
    <t>89798</t>
  </si>
  <si>
    <t>TUBO PVC, SERIE NORMAL, ESGOTO PREDIAL, DN 50 MM, FORNECIDO E INSTALADO EM PRUMADA DE ESGOTO SANITÁRIO OU VENTILAÇÃO. AF_08/2022</t>
  </si>
  <si>
    <t>10.2.1.4</t>
  </si>
  <si>
    <t>89713</t>
  </si>
  <si>
    <t>TUBO PVC, SERIE NORMAL, ESGOTO PREDIAL, DN 75 MM, FORNECIDO E INSTALADO EM RAMAL DE DESCARGA OU RAMAL DE ESGOTO SANITÁRIO. AF_08/2022</t>
  </si>
  <si>
    <t>10.2.1.5</t>
  </si>
  <si>
    <t>89799</t>
  </si>
  <si>
    <t>TUBO PVC, SERIE NORMAL, ESGOTO PREDIAL, DN 75 MM, FORNECIDO E INSTALADO EM PRUMADA DE ESGOTO SANITÁRIO OU VENTILAÇÃO. AF_08/2022</t>
  </si>
  <si>
    <t>10.2.1.6</t>
  </si>
  <si>
    <t>89714</t>
  </si>
  <si>
    <t>TUBO PVC, SERIE NORMAL, ESGOTO PREDIAL, DN 100 MM, FORNECIDO E INSTALADO EM RAMAL DE DESCARGA OU RAMAL DE ESGOTO SANITÁRIO. AF_08/2022</t>
  </si>
  <si>
    <t>10.2.1.7</t>
  </si>
  <si>
    <t>89800</t>
  </si>
  <si>
    <t>TUBO PVC, SERIE NORMAL, ESGOTO PREDIAL, DN 100 MM, FORNECIDO E INSTALADO EM PRUMADA DE ESGOTO SANITÁRIO OU VENTILAÇÃO. AF_08/2022</t>
  </si>
  <si>
    <t>10.2.1.8</t>
  </si>
  <si>
    <t>90695</t>
  </si>
  <si>
    <t>TUBO DE PVC PARA REDE COLETORA DE ESGOTO DE PAREDE MACIÇA, DN 150 MM, JUNTA ELÁSTICA - FORNECIMENTO E ASSENTAMENTO. AF_01/2021</t>
  </si>
  <si>
    <t>10.2.1.9</t>
  </si>
  <si>
    <t>90696</t>
  </si>
  <si>
    <t>TUBO DE PVC PARA REDE COLETORA DE ESGOTO DE PAREDE MACIÇA, DN 200 MM, JUNTA ELÁSTICA - FORNECIMENTO E ASSENTAMENTO. AF_01/2021</t>
  </si>
  <si>
    <t>10.2.2</t>
  </si>
  <si>
    <t>10.2.2.1</t>
  </si>
  <si>
    <t>JCA-95744547</t>
  </si>
  <si>
    <t>ASSENTAMENTO E FORNECIMENTO DE CURVA PVC, BB, JE, 90 GRAUS, DN 200 MM, PARA TUBO CORRUGADO E/OU LISO, REDE COLETORA ESGOTO</t>
  </si>
  <si>
    <t>10.2.2.2</t>
  </si>
  <si>
    <t>89587</t>
  </si>
  <si>
    <t>CURVA 87 GRAUS E 30 MINUTOS, PVC, SERIE R, ÁGUA PLUVIAL, DN 100 MM, JUNTA ELÁSTICA, FORNECIDO E INSTALADO EM CONDUTORES VERTICAIS DE ÁGUAS PLUVIAIS. AF_06/2022</t>
  </si>
  <si>
    <t>10.2.2.3</t>
  </si>
  <si>
    <t>89810</t>
  </si>
  <si>
    <t>JOELHO 45 GRAUS, PVC, SERIE NORMAL, ESGOTO PREDIAL, DN 100 MM, JUNTA ELÁSTICA, FORNECIDO E INSTALADO EM PRUMADA DE ESGOTO SANITÁRIO OU VENTILAÇÃO. AF_08/2022</t>
  </si>
  <si>
    <t>10.2.2.4</t>
  </si>
  <si>
    <t>89746</t>
  </si>
  <si>
    <t>JOELHO 45 GRAUS, PVC, SERIE NORMAL, ESGOTO PREDIAL, DN 100 MM, JUNTA ELÁSTICA, FORNECIDO E INSTALADO EM RAMAL DE DESCARGA OU RAMAL DE ESGOTO SANITÁRIO. AF_08/2022</t>
  </si>
  <si>
    <t>10.2.2.5</t>
  </si>
  <si>
    <t>89726</t>
  </si>
  <si>
    <t>JOELHO 45 GRAUS, PVC, SERIE NORMAL, ESGOTO PREDIAL, DN 40 MM, JUNTA SOLDÁVEL, FORNECIDO E INSTALADO EM RAMAL DE DESCARGA OU RAMAL DE ESGOTO SANITÁRIO. AF_08/2022</t>
  </si>
  <si>
    <t>10.2.2.6</t>
  </si>
  <si>
    <t>89802</t>
  </si>
  <si>
    <t>JOELHO 45 GRAUS, PVC, SERIE NORMAL, ESGOTO PREDIAL, DN 50 MM, JUNTA ELÁSTICA, FORNECIDO E INSTALADO EM PRUMADA DE ESGOTO SANITÁRIO OU VENTILAÇÃO. AF_08/2022</t>
  </si>
  <si>
    <t>10.2.2.7</t>
  </si>
  <si>
    <t>89732</t>
  </si>
  <si>
    <t>JOELHO 45 GRAUS, PVC, SERIE NORMAL, ESGOTO PREDIAL, DN 50 MM, JUNTA ELÁSTICA, FORNECIDO E INSTALADO EM RAMAL DE DESCARGA OU RAMAL DE ESGOTO SANITÁRIO. AF_08/2022</t>
  </si>
  <si>
    <t>10.2.2.8</t>
  </si>
  <si>
    <t>89806</t>
  </si>
  <si>
    <t>JOELHO 45 GRAUS, PVC, SERIE NORMAL, ESGOTO PREDIAL, DN 75 MM, JUNTA ELÁSTICA, FORNECIDO E INSTALADO EM PRUMADA DE ESGOTO SANITÁRIO OU VENTILAÇÃO. AF_08/2022</t>
  </si>
  <si>
    <t>10.2.2.9</t>
  </si>
  <si>
    <t>10.2.2.10</t>
  </si>
  <si>
    <t>89739</t>
  </si>
  <si>
    <t>JOELHO 45 GRAUS, PVC, SERIE NORMAL, ESGOTO PREDIAL, DN 75 MM, JUNTA ELÁSTICA, FORNECIDO E INSTALADO EM RAMAL DE DESCARGA OU RAMAL DE ESGOTO SANITÁRIO. AF_08/2022</t>
  </si>
  <si>
    <t>10.2.2.11</t>
  </si>
  <si>
    <t>89744</t>
  </si>
  <si>
    <t>JOELHO 90 GRAUS, PVC, SERIE NORMAL, ESGOTO PREDIAL, DN 100 MM, JUNTA ELÁSTICA, FORNECIDO E INSTALADO EM RAMAL DE DESCARGA OU RAMAL DE ESGOTO SANITÁRIO. AF_08/2022</t>
  </si>
  <si>
    <t>10.2.2.12</t>
  </si>
  <si>
    <t>89724</t>
  </si>
  <si>
    <t>JOELHO 90 GRAUS, PVC, SERIE NORMAL, ESGOTO PREDIAL, DN 40 MM, JUNTA SOLDÁVEL, FORNECIDO E INSTALADO EM RAMAL DE DESCARGA OU RAMAL DE ESGOTO SANITÁRIO. AF_08/2022</t>
  </si>
  <si>
    <t>10.2.2.13</t>
  </si>
  <si>
    <t>89731</t>
  </si>
  <si>
    <t>JOELHO 90 GRAUS, PVC, SERIE NORMAL, ESGOTO PREDIAL, DN 50 MM, JUNTA ELÁSTICA, FORNECIDO E INSTALADO EM RAMAL DE DESCARGA OU RAMAL DE ESGOTO SANITÁRIO. AF_08/2022</t>
  </si>
  <si>
    <t>10.2.2.14</t>
  </si>
  <si>
    <t>89737</t>
  </si>
  <si>
    <t>JOELHO 90 GRAUS, PVC, SERIE NORMAL, ESGOTO PREDIAL, DN 75 MM, JUNTA ELÁSTICA, FORNECIDO E INSTALADO EM RAMAL DE DESCARGA OU RAMAL DE ESGOTO SANITÁRIO. AF_08/2022</t>
  </si>
  <si>
    <t>10.2.2.15</t>
  </si>
  <si>
    <t>JCA-74253952</t>
  </si>
  <si>
    <t>JOELHO, PVC SERIE R, 90 GRAUS, DN 75 MM, PARA ESGOTO PREDIAL</t>
  </si>
  <si>
    <t>10.2.2.16</t>
  </si>
  <si>
    <t>104355</t>
  </si>
  <si>
    <t>JUNÇÃO DE REDUCAO INVERTIDA, PVC, SÉRIE NORMAL, ESGOTO PREDIAL, DN 100 X 75 MM, JUNTA ELÁSTICA, FORNECIDO E INSTALADO EM PRUMADA DE ESGOTO SANITÁRIO OU VENTILAÇÃO. AF_08/2022</t>
  </si>
  <si>
    <t>10.2.2.17</t>
  </si>
  <si>
    <t>104350</t>
  </si>
  <si>
    <t>JUNÇÃO DE REDUÇÃO INVERTIDA, PVC, SÉRIE NORMAL, ESGOTO PREDIAL, DN 75 X 50 MM, JUNTA ELÁSTICA, FORNECIDO E INSTALADO EM PRUMADA DE ESGOTO SANITÁRIO OU VENTILAÇÃO. AF_08/2022</t>
  </si>
  <si>
    <t>10.2.2.18</t>
  </si>
  <si>
    <t>S01637</t>
  </si>
  <si>
    <t>Junção simples em pvc rígido c/ anéis, para esgoto primário, diâm = 100 x 75mm</t>
  </si>
  <si>
    <t>10.2.2.19</t>
  </si>
  <si>
    <t>S01560</t>
  </si>
  <si>
    <t>Junção simples em pvc rígido soldável, para esgoto primário, diâm = 75 x 50mm  Rev.01 -  10/2022</t>
  </si>
  <si>
    <t>10.2.2.20</t>
  </si>
  <si>
    <t>89834</t>
  </si>
  <si>
    <t>JUNÇÃO SIMPLES, PVC, SERIE NORMAL, ESGOTO PREDIAL, DN 100 X 100 MM, JUNTA ELÁSTICA, FORNECIDO E INSTALADO EM PRUMADA DE ESGOTO SANITÁRIO OU VENTILAÇÃO. AF_08/2022</t>
  </si>
  <si>
    <t>10.2.2.21</t>
  </si>
  <si>
    <t>89797</t>
  </si>
  <si>
    <t>JUNÇÃO SIMPLES, PVC, SERIE NORMAL, ESGOTO PREDIAL, DN 100 X 100 MM, JUNTA ELÁSTICA, FORNECIDO E INSTALADO EM RAMAL DE DESCARGA OU RAMAL DE ESGOTO SANITÁRIO. AF_08/2022</t>
  </si>
  <si>
    <t>10.2.2.22</t>
  </si>
  <si>
    <t>89783</t>
  </si>
  <si>
    <t>JUNÇÃO SIMPLES, PVC, SERIE NORMAL, ESGOTO PREDIAL, DN 40 MM, JUNTA SOLDÁVEL, FORNECIDO E INSTALADO EM RAMAL DE DESCARGA OU RAMAL DE ESGOTO SANITÁRIO. AF_08/2022</t>
  </si>
  <si>
    <t>10.2.2.23</t>
  </si>
  <si>
    <t>89827</t>
  </si>
  <si>
    <t>JUNÇÃO SIMPLES, PVC, SERIE NORMAL, ESGOTO PREDIAL, DN 50 X 50 MM, JUNTA ELÁSTICA, FORNECIDO E INSTALADO EM PRUMADA DE ESGOTO SANITÁRIO OU VENTILAÇÃO. AF_08/2022</t>
  </si>
  <si>
    <t>10.2.2.24</t>
  </si>
  <si>
    <t>89785</t>
  </si>
  <si>
    <t>JUNÇÃO SIMPLES, PVC, SERIE NORMAL, ESGOTO PREDIAL, DN 50 X 50 MM, JUNTA ELÁSTICA, FORNECIDO E INSTALADO EM RAMAL DE DESCARGA OU RAMAL DE ESGOTO SANITÁRIO. AF_08/2022</t>
  </si>
  <si>
    <t>10.2.2.25</t>
  </si>
  <si>
    <t>89830</t>
  </si>
  <si>
    <t>JUNÇÃO SIMPLES, PVC, SERIE NORMAL, ESGOTO PREDIAL, DN 75 X 75 MM, JUNTA ELÁSTICA, FORNECIDO E INSTALADO EM PRUMADA DE ESGOTO SANITÁRIO OU VENTILAÇÃO. AF_08/2022</t>
  </si>
  <si>
    <t>10.2.2.26</t>
  </si>
  <si>
    <t>89795</t>
  </si>
  <si>
    <t>JUNÇÃO SIMPLES, PVC, SERIE NORMAL, ESGOTO PREDIAL, DN 75 X 75 MM, JUNTA ELÁSTICA, FORNECIDO E INSTALADO EM RAMAL DE DESCARGA OU RAMAL DE ESGOTO SANITÁRIO. AF_08/2022</t>
  </si>
  <si>
    <t>10.2.2.27</t>
  </si>
  <si>
    <t>104171</t>
  </si>
  <si>
    <t>LUVA DE CORRER, PVC, SERIE R, ÁGUA PLUVIAL, DN 150 MM, JUNTA ELÁSTICA, FORNECIDO E INSTALADO EM RAMAL DE ENCAMINHAMENTO. AF_06/2022</t>
  </si>
  <si>
    <t>10.2.2.28</t>
  </si>
  <si>
    <t>89821</t>
  </si>
  <si>
    <t>LUVA SIMPLES, PVC, SERIE NORMAL, ESGOTO PREDIAL, DN 100 MM, JUNTA ELÁSTICA, FORNECIDO E INSTALADO EM PRUMADA DE ESGOTO SANITÁRIO OU VENTILAÇÃO. AF_08/2022</t>
  </si>
  <si>
    <t>10.2.2.29</t>
  </si>
  <si>
    <t>89752</t>
  </si>
  <si>
    <t>LUVA SIMPLES, PVC, SERIE NORMAL, ESGOTO PREDIAL, DN 40 MM, JUNTA SOLDÁVEL, FORNECIDO E INSTALADO EM RAMAL DE DESCARGA OU RAMAL DE ESGOTO SANITÁRIO. AF_08/2022</t>
  </si>
  <si>
    <t>10.2.2.30</t>
  </si>
  <si>
    <t>89753</t>
  </si>
  <si>
    <t>LUVA SIMPLES, PVC, SERIE NORMAL, ESGOTO PREDIAL, DN 50 MM, JUNTA ELÁSTICA, FORNECIDO E INSTALADO EM RAMAL DE DESCARGA OU RAMAL DE ESGOTO SANITÁRIO. AF_08/2022</t>
  </si>
  <si>
    <t>10.2.2.31</t>
  </si>
  <si>
    <t>89774</t>
  </si>
  <si>
    <t>LUVA SIMPLES, PVC, SERIE NORMAL, ESGOTO PREDIAL, DN 75 MM, JUNTA ELÁSTICA, FORNECIDO E INSTALADO EM RAMAL DE DESCARGA OU RAMAL DE ESGOTO SANITÁRIO. AF_08/2022</t>
  </si>
  <si>
    <t>10.2.2.32</t>
  </si>
  <si>
    <t>S01583</t>
  </si>
  <si>
    <t>Redução excentrica em pvc rígido soldável, para esgoto primário, diâm = 100 x 50mm</t>
  </si>
  <si>
    <t>10.2.2.33</t>
  </si>
  <si>
    <t>S01584</t>
  </si>
  <si>
    <t>Redução excentrica em pvc rígido soldável, para esgoto primário, diâm = 100 x 75mm</t>
  </si>
  <si>
    <t>10.2.2.34</t>
  </si>
  <si>
    <t>S01582</t>
  </si>
  <si>
    <t>Redução excentrica em pvc rígido soldável, para esgoto primário, diâm =   75 x 50mm</t>
  </si>
  <si>
    <t>10.2.2.35</t>
  </si>
  <si>
    <t>S01659</t>
  </si>
  <si>
    <t>Tê sanitário em pvc rígido c/ anéis, para esgoto primário, diâm = 75 x 50mm  Rev. 01 - 10/2022</t>
  </si>
  <si>
    <t>10.2.2.36</t>
  </si>
  <si>
    <t>89833</t>
  </si>
  <si>
    <t>TE, PVC, SERIE NORMAL, ESGOTO PREDIAL, DN 100 X 100 MM, JUNTA ELÁSTICA, FORNECIDO E INSTALADO EM PRUMADA DE ESGOTO SANITÁRIO OU VENTILAÇÃO. AF_08/2022</t>
  </si>
  <si>
    <t>10.2.2.37</t>
  </si>
  <si>
    <t>104344</t>
  </si>
  <si>
    <t>TE, PVC, SÉRIE NORMAL, ESGOTO PREDIAL, DN 100 X 50 MM, JUNTA ELÁSTICA, FORNECIDO E INSTALADO EM RAMAL DE DESCARGA OU RAMAL DE ESGOTO SANITÁRIO. AF_08/2022</t>
  </si>
  <si>
    <t>10.2.2.38</t>
  </si>
  <si>
    <t>104346</t>
  </si>
  <si>
    <t>TE, PVC, SÉRIE NORMAL, ESGOTO PREDIAL, DN 100 X 75 MM, JUNTA ELÁSTICA, FORNECIDO E INSTALADO EM RAMAL DE DESCARGA OU RAMAL DE ESGOTO SANITÁRIO. AF_08/2022</t>
  </si>
  <si>
    <t>10.2.2.39</t>
  </si>
  <si>
    <t>89784</t>
  </si>
  <si>
    <t>TE, PVC, SERIE NORMAL, ESGOTO PREDIAL, DN 50 X 50 MM, JUNTA ELÁSTICA, FORNECIDO E INSTALADO EM RAMAL DE DESCARGA OU RAMAL DE ESGOTO SANITÁRIO. AF_08/2022</t>
  </si>
  <si>
    <t>10.2.2.40</t>
  </si>
  <si>
    <t>89786</t>
  </si>
  <si>
    <t>TE, PVC, SERIE NORMAL, ESGOTO PREDIAL, DN 75 X 75 MM, JUNTA ELÁSTICA, FORNECIDO E INSTALADO EM RAMAL DE DESCARGA OU RAMAL DE ESGOTO SANITÁRIO. AF_08/2022</t>
  </si>
  <si>
    <t>10.2.2.41</t>
  </si>
  <si>
    <t>10.2.2.42</t>
  </si>
  <si>
    <t>104351</t>
  </si>
  <si>
    <t>TERMINAL DE VENTILAÇÃO, PVC, SÉRIE NORMAL, ESGOTO PREDIAL, DN 75 MM, JUNTA SOLDÁVEL, FORNECIDO E INSTALADO EM PRUMADA DE ESGOTO SANITÁRIO OU VENTILAÇÃO. AF_08/2022</t>
  </si>
  <si>
    <t>10.2.3</t>
  </si>
  <si>
    <t>10.2.3.1</t>
  </si>
  <si>
    <t>104327</t>
  </si>
  <si>
    <t>RALO SIFONADO REDONDO, PVC, DN 100 X 40 MM, JUNTA SOLDÁVEL, FORNECIDO E INSTALADO EM RAMAL DE DESCARGA OU EM RAMAL DE ESGOTO SANITÁRIO. AF_08/2022</t>
  </si>
  <si>
    <t>10.2.3.2</t>
  </si>
  <si>
    <t>98106</t>
  </si>
  <si>
    <t>CAIXA DE GORDURA ESPECIAL (CAPACIDADE: 312 L - PARA ATÉ 146 PESSOAS SERVIDAS NO PICO), RETANGULAR, EM ALVENARIA COM TIJOLOS CERÂMICOS MACIÇOS, DIMENSÕES INTERNAS = 0,4X1,2 M, ALTURA INTERNA = 1 M. AF_12/2020</t>
  </si>
  <si>
    <t>10.2.3.3</t>
  </si>
  <si>
    <t>S02816</t>
  </si>
  <si>
    <t>Caixa de passagem coletora de aguas pluviais, em alvenaria de tijolos maciços, dim. int. 0,25x0,85x1,00- c/ grade de concreto</t>
  </si>
  <si>
    <t>10.2.3.4</t>
  </si>
  <si>
    <t>97906</t>
  </si>
  <si>
    <t>CAIXA ENTERRADA HIDRÁULICA RETANGULAR, EM ALVENARIA COM BLOCOS DE CONCRETO, DIMENSÕES INTERNAS: 0,6X0,6X0,6 M PARA REDE DE ESGOTO. AF_12/2020</t>
  </si>
  <si>
    <t>10.2.3.5</t>
  </si>
  <si>
    <t>98105</t>
  </si>
  <si>
    <t>CAIXA DE GORDURA DUPLA (CAPACIDADE: 126 L), RETANGULAR, EM ALVENARIA COM TIJOLOS CERÂMICOS MACIÇOS, DIMENSÕES INTERNAS = 0,4X0,7 M, ALTURA INTERNA = 0,8 M. AF_12/2020</t>
  </si>
  <si>
    <t>10.2.3.6</t>
  </si>
  <si>
    <t>S04282</t>
  </si>
  <si>
    <t>Caixa sifonada em pvc, 150 x 150 x 50 mm, com tampa cega, acabamento branco, Akros ou similar</t>
  </si>
  <si>
    <t>10.2.3.7</t>
  </si>
  <si>
    <t>104328</t>
  </si>
  <si>
    <t>CAIXA SIFONADA, COM GRELHA QUADRADA, PVC, DN 150 X 150 X 50 MM, JUNTA SOLDÁVEL, FORNECIDA E INSTALADA EM RAMAL DE DESCARGA OU EM RAMAL DE ESGOTO SANITÁRIO. AF_08/2022</t>
  </si>
  <si>
    <t>10.2.3.8</t>
  </si>
  <si>
    <t>89708</t>
  </si>
  <si>
    <t>CAIXA SIFONADA, PVC, DN 150 X 185 X 75 MM, JUNTA ELÁSTICA, FORNECIDA E INSTALADA EM RAMAL DE DESCARGA OU EM RAMAL DE ESGOTO SANITÁRIO. AF_08/2022</t>
  </si>
  <si>
    <t>10.2.4</t>
  </si>
  <si>
    <t>INSTALAÇÃO DE ETE</t>
  </si>
  <si>
    <t>10.2.4.1</t>
  </si>
  <si>
    <t>JCA-11145343</t>
  </si>
  <si>
    <t>SERVIÇO DE INSTALAÇÃO DE ESTAÇÃO DE TRATAMENTO DE ESGOTO COMPACTA - 18 A 20 M3/DIA</t>
  </si>
  <si>
    <t>10.3</t>
  </si>
  <si>
    <t>ÁGUAS PLUVIAIS</t>
  </si>
  <si>
    <t>10.3.1</t>
  </si>
  <si>
    <t>TUBULAÇÃO</t>
  </si>
  <si>
    <t>10.3.1.1</t>
  </si>
  <si>
    <t>JCA-57550844</t>
  </si>
  <si>
    <t>TUBO COLETOR DE ESGOTO PVC, JEI, DN 200 MM (NBR 7362), JUNTA ELÁSTICA - FORNECIMENTO E ASSENTAMENTO.</t>
  </si>
  <si>
    <t>10.3.1.2</t>
  </si>
  <si>
    <t>JCA-84991407</t>
  </si>
  <si>
    <t>TUBO COLETOR DE ESGOTO PVC, JEI, DN 300 MM (NBR 7362), JUNTA ELÁSTICA - FORNECIMENTO E ASSENTAMENTO.</t>
  </si>
  <si>
    <t>10.3.1.3</t>
  </si>
  <si>
    <t>104166</t>
  </si>
  <si>
    <t>TUBO PVC, SÉRIE R, ÁGUA PLUVIAL, DN 150 MM, FORNECIDO E INSTALADO EM RAMAL DE ENCAMINHAMENTO. AF_06/2022</t>
  </si>
  <si>
    <t>10.3.1.4</t>
  </si>
  <si>
    <t>89578</t>
  </si>
  <si>
    <t>TUBO PVC, SÉRIE R, ÁGUA PLUVIAL, DN 100 MM, FORNECIDO E INSTALADO EM CONDUTORES VERTICAIS DE ÁGUAS PLUVIAIS. AF_06/2022</t>
  </si>
  <si>
    <t>10.3.1.5</t>
  </si>
  <si>
    <t>89512</t>
  </si>
  <si>
    <t>TUBO PVC, SÉRIE R, ÁGUA PLUVIAL, DN 100 MM, FORNECIDO E INSTALADO EM RAMAL DE ENCAMINHAMENTO. AF_06/2022</t>
  </si>
  <si>
    <t>10.3.1.6</t>
  </si>
  <si>
    <t>89865</t>
  </si>
  <si>
    <t>TUBO, PVC, SOLDÁVEL, DE 25MM, INSTALADO EM DRENO DE AR-CONDICIONADO - FORNECIMENTO E INSTALAÇÃO. AF_08/2022</t>
  </si>
  <si>
    <t>10.3.1.7</t>
  </si>
  <si>
    <t>104316</t>
  </si>
  <si>
    <t>TUBO, PVC, SOLDÁVEL, DE 32MM, INSTALADO EM DRENO DE AR CONDICIONADO - FORNECIMENTO E INSTALAÇÃO. AF_08/2022</t>
  </si>
  <si>
    <t>10.3.1.8</t>
  </si>
  <si>
    <t>10.3.2</t>
  </si>
  <si>
    <t>CONEXÕES E ACESSÓRIOS</t>
  </si>
  <si>
    <t>10.3.2.1</t>
  </si>
  <si>
    <t>10.3.2.2</t>
  </si>
  <si>
    <t>10.3.2.3</t>
  </si>
  <si>
    <t>10.3.2.4</t>
  </si>
  <si>
    <t>JCA-77357546</t>
  </si>
  <si>
    <t>JOELHO 90° PVC SOLDÁVEL, SÉRIE JEI DN 200MM (REF. SINAPI 89590)</t>
  </si>
  <si>
    <t>10.3.2.5</t>
  </si>
  <si>
    <t>JCA-77798533</t>
  </si>
  <si>
    <t>JOELHO 90° PVC SOLDÁVEL, SÉRIE JEI DN 300MM (REF. SINAPI 89590)</t>
  </si>
  <si>
    <t>10.3.2.6</t>
  </si>
  <si>
    <t>JCA-81184319</t>
  </si>
  <si>
    <t>TÊ , PVC, SERIE R, ÁGUA PLUVIAL, DN 300 MM, JUNTA ELÁSTICA, FORNECIDO E INSTALADO EM CONDUTORES VERTICAIS DE ÁGUAS PLUVIAIS</t>
  </si>
  <si>
    <t>10.3.2.7</t>
  </si>
  <si>
    <t>JCA-46280331</t>
  </si>
  <si>
    <t>JOELHO 45 GRAUS, PVC, SERIE R, ÁGUA PLUVIAL, DN 300 MM, JUNTA ELÁSTICA, FORNECIDO E INSTALADO EM RAMAL DE ENCAMINHAMENTO</t>
  </si>
  <si>
    <t>10.3.2.8</t>
  </si>
  <si>
    <t>89520</t>
  </si>
  <si>
    <t>JOELHO 45 GRAUS, PVC, SERIE R, ÁGUA PLUVIAL, DN 50 MM, JUNTA ELÁSTICA, FORNECIDO E INSTALADO EM RAMAL DE ENCAMINHAMENTO. AF_06/2022</t>
  </si>
  <si>
    <t>10.3.2.9</t>
  </si>
  <si>
    <t>89531</t>
  </si>
  <si>
    <t>JOELHO 45 GRAUS, PVC, SERIE R, ÁGUA PLUVIAL, DN 100 MM, JUNTA ELÁSTICA, FORNECIDO E INSTALADO EM RAMAL DE ENCAMINHAMENTO. AF_06/2022</t>
  </si>
  <si>
    <t>10.3.2.10</t>
  </si>
  <si>
    <t>89867</t>
  </si>
  <si>
    <t>JOELHO 45 GRAUS, PVC, SOLDÁVEL, DN 25MM, INSTALADO EM DRENO DE AR-CONDICIONADO - FORNECIMENTO E INSTALAÇÃO. AF_08/2022</t>
  </si>
  <si>
    <t>10.3.2.11</t>
  </si>
  <si>
    <t>104320</t>
  </si>
  <si>
    <t>JOELHO 45 GRAUS, PVC, SOLDÁVEL, DN 32 MM, INSTALADO EM DRENO DE AR CONDICIONADO - FORNECIMENTO E INSTALAÇÃO. AF_08/2022</t>
  </si>
  <si>
    <t>10.3.2.12</t>
  </si>
  <si>
    <t>89584</t>
  </si>
  <si>
    <t>JOELHO 90 GRAUS, PVC, SERIE R, ÁGUA PLUVIAL, DN 100 MM, JUNTA ELÁSTICA, FORNECIDO E INSTALADO EM CONDUTORES VERTICAIS DE ÁGUAS PLUVIAIS. AF_06/2022</t>
  </si>
  <si>
    <t>10.3.2.13</t>
  </si>
  <si>
    <t>89529</t>
  </si>
  <si>
    <t>JOELHO 90 GRAUS, PVC, SERIE R, ÁGUA PLUVIAL, DN 100 MM, JUNTA ELÁSTICA, FORNECIDO E INSTALADO EM RAMAL DE ENCAMINHAMENTO. AF_06/2022</t>
  </si>
  <si>
    <t>10.3.2.14</t>
  </si>
  <si>
    <t>89866</t>
  </si>
  <si>
    <t>JOELHO 90 GRAUS, PVC, SOLDÁVEL, DN 25MM, INSTALADO EM DRENO DE AR-CONDICIONADO - FORNECIMENTO E INSTALAÇÃO. AF_08/2022</t>
  </si>
  <si>
    <t>10.3.2.15</t>
  </si>
  <si>
    <t>104319</t>
  </si>
  <si>
    <t>JOELHO 90 GRAUS, PVC, SOLDÁVEL, DN 32 MM, INSTALADO EM DRENO DE AR CONDICIONADO - FORNECIMENTO E INSTALAÇÃO. AF_08/2022</t>
  </si>
  <si>
    <t>10.3.2.16</t>
  </si>
  <si>
    <t>89518</t>
  </si>
  <si>
    <t>JOELHO 90 GRAUS, PVC, SERIE R, ÁGUA PLUVIAL, DN 50 MM, JUNTA ELÁSTICA, FORNECIDO E INSTALADO EM RAMAL DE ENCAMINHAMENTO. AF_06/2022</t>
  </si>
  <si>
    <t>10.3.2.17</t>
  </si>
  <si>
    <t>JCA-39040887</t>
  </si>
  <si>
    <t>JUNÇÃO SIMPLES, PVC, SERIE R, ÁGUA PLUVIAL, DN 100 X 50 MM, JUNTA ELÁSTICA, FORNECIDO E INSTALADO EM RAMAL DE ENCAMINHAMENTO.</t>
  </si>
  <si>
    <t>10.3.2.18</t>
  </si>
  <si>
    <t>89554</t>
  </si>
  <si>
    <t>LUVA SIMPLES, PVC, SERIE R, ÁGUA PLUVIAL, DN 100 MM, JUNTA ELÁSTICA, FORNECIDO E INSTALADO EM RAMAL DE ENCAMINHAMENTO. AF_06/2022</t>
  </si>
  <si>
    <t>10.3.2.19</t>
  </si>
  <si>
    <t>104170</t>
  </si>
  <si>
    <t>LUVA SIMPLES, PVC, SERIE R, ÁGUA PLUVIAL, DN 150 MM, JUNTA ELÁSTICA, FORNECIDO E INSTALADO EM RAMAL DE ENCAMINHAMENTO. AF_06/2022</t>
  </si>
  <si>
    <t>10.3.2.20</t>
  </si>
  <si>
    <t>89868</t>
  </si>
  <si>
    <t>LUVA, PVC, SOLDÁVEL, DN 25MM, INSTALADO EM DRENO DE AR-CONDICIONADO - FORNECIMENTO E INSTALAÇÃO. AF_08/2022</t>
  </si>
  <si>
    <t>10.3.2.21</t>
  </si>
  <si>
    <t>104322</t>
  </si>
  <si>
    <t>LUVA, PVC, SOLDÁVEL, DN 32 MM, INSTALADO EM DRENO DE AR CONDICIONADO - FORNECIMENTO E INSTALAÇÃO. AF_08/2022</t>
  </si>
  <si>
    <t>10.3.2.22</t>
  </si>
  <si>
    <t>89545</t>
  </si>
  <si>
    <t>LUVA SIMPLES, PVC, SERIE R, ÁGUA PLUVIAL, DN 50 MM, JUNTA ELÁSTICA, FORNECIDO E INSTALADO EM RAMAL DE ENCAMINHAMENTO. AF_06/2022</t>
  </si>
  <si>
    <t>10.3.2.23</t>
  </si>
  <si>
    <t>89675</t>
  </si>
  <si>
    <t>TÊ DE INSPEÇÃO, PVC, SERIE R, ÁGUA PLUVIAL, DN 100 MM, JUNTA ELÁSTICA, FORNECIDO E INSTALADO EM CONDUTORES VERTICAIS DE ÁGUAS PLUVIAIS. AF_06/2022</t>
  </si>
  <si>
    <t>10.3.2.24</t>
  </si>
  <si>
    <t>89627</t>
  </si>
  <si>
    <t>TÊ DE REDUÇÃO, PVC, SOLDÁVEL, DN 50MM X 25MM, INSTALADO EM PRUMADA DE ÁGUA - FORNECIMENTO E INSTALAÇÃO. AF_06/2022</t>
  </si>
  <si>
    <t>10.3.2.25</t>
  </si>
  <si>
    <t>10.3.2.26</t>
  </si>
  <si>
    <t>10.3.2.27</t>
  </si>
  <si>
    <t>10.3.2.28</t>
  </si>
  <si>
    <t>10.3.2.29</t>
  </si>
  <si>
    <t>10.3.3</t>
  </si>
  <si>
    <t>CAIXAS E RALOS</t>
  </si>
  <si>
    <t>10.3.3.1</t>
  </si>
  <si>
    <t>99253</t>
  </si>
  <si>
    <t>CAIXA ENTERRADA HIDRÁULICA RETANGULAR EM ALVENARIA COM TIJOLOS CERÂMICOS MACIÇOS, DIMENSÕES INTERNAS: 0,6X0,6X0,6 M PARA REDE DE DRENAGEM. AF_12/2020</t>
  </si>
  <si>
    <t>10.3.3.2</t>
  </si>
  <si>
    <t>UFSB-69392240</t>
  </si>
  <si>
    <t>FILTRO SEPARADOR DE SÓLIDOS DE ÁGUA DE CHUVA - MODELO FILTRO VORTEX WFF300 AQUASTOCK OU EQUIVALENTE - INCLUSIVE CONJUNTO FLUTUANTE DE SUCÇÃO E CONTROLADOR AUTOMÁTICO - FORNECIMENTO E INSTALAÇÃO</t>
  </si>
  <si>
    <t>10.3.3.3</t>
  </si>
  <si>
    <t>99292</t>
  </si>
  <si>
    <t>BASE PARA POÇO DE VISITA CIRCULAR PARA DRENAGEM, EM ALVENARIA COM TIJOLOS CERÂMICOS MACIÇOS, DIÂMETRO INTERNO = 1,0 M, PROFUNDIDADE = 1,40 M, EXCLUINDO TAMPÃO. AF_12/2020_PA</t>
  </si>
  <si>
    <t>10.3.3.4</t>
  </si>
  <si>
    <t>99293</t>
  </si>
  <si>
    <t>ACRÉSCIMO PARA POÇO DE VISITA CIRCULAR PARA DRENAGEM, EM ALVENARIA COM TIJOLOS CERÂMICOS MACIÇOS, DIÂMETRO INTERNO = 1 M. AF_12/2020</t>
  </si>
  <si>
    <t>10.3.3.5</t>
  </si>
  <si>
    <t>89495</t>
  </si>
  <si>
    <t>RALO SIFONADO, PVC, DN 100 X 40 MM, JUNTA SOLDÁVEL, FORNECIDO E INSTALADO EM RAMAIS DE ENCAMINHAMENTO DE ÁGUA PLUVIAL. AF_06/2022</t>
  </si>
  <si>
    <t>10.3.3.6</t>
  </si>
  <si>
    <t>JCA-95296519</t>
  </si>
  <si>
    <t>RALO FOFO SEMIESFERICO, 100 MM, PARA LAJES/ CALHAS - FORNECIMENTO E INSTALAÇÃO</t>
  </si>
  <si>
    <t>10.3.3.7</t>
  </si>
  <si>
    <t>UFSB-53194523</t>
  </si>
  <si>
    <t>DISPOSITIVO DE CLORAÇÃO AUTOMÁTICA PARA REDE PLUVIAL - DIAM. 200mm - FORNECIMENTO E INSTALAÇÃO</t>
  </si>
  <si>
    <t>11</t>
  </si>
  <si>
    <t>IMPERMEABILIZAÇÃO, ISOLAÇÃO TÉRMICA E ACÚSTICA</t>
  </si>
  <si>
    <t>11.1</t>
  </si>
  <si>
    <t>98555</t>
  </si>
  <si>
    <t>IMPERMEABILIZAÇÃO DE SUPERFÍCIE COM ARGAMASSA POLIMÉRICA / MEMBRANA ACRÍLICA, 3 DEMÃOS. AF_09/2023</t>
  </si>
  <si>
    <t>11.2</t>
  </si>
  <si>
    <t>98556</t>
  </si>
  <si>
    <t>IMPERMEABILIZAÇÃO DE SUPERFÍCIE COM ARGAMASSA POLIMÉRICA / MEMBRANA ACRÍLICA, 4 DEMÃOS, REFORÇADA COM VÉU DE POLIÉSTER (MAV). AF_09/2023</t>
  </si>
  <si>
    <t>12</t>
  </si>
  <si>
    <t>INSTALAÇÕES DE COMBATE A INCÊNDIO</t>
  </si>
  <si>
    <t>12.1</t>
  </si>
  <si>
    <t>EXTINTORES</t>
  </si>
  <si>
    <t>12.1.1</t>
  </si>
  <si>
    <t>101907</t>
  </si>
  <si>
    <t>EXTINTOR DE INCÊNDIO PORTÁTIL COM CARGA DE CO2 DE 6 KG, CLASSE BC - FORNECIMENTO E INSTALAÇÃO. AF_10/2020_PE</t>
  </si>
  <si>
    <t>12.1.2</t>
  </si>
  <si>
    <t>JCA-77340311</t>
  </si>
  <si>
    <t>EXTINTOR DE PÓ QUIMICO (BICABORNATO DE SÓDIO) SOBRE RODAS, CAPACIDADE 50Kg, FABRICADO EM CHAPA DE AÇO CARBONO DE ALTA RESISTÊNCIA, DECAPADAS E FOSFATIZADAS, MONTADOS EM TAMPA DE ALUMÍNIO E VÁLVULA DE LATÃO FORJADO E MANGOTE PINTADOS COM FUNDO PRIMER ESMALTE SINTÉTICO VERMELHO. CAPACIDADE EXTINTORA: 80 B:C - FORNECIMENTO E INSTALAÇÃO.</t>
  </si>
  <si>
    <t>12.1.3</t>
  </si>
  <si>
    <t>101909</t>
  </si>
  <si>
    <t>EXTINTOR DE INCÊNDIO PORTÁTIL COM CARGA DE PQS DE 6 KG, CLASSE BC - FORNECIMENTO E INSTALAÇÃO. AF_10/2020_PE</t>
  </si>
  <si>
    <t>12.1.4</t>
  </si>
  <si>
    <t>101905</t>
  </si>
  <si>
    <t>EXTINTOR DE INCÊNDIO PORTÁTIL COM CARGA DE ÁGUA PRESSURIZADA DE 10 L, CLASSE A - FORNECIMENTO E INSTALAÇÃO. AF_10/2020_PE</t>
  </si>
  <si>
    <t>12.2</t>
  </si>
  <si>
    <t>SINALIZAÇÃO DE EMERGÊNCIA</t>
  </si>
  <si>
    <t>12.2.1</t>
  </si>
  <si>
    <t>JCA-02549368</t>
  </si>
  <si>
    <t>PLACA DE SINALIZAÇÃO DE SEGURANÇA CONTRA INCÊNDIO, FOTOLUMINESCENTE, TRIANGULAR, BASE 30 CM, EM PVC 2 MM ANTI-CHAMAS (SIMBOLOS, CORES E PICTOGRAMAS CONFORME NBR 16820) - RISCO DE CHOQUE ELETRICO</t>
  </si>
  <si>
    <t>12.2.2</t>
  </si>
  <si>
    <t>JCA-16617444</t>
  </si>
  <si>
    <t>PLACA DE SINALIZAÇÃO DE SEGURANÇA CONTRA INCÊNDIO, FOTOLUMINESCENTE, RETANGULAR, 20 X 25 CM, EM PVC 2 MM ANTI-CHAMAS (SIMBOLOS, CORES E PICTOGRAMAS CONFORME NBR 16820) - ALARME DE INCÊNDIO</t>
  </si>
  <si>
    <t>12.2.3</t>
  </si>
  <si>
    <t>JCA-90210395</t>
  </si>
  <si>
    <t>PLACA DE SINALIZAÇÃO DE SEGURANÇA CONTRA INCÊNDIO, FOTOLUMINESCENTE, RETANGULAR, 26 X 13 CM, EM PVC 2 MM ANTI-CHAMAS (SIMBOLOS, CORES E PICTOGRAMAS CONFORME NBR 16820) - SENTIDO DE ROTA DE FUGA (SAÍDA)</t>
  </si>
  <si>
    <t>12.2.4</t>
  </si>
  <si>
    <t>JCA-87899058</t>
  </si>
  <si>
    <t>PLACA DE SINALIZAÇÃO DE SEGURANÇA CONTRA INCÊNDIO, FOTOLUMINESCENTE, RETANGULAR, 26 X 13 CM, EM PVC 2 MM ANTI-CHAMAS (SIMBOLOS, CORES E PICTOGRAMAS CONFORME NBR 16820) - SENTIDO DE ROTA DE FUGA (LATERAL)</t>
  </si>
  <si>
    <t>12.2.5</t>
  </si>
  <si>
    <t>JCA-30984289</t>
  </si>
  <si>
    <t>PLACA DE SINALIZAÇÃO DE SEGURANÇA CONTRA INCÊNDIO, FOTOLUMINESCENTE, RETANGULAR, 26 X 13 CM, EM PVC 2 MM ANTI-CHAMAS (SIMBOLOS, CORES E PICTOGRAMAS CONFORME NBR 16820) - SENTIDO DE ROTA DE FUGA (EM FRENTE)</t>
  </si>
  <si>
    <t>12.2.6</t>
  </si>
  <si>
    <t>JCA-55551132</t>
  </si>
  <si>
    <t>PLACA DE SINALIZAÇÃO DE SEGURANÇA CONTRA INCÊNDIO, FOTOLUMINESCENTE, RETANGULAR, 26 X 13 CM, EM PVC 2 MM ANTI-CHAMAS (SIMBOLOS, CORES E PICTOGRAMAS CONFORME NBR 16820) - SENTIDO INDICATIVO DE SENTIDO EM ESCADA DE EMERGÊNCIA (INFERIOR DIREITA)</t>
  </si>
  <si>
    <t>12.2.7</t>
  </si>
  <si>
    <t>JCA-95510090</t>
  </si>
  <si>
    <t>PLACA DE SINALIZAÇÃO DE SEGURANÇA CONTRA INCÊNDIO, FOTOLUMINESCENTE, RETANGULAR, 14 X 14 CM, EM PVC 2 MM ANTI-CHAMAS (SIMBOLOS, CORES E PICTOGRAMAS CONFORME NBR 16820) - PLACA INDICATIVA DE NUMERO DE PAVIMENTO</t>
  </si>
  <si>
    <t>12.2.8</t>
  </si>
  <si>
    <t>JCA-72769892</t>
  </si>
  <si>
    <t>PLACA DE SINALIZAÇÃO DE SEGURANÇA CONTRA INCÊNDIO, FOTOLUMINESCENTE, RETANGULAR, 40 X 12 CM, EM PVC 2 MM ANTI-CHAMAS (SIMBOLOS, CORES E PICTOGRAMAS CONFORME NBR 16820) - PLACA INDICATIVA DEABERTURA DA PORTA CORTA-FOGO POR BARRA ANTIPÂNICO</t>
  </si>
  <si>
    <t>12.2.9</t>
  </si>
  <si>
    <t>JCA-17495860</t>
  </si>
  <si>
    <t>PLACA DE SINALIZAÇÃO DE SEGURANÇA CONTRA INCÊNDIO, FOTOLUMINESCENTE, QUADRADA, 20 X 20 CM, EM PVC 2 MM ANTI-CHAMAS (SIMBOLOS, CORES E PICTOGRAMAS CONFORME NBR 16820) - PROIBIDO FUMAR</t>
  </si>
  <si>
    <t>12.2.10</t>
  </si>
  <si>
    <t>JCA-59166229</t>
  </si>
  <si>
    <t>PLACA DE SINALIZAÇÃO DE SEGURANÇA CONTRA INCÊNDIO, FOTOLUMINESCENTE, QUADRADA, 20 X 20 CM, EM PVC 2 MM ANTI-CHAMAS (SIMBOLOS, CORES E PICTOGRAMAS CONFORME NBR 16820) - PROIBIDO USAR O ELEVADOR EM CASO DE INCÊNDIO</t>
  </si>
  <si>
    <t>12.2.11</t>
  </si>
  <si>
    <t>JCA-83171406</t>
  </si>
  <si>
    <t>PLACA DE SINALIZAÇÃO DE SEGURANÇA CONTRA INCÊNDIO, FOTOLUMINESCENTE, QUADRADA, 20 X 20 CM, EM PVC 2 MM ANTI-CHAMAS (SIMBOLOS, CORES E PICTOGRAMAS CONFORME NBR 16820) - EXTINTOR PORTÁTIL</t>
  </si>
  <si>
    <t>12.2.12</t>
  </si>
  <si>
    <t>JCA-46369676</t>
  </si>
  <si>
    <t>PLACA DE SINALIZAÇÃO DE SEGURANÇA CONTRA INCÊNDIO, FOTOLUMINESCENTE, QUADRADA, 20 X 20 CM, EM PVC 2 MM ANTI-CHAMAS (SIMBOLOS, CORES E PICTOGRAMAS CONFORME NBR 16820) - HIDRANTE</t>
  </si>
  <si>
    <t>12.2.13</t>
  </si>
  <si>
    <t>JCA-22964085</t>
  </si>
  <si>
    <t>PLACA DE SINALIZAÇÃO DE SEGURANÇA CONTRA INCÊNDIO, FOTOLUMINESCENTE, RETANGULAR, 40 X 12 CM, EM PVC 2 MM ANTI-CHAMAS (SIMBOLOS, CORES E PICTOGRAMAS CONFORME NBR 16820) - PLACA INDICATIVA DE MANTER PORTA CORTA FOGO FECHADA</t>
  </si>
  <si>
    <t>12.3</t>
  </si>
  <si>
    <t>REDE DE HIDRANTES</t>
  </si>
  <si>
    <t>12.3.1</t>
  </si>
  <si>
    <t>101927</t>
  </si>
  <si>
    <t>TUBO DE AÇO GALVANIZADO COM COSTURA, CLASSE MÉDIA, DN 100 (4"), CONEXÃO ROSQUEADA, INSTALADO EM REDE DE ALIMENTAÇÃO PARA HIDRANTE - FORNECIMENTO E INSTALAÇÃO. AF_10/2020</t>
  </si>
  <si>
    <t>12.3.2</t>
  </si>
  <si>
    <t>92368</t>
  </si>
  <si>
    <t>TUBO DE AÇO GALVANIZADO COM COSTURA, CLASSE MÉDIA, DN 80 (3"), CONEXÃO ROSQUEADA, INSTALADO EM REDE DE ALIMENTAÇÃO PARA HIDRANTE - FORNECIMENTO E INSTALAÇÃO. AF_10/2020</t>
  </si>
  <si>
    <t>12.3.3</t>
  </si>
  <si>
    <t>92367</t>
  </si>
  <si>
    <t>TUBO DE AÇO GALVANIZADO COM COSTURA, CLASSE MÉDIA, DN 65 (2 1/2"), CONEXÃO ROSQUEADA, INSTALADO EM REDE DE ALIMENTAÇÃO PARA HIDRANTE - FORNECIMENTO E INSTALAÇÃO. AF_10/2020</t>
  </si>
  <si>
    <t>12.3.4</t>
  </si>
  <si>
    <t>97498</t>
  </si>
  <si>
    <t>TUBO DE AÇO GALVANIZADO COM COSTURA, CLASSE MÉDIA, DN 25 (1"), CONEXÃO ROSQUEADA, INSTALADO EM REDE DE ALIMENTAÇÃO PARA HIDRANTE - FORNECIMENTO E INSTALAÇÃO. AF_10/2020</t>
  </si>
  <si>
    <t>12.3.5</t>
  </si>
  <si>
    <t>92636</t>
  </si>
  <si>
    <t>JOELHO 90 GRAUS, EM FERRO GALVANIZADO, CONEXÃO ROSQUEADA, DN 80 (3"), INSTALADO EM REDE DE ALIMENTAÇÃO PARA HIDRANTE - FORNECIMENTO E INSTALAÇÃO. AF_10/2020</t>
  </si>
  <si>
    <t>12.3.6</t>
  </si>
  <si>
    <t>92678</t>
  </si>
  <si>
    <t>JOELHO 90 GRAUS, EM FERRO GALVANIZADO, CONEXÃO ROSQUEADA, DN 65 (2 1/2"), INSTALADO EM REDE DE ALIMENTAÇÃO PARA SPRINKLER - FORNECIMENTO E INSTALAÇÃO. AF_10/2020</t>
  </si>
  <si>
    <t>12.3.7</t>
  </si>
  <si>
    <t>92703</t>
  </si>
  <si>
    <t>JOELHO 90 GRAUS, EM FERRO GALVANIZADO, CONEXÃO ROSQUEADA, DN 25 (1"), INSTALADO EM RAMAIS E SUB-RAMAIS DE GÁS - FORNECIMENTO E INSTALAÇÃO. AF_10/2020</t>
  </si>
  <si>
    <t>12.3.8</t>
  </si>
  <si>
    <t>92378</t>
  </si>
  <si>
    <t>LUVA, EM FERRO GALVANIZADO, DN 65 (2 1/2"), CONEXÃO ROSQUEADA, INSTALADO EM REDE DE ALIMENTAÇÃO PARA HIDRANTE - FORNECIMENTO E INSTALAÇÃO. AF_10/2020</t>
  </si>
  <si>
    <t>12.3.9</t>
  </si>
  <si>
    <t>92644</t>
  </si>
  <si>
    <t>TÊ, EM FERRO GALVANIZADO, CONEXÃO ROSQUEADA, DN 80 (3"), INSTALADO EM REDE DE ALIMENTAÇÃO PARA HIDRANTE - FORNECIMENTO E INSTALAÇÃO. AF_10/2020</t>
  </si>
  <si>
    <t>12.3.10</t>
  </si>
  <si>
    <t>92642</t>
  </si>
  <si>
    <t>TÊ, EM FERRO GALVANIZADO, CONEXÃO ROSQUEADA, DN 65 (2 1/2"), INSTALADO EM REDE DE ALIMENTAÇÃO PARA HIDRANTE - FORNECIMENTO E INSTALAÇÃO. AF_10/2020</t>
  </si>
  <si>
    <t>12.3.11</t>
  </si>
  <si>
    <t>92390</t>
  </si>
  <si>
    <t>JOELHO 90 GRAUS, EM FERRO GALVANIZADO, DN 65 (2 1/2"), CONEXÃO ROSQUEADA, INSTALADO EM REDE DE ALIMENTAÇÃO PARA HIDRANTE - FORNECIMENTO E INSTALAÇÃO. AF_10/2020</t>
  </si>
  <si>
    <t>12.3.12</t>
  </si>
  <si>
    <t>92382</t>
  </si>
  <si>
    <t>JOELHO 90 GRAUS, EM FERRO GALVANIZADO, DN 25 (1"), CONEXÃO ROSQUEADA, INSTALADO EM REDE DE ALIMENTAÇÃO PARA HIDRANTE - FORNECIMENTO E INSTALAÇÃO. AF_10/2020</t>
  </si>
  <si>
    <t>12.3.13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</si>
  <si>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</si>
  <si>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</si>
  <si>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12.4</t>
  </si>
  <si>
    <t>CASA DE BOMBAS</t>
  </si>
  <si>
    <t>12.4.1</t>
  </si>
  <si>
    <t>JCA-55673449</t>
  </si>
  <si>
    <t>BOMBA CENTRÍFUGA DO SISTEMA DE HIDRANTES - VAZÃO 36,3M3/H - PRESSÃO 36MCA - POTÊNCIA 7,5CV - FORNECIMENTO E INSTALAÇÃO.</t>
  </si>
  <si>
    <t>12.4.2</t>
  </si>
  <si>
    <t>JCA-36013403</t>
  </si>
  <si>
    <t>BOMBA CENTRÍFUGA MULTESTÁGIO DE PRESSURIZAÇÃO DO SISTEMA DE HIDRANTES - VAZÃO 1,5M3/H - PRESSÃO 60MCA - POTÊNCIA 3/4CV - FORNECIMENTO E INSTALAÇÃO.</t>
  </si>
  <si>
    <t>12.4.3</t>
  </si>
  <si>
    <t>101917</t>
  </si>
  <si>
    <t>MANÔMETRO 0 A 200 PSI (0 A 14 KGF/CM2), D = 50MM - FORNECIMENTO E INSTALAÇÃO. AF_10/2020</t>
  </si>
  <si>
    <t>12.4.4</t>
  </si>
  <si>
    <t>JCA-23678945</t>
  </si>
  <si>
    <t>PRESSOSTATO AJUSTÁVEL, PRESSÃO MAXIMA 33BAR - FORNECIMENTO E INSTALAÇÃO.</t>
  </si>
  <si>
    <t>12.4.5</t>
  </si>
  <si>
    <t>94495</t>
  </si>
  <si>
    <t>REGISTRO DE GAVETA BRUTO, LATÃO, ROSCÁVEL, 1" - FORNECIMENTO E INSTALAÇÃO. AF_08/2021</t>
  </si>
  <si>
    <t>12.4.6</t>
  </si>
  <si>
    <t>94499</t>
  </si>
  <si>
    <t>REGISTRO DE GAVETA BRUTO, LATÃO, ROSCÁVEL, 2 1/2" - FORNECIMENTO E INSTALAÇÃO. AF_08/2021</t>
  </si>
  <si>
    <t>12.4.7</t>
  </si>
  <si>
    <t>94500</t>
  </si>
  <si>
    <t>REGISTRO DE GAVETA BRUTO, LATÃO, ROSCÁVEL, 3" - FORNECIMENTO E INSTALAÇÃO. AF_08/2021</t>
  </si>
  <si>
    <t>12.4.8</t>
  </si>
  <si>
    <t>12.4.9</t>
  </si>
  <si>
    <t>103009</t>
  </si>
  <si>
    <t>VÁLVULA DE RETENÇÃO VERTICAL, DE BRONZE, ROSCÁVEL, 2 1/2" - FORNECIMENTO E INSTALAÇÃO. AF_08/2021</t>
  </si>
  <si>
    <t>12.4.10</t>
  </si>
  <si>
    <t>103011</t>
  </si>
  <si>
    <t>VÁLVULA DE RETENÇÃO, DE BRONZE, PÉ COM CRIVOS, ROSCÁVEL, 1" - FORNECIMENTO E INSTALAÇÃO. AF_08/2021</t>
  </si>
  <si>
    <t>12.4.11</t>
  </si>
  <si>
    <t>103016</t>
  </si>
  <si>
    <t>VÁLVULA DE RETENÇÃO, DE BRONZE, PÉ COM CRIVOS, ROSCÁVEL, 3" - FORNECIMENTO E INSTALAÇÃO. AF_08/2021</t>
  </si>
  <si>
    <t>12.4.12</t>
  </si>
  <si>
    <t>UFSB-06898700</t>
  </si>
  <si>
    <t>VÁLVULA DE ALIVIO DE PRESSÃO PARA SISTEMAS PREDIAIS, 2 1/2" - FORNECIMENTO E INSTALAÇÃO</t>
  </si>
  <si>
    <t>13</t>
  </si>
  <si>
    <t>SDAI</t>
  </si>
  <si>
    <t>13.1</t>
  </si>
  <si>
    <t>ELETRODUTOS DE PVC E CONEXÕES</t>
  </si>
  <si>
    <t>13.1.1</t>
  </si>
  <si>
    <t>13.1.2</t>
  </si>
  <si>
    <t>13.1.3</t>
  </si>
  <si>
    <t>13.1.4</t>
  </si>
  <si>
    <t>13.1.5</t>
  </si>
  <si>
    <t>13.1.6</t>
  </si>
  <si>
    <t>13.1.7</t>
  </si>
  <si>
    <t>104402</t>
  </si>
  <si>
    <t>CONDULETE DE PVC, TIPO C, PARA ELETRODUTO DE PVC SOLDÁVEL DN 25 MM (3/4''), APARENTE - FORNECIMENTO E INSTALAÇÃO. AF_10/2022</t>
  </si>
  <si>
    <t>13.1.8</t>
  </si>
  <si>
    <t>104396</t>
  </si>
  <si>
    <t>CONDULETE DE PVC, TIPO E, PARA ELETRODUTO DE PVC SOLDÁVEL DN 25 MM (3/4''), APARENTE - FORNECIMENTO E INSTALAÇÃO. AF_10/2022</t>
  </si>
  <si>
    <t>13.1.9</t>
  </si>
  <si>
    <t>104399</t>
  </si>
  <si>
    <t>CONDULETE DE PVC, TIPO LR, PARA ELETRODUTO DE PVC SOLDÁVEL DN 25 MM (3/4''), APARENTE - FORNECIMENTO E INSTALAÇÃO. AF_10/2022</t>
  </si>
  <si>
    <t>13.1.10</t>
  </si>
  <si>
    <t>13.1.11</t>
  </si>
  <si>
    <t>13.2</t>
  </si>
  <si>
    <t>13.2.1</t>
  </si>
  <si>
    <t>91944</t>
  </si>
  <si>
    <t>CAIXA RETANGULAR 4" X 4" BAIXA (0,30 M DO PISO), PVC, INSTALADA EM PAREDE - FORNECIMENTO E INSTALAÇÃO. AF_03/2023</t>
  </si>
  <si>
    <t>13.3</t>
  </si>
  <si>
    <t>FIOS, CABOS E ACESSÓRIOS</t>
  </si>
  <si>
    <t>13.3.1</t>
  </si>
  <si>
    <t>CFCA-39557142</t>
  </si>
  <si>
    <t>CABO BLINDADO PARA ALARME E DETECÇÃO DE INCÊNCIO 2 X 1,5MM2</t>
  </si>
  <si>
    <t>13.4</t>
  </si>
  <si>
    <t>EQUIPAMENTOS</t>
  </si>
  <si>
    <t>13.4.1</t>
  </si>
  <si>
    <t>S12016</t>
  </si>
  <si>
    <t>Acionador Manual Endereçavel - Modelo AME-2 da Verin ou similar, tipo "Aperte aqui"</t>
  </si>
  <si>
    <t>13.4.2</t>
  </si>
  <si>
    <t>S10446</t>
  </si>
  <si>
    <t>Avisador sonoro tipo sirene para incêndio - Fornecimento</t>
  </si>
  <si>
    <t>13.4.3</t>
  </si>
  <si>
    <t>S12018</t>
  </si>
  <si>
    <t>Detector de fumaça óptico endereçável, modelo VRE-F, marca VERIN ou similar</t>
  </si>
  <si>
    <t>13.4.4</t>
  </si>
  <si>
    <t>S12136</t>
  </si>
  <si>
    <t>Central de alarme de incendio com sistema de 04 laços para até 396 dispositivos, marca JFL, modelo Vulcano - 400 ou similar</t>
  </si>
  <si>
    <t>14</t>
  </si>
  <si>
    <t>PROTEÇÃO CONTRA DESCARGAS ATMOSFÉRICAS</t>
  </si>
  <si>
    <t>14.1</t>
  </si>
  <si>
    <t>ELEMENTOS DE CAPTAÇÃO E DESCIDA</t>
  </si>
  <si>
    <t>14.1.1</t>
  </si>
  <si>
    <t>CFCA-69189474</t>
  </si>
  <si>
    <t>CABO DE COBRE NÚ 35 MM2 - FORNECIMENTO E ASSENTAMENTO.</t>
  </si>
  <si>
    <t>14.1.2</t>
  </si>
  <si>
    <t>CFCA-37138912</t>
  </si>
  <si>
    <t>CONECTOR PARAFUSO FENDIDO SPLIT-BOLT - PARA CABO DE 35MM2 - FORNECIMENTO E INSTALACAO</t>
  </si>
  <si>
    <t>14.1.3</t>
  </si>
  <si>
    <t>UFSB-86122717</t>
  </si>
  <si>
    <t>SUPORTE-GUIA E TENSIONADOR</t>
  </si>
  <si>
    <t>14.1.4</t>
  </si>
  <si>
    <t>UFSB-33649552</t>
  </si>
  <si>
    <t>TERMINAL AÉREO 3/8" X 250MM EM AÇO GALV, COM FIXAÇÃO HORIZONTAL, REF: TEL 044 OU SIMILAR - FORNECIMENTO</t>
  </si>
  <si>
    <t>14.1.5</t>
  </si>
  <si>
    <t>S07903</t>
  </si>
  <si>
    <t>Fornecimento e instalação de haste de aterramento galvanizada a fogo 3/8"x3,45m (RE-BAR) TEL-760, exclusive clips</t>
  </si>
  <si>
    <t>14.1.6</t>
  </si>
  <si>
    <t>GPS-S07904</t>
  </si>
  <si>
    <t>CLIPS 5/8" PARA HASTE DE ATERRAMENTO GALVANIZADA REF.: TEL-5238</t>
  </si>
  <si>
    <t>UND.</t>
  </si>
  <si>
    <t>14.1.7</t>
  </si>
  <si>
    <t>S10729</t>
  </si>
  <si>
    <t>Fixador universal estanhado para cabos 16 a 70mm2 - fornecimento</t>
  </si>
  <si>
    <t>14.1.8</t>
  </si>
  <si>
    <t>96989</t>
  </si>
  <si>
    <t>CAPTOR TIPO FRANKLIN PARA SPDA - FORNECIMENTO E INSTALAÇÃO. AF_08/2023</t>
  </si>
  <si>
    <t>14.2</t>
  </si>
  <si>
    <t>ELEMENTOS DE ATERRAMENTO E E EQUIPOTENCIALIZAÇÃO</t>
  </si>
  <si>
    <t>14.2.1</t>
  </si>
  <si>
    <t>00003379</t>
  </si>
  <si>
    <t>HASTE DE ATERRAMENTO EM ACO COM 3,00 M DE COMPRIMENTO E DN = 5/8", REVESTIDA COM BAIXA CAMADA DE COBRE, SEM CONECTOR</t>
  </si>
  <si>
    <t>14.2.2</t>
  </si>
  <si>
    <t>98111</t>
  </si>
  <si>
    <t>CAIXA DE INSPEÇÃO PARA ATERRAMENTO, CIRCULAR, EM POLIETILENO, DIÂMETRO INTERNO = 0,3 M. AF_12/2020</t>
  </si>
  <si>
    <t>14.2.3</t>
  </si>
  <si>
    <t>CFCA-96794990</t>
  </si>
  <si>
    <t>CABO DE COBRE NÚ 50 MM2 - FORNECIMENTO E ASSENTAMENTO.</t>
  </si>
  <si>
    <t>14.2.4</t>
  </si>
  <si>
    <t>S11131</t>
  </si>
  <si>
    <t>Fornecimento de cartucho para solda exotérmica para cabo 50 mm²</t>
  </si>
  <si>
    <t>14.2.5</t>
  </si>
  <si>
    <t>S10694</t>
  </si>
  <si>
    <t>Conector em latão tipo minigar para cabos 16 - 50 mm² (SPDA)</t>
  </si>
  <si>
    <t>14.2.6</t>
  </si>
  <si>
    <t>93358</t>
  </si>
  <si>
    <t>ESCAVAÇÃO MANUAL DE VALA COM PROFUNDIDADE MENOR OU IGUAL A 1,30 M. AF_02/2021</t>
  </si>
  <si>
    <t>14.2.7</t>
  </si>
  <si>
    <t>S00076</t>
  </si>
  <si>
    <t>Reaterro manual de valas com espalhamento s/ compactação</t>
  </si>
  <si>
    <t>m3</t>
  </si>
  <si>
    <t>14.2.8</t>
  </si>
  <si>
    <t>UFSB-85111960</t>
  </si>
  <si>
    <t>CAIXA DE EQUIPOTENCIALIZAÇÃO EM AÇO 200X200X90MM, PARA EMBUTIR COM TAMPA, COM 9 TERMINAIS, REF:TEL-901 OU SIMILAR (SPDA)</t>
  </si>
  <si>
    <t>15</t>
  </si>
  <si>
    <t>REVESTIMENTOS</t>
  </si>
  <si>
    <t>15.1</t>
  </si>
  <si>
    <t>REVESTIMENTO PRIMARIO</t>
  </si>
  <si>
    <t>15.1.1</t>
  </si>
  <si>
    <t>87905</t>
  </si>
  <si>
    <t>CHAPISCO APLICADO EM ALVENARIA (COM PRESENÇA DE VÃOS) E ESTRUTURAS DE CONCRETO DE FACHADA, COM COLHER DE PEDREIRO. ARGAMASSA TRAÇO 1:3 COM PREPARO EM BETONEIRA 400L. AF_10/2022</t>
  </si>
  <si>
    <t>15.1.2</t>
  </si>
  <si>
    <t>87879</t>
  </si>
  <si>
    <t>CHAPISCO APLICADO EM ALVENARIAS E ESTRUTURAS DE CONCRETO INTERNAS, COM COLHER DE PEDREIRO. ARGAMASSA TRAÇO 1:3 COM PREPARO EM BETONEIRA 400L. AF_10/2022</t>
  </si>
  <si>
    <t>15.1.3</t>
  </si>
  <si>
    <t>104233</t>
  </si>
  <si>
    <t>EMBOÇO OU MASSA ÚNICA EM ARGAMASSA TRAÇO 1:2:8, PREPARO MECÂNICA COM BETONEIRA 400 L, APLICADA MANUALMENTE EM PANOS DE FACHADA SEM PRESENÇA DE VÃOS, ESPESSURA DE 25 MM, ACESSO POR ANDAIME. AF_08/2022</t>
  </si>
  <si>
    <t>15.1.4</t>
  </si>
  <si>
    <t>104975</t>
  </si>
  <si>
    <t>EMBOÇO, EM ARGAMASSA TRAÇO 1:2:8, PREPARO MECÂNICO, APLICADO MANUALMENTE EM PAREDES INTERNAS DE AMBIENTES COM PÉ-DIREITO DUPLO E ÁREA MAIOR QUE 10M², E = 10MM, COM TALISCAS. AF_03/2024</t>
  </si>
  <si>
    <t>15.1.5</t>
  </si>
  <si>
    <t>104955</t>
  </si>
  <si>
    <t>MASSA ÚNICA, EM ARGAMASSA TRAÇO 1:2:8, PREPARO MECÂNICO, APLICADA MANUALMENTE EM PAREDES INTERNAS DE AMBIENTES COM PÉ-DIREITO DUPLO E ÁREA MAIOR QUE 10M², E = 17,5MM, COM TALISCAS. AF_03/2024</t>
  </si>
  <si>
    <t>15.2</t>
  </si>
  <si>
    <t>REVESTIMENTOS DE ACABAMENTOS</t>
  </si>
  <si>
    <t>15.2.1</t>
  </si>
  <si>
    <t>UFSB-77954389</t>
  </si>
  <si>
    <t>REVESTIMENTO CERÂMICO PARA PAREDES INTERNAS COM PLACAS TIPO ESMALTADA DE DIMENSÕES 60X30 CM APLICADAS A MEIA ALTURA DAS PAREDES.</t>
  </si>
  <si>
    <t>15.2.2</t>
  </si>
  <si>
    <t>JCA-27306696</t>
  </si>
  <si>
    <t>FORRO EM FIBRA MINERAL - 625 X 625 MM, PARA AMBIENTES COMERCIAIS, INCLUSIVE ESTRUTURA DE FIXAÇÃO.</t>
  </si>
  <si>
    <t>15.2.3</t>
  </si>
  <si>
    <t>96114</t>
  </si>
  <si>
    <t>FORRO EM DRYWALL, PARA AMBIENTES COMERCIAIS, INCLUSIVE ESTRUTURA BIRECIONAL DE FIXAÇÃO. AF_08/2023_PS</t>
  </si>
  <si>
    <t>16</t>
  </si>
  <si>
    <t>LOUÇAS METAIS E ACESSÓRIOS</t>
  </si>
  <si>
    <t>16.1</t>
  </si>
  <si>
    <t>LOUÇAS</t>
  </si>
  <si>
    <t>16.1.1</t>
  </si>
  <si>
    <t>86904</t>
  </si>
  <si>
    <t>LAVATÓRIO LOUÇA BRANCA SUSPENSO, 29,5 X 39CM OU EQUIVALENTE, PADRÃO POPULAR - FORNECIMENTO E INSTALAÇÃO. AF_01/2020</t>
  </si>
  <si>
    <t>16.1.2</t>
  </si>
  <si>
    <t>86932</t>
  </si>
  <si>
    <t>VASO SANITÁRIO SIFONADO COM CAIXA ACOPLADA LOUÇA BRANCA - PADRÃO MÉDIO, INCLUSO ENGATE FLEXÍVEL EM METAL CROMADO, 1/2 X 40CM - FORNECIMENTO E INSTALAÇÃO. AF_01/2020</t>
  </si>
  <si>
    <t>16.1.3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</si>
  <si>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</si>
  <si>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</si>
  <si>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16.1.4</t>
  </si>
  <si>
    <t>100858</t>
  </si>
  <si>
    <t>MICTÓRIO SIFONADO LOUÇA BRANCA - PADRÃO MÉDIO - FORNECIMENTO E INSTALAÇÃO. AF_01/2020</t>
  </si>
  <si>
    <t>16.1.5</t>
  </si>
  <si>
    <t>86919</t>
  </si>
  <si>
    <t>TANQUE DE LOUÇA BRANCA COM COLUNA, 30L OU EQUIVALENTE, INCLUSO SIFÃO FLEXÍVEL EM PVC, VÁLVULA METÁLICA E TORNEIRA DE METAL CROMADO PADRÃO MÉDIO - FORNECIMENTO E INSTALAÇÃO. AF_01/2020</t>
  </si>
  <si>
    <t>16.2</t>
  </si>
  <si>
    <t>METAIS</t>
  </si>
  <si>
    <t>16.2.1</t>
  </si>
  <si>
    <t>100866</t>
  </si>
  <si>
    <t>BARRA DE APOIO RETA, EM ACO INOX POLIDO, COMPRIMENTO 60CM, FIXADA NA PAREDE - FORNECIMENTO E INSTALAÇÃO. AF_01/2020</t>
  </si>
  <si>
    <t>16.2.2</t>
  </si>
  <si>
    <t>100867</t>
  </si>
  <si>
    <t>BARRA DE APOIO RETA, EM ACO INOX POLIDO, COMPRIMENTO 70 CM, FIXADA NA PAREDE - FORNECIMENTO E INSTALAÇÃO. AF_01/2020</t>
  </si>
  <si>
    <t>16.2.3</t>
  </si>
  <si>
    <t>100868</t>
  </si>
  <si>
    <t>BARRA DE APOIO RETA, EM ACO INOX POLIDO, COMPRIMENTO 80 CM, FIXADA NA PAREDE - FORNECIMENTO E INSTALAÇÃO. AF_01/2020</t>
  </si>
  <si>
    <t>16.2.4</t>
  </si>
  <si>
    <t>UFSB-72739551</t>
  </si>
  <si>
    <t>DUCHA / CHUVEIRO METALICO, DE PAREDE, ARTICULAVEL, COM BRACO/CANO, SEM DESVIADOR - FORNECIMENTO E INSTALAÇÃO. A</t>
  </si>
  <si>
    <t>16.2.5</t>
  </si>
  <si>
    <t>UFSB-06494909</t>
  </si>
  <si>
    <t>DUCHA HIGIENICA PLASTICA COM REGISTRO METALICO 1/2" - FORNECIMENTO E INSTALAÇÃO.</t>
  </si>
  <si>
    <t>16.2.6</t>
  </si>
  <si>
    <t>UFSB-50455475</t>
  </si>
  <si>
    <t>TORNEIRA DE METAL AMARELO, PARA JARDIM, DE PAREDE, COM BICO PLASTICO, CANO CURTO, AREA EXTERNA - FORNECIMENTO E INSTALAÇÃO</t>
  </si>
  <si>
    <t>16.2.7</t>
  </si>
  <si>
    <t>UFSB-60907844</t>
  </si>
  <si>
    <t>TORNEIRA METALICA CROMADA DE MESA COM ALAVANCA PARA PCD, PARA LAVATORIO, TEMPORIZADA PRESSAO FECHAMENTO AUTOMATICO, BICA BAIXA</t>
  </si>
  <si>
    <t>16.3</t>
  </si>
  <si>
    <t>ACESSÓRIOS</t>
  </si>
  <si>
    <t>16.3.1</t>
  </si>
  <si>
    <t>100849</t>
  </si>
  <si>
    <t>ASSENTO SANITÁRIO CONVENCIONAL - FORNECIMENTO E INSTALACAO. AF_01/2020</t>
  </si>
  <si>
    <t>16.3.2</t>
  </si>
  <si>
    <t>UFSB-81513569</t>
  </si>
  <si>
    <t>ESPELHO CRISTAL, ESPESSURA 4 MM, SEM MOLDURA, 60x100, FORNECIMENTO E INSTALAÇÃO</t>
  </si>
  <si>
    <t>16.3.3</t>
  </si>
  <si>
    <t>UFSB-80687123</t>
  </si>
  <si>
    <t>TOALHEIRO PLASTICO TIPO DISPENSER PARA PAPEL TOALHA INTERFOLHADO, INCLUSO FIXAÇÃO.</t>
  </si>
  <si>
    <t>16.3.4</t>
  </si>
  <si>
    <t>95547</t>
  </si>
  <si>
    <t>SABONETEIRA PLASTICA TIPO DISPENSER PARA SABONETE LIQUIDO COM RESERVATORIO 800 A 1500 ML, INCLUSO FIXAÇÃO. AF_01/2020</t>
  </si>
  <si>
    <t>16.3.5</t>
  </si>
  <si>
    <t>UFSB-48044101</t>
  </si>
  <si>
    <t>ALARME BANHEIRO PCD DEFICIENTE FÍSICO CONFORME NBR 9050 COM ACIONADOR, INCLUSO FIXAÇÃO.</t>
  </si>
  <si>
    <t>16.3.6</t>
  </si>
  <si>
    <t>UFSB-49665253</t>
  </si>
  <si>
    <t>PAPELEIRA PLASTICA TIPO DISPENSER PARA PAPEL HIGIENICO ROLAO, INCLUSO FIXAÇÃO.</t>
  </si>
  <si>
    <t>16.4</t>
  </si>
  <si>
    <t>BANCADAS</t>
  </si>
  <si>
    <t>16.4.1</t>
  </si>
  <si>
    <t>CFCA-00000001</t>
  </si>
  <si>
    <t>BANC 001 - BANCADA EM GRANITO BRANCO - 450x60cm</t>
  </si>
  <si>
    <t>16.4.2</t>
  </si>
  <si>
    <t>CFCA-00000002</t>
  </si>
  <si>
    <t>BANC 002 - BANCADA EM GRANITO BRANCO - 500x60cm</t>
  </si>
  <si>
    <t>16.4.3</t>
  </si>
  <si>
    <t>CFCA-00000003</t>
  </si>
  <si>
    <t>BANC 003 - BANCADA EM GRANITO BRANCO - 670x70cm - COM DUAS CUBAS INOX</t>
  </si>
  <si>
    <t>16.4.4</t>
  </si>
  <si>
    <t>CFCA-00000004</t>
  </si>
  <si>
    <t>BANC 004 - BANCADA EM GRANITO BRANCO - 400x60cm</t>
  </si>
  <si>
    <t>16.4.5</t>
  </si>
  <si>
    <t>CFCA-00000005</t>
  </si>
  <si>
    <t>BANC 005 - BANCADA EM GRANITO BRANCO - 310x60cm</t>
  </si>
  <si>
    <t>16.4.6</t>
  </si>
  <si>
    <t>CFCA-00000006</t>
  </si>
  <si>
    <t>BANC 006 - BANCADA EM GRANITO BRANCO EM "L" - 490X60cm / 215x60cm - COM UMA CUBA INOX</t>
  </si>
  <si>
    <t>16.4.7</t>
  </si>
  <si>
    <t>CFCA-00000007</t>
  </si>
  <si>
    <t>BANC 007 - BANCADA EM GRANITO BRANCO EM "L" - 290X70cm / 80x70cm - COM UMA CUBA INOX</t>
  </si>
  <si>
    <t>16.4.8</t>
  </si>
  <si>
    <t>CFCA-00000008</t>
  </si>
  <si>
    <t>BANC 008 - BANCADA EM GRANITO BRANCO EM "L" - 290X70cm / 25x70cm</t>
  </si>
  <si>
    <t>16.4.9</t>
  </si>
  <si>
    <t>CFCA-00000009</t>
  </si>
  <si>
    <t>BANC 009 - BANCADA EM GRANITO BRANCO EM "U" - 2X290X60cm / 280x60cm - COM UMA CUBA INOX</t>
  </si>
  <si>
    <t>16.4.10</t>
  </si>
  <si>
    <t>CFCA-00000010</t>
  </si>
  <si>
    <t>BANC 010 - BANCADA EM GRANITO BRANCO - 595X100ou70cm (VER PROJETO) - LAB. DIDATICO 2</t>
  </si>
  <si>
    <t>16.4.11</t>
  </si>
  <si>
    <t>CFCA-00000011</t>
  </si>
  <si>
    <t>BANC 011 - BANCADA EM GRANITO BRANCO - 500x120cm</t>
  </si>
  <si>
    <t>16.4.12</t>
  </si>
  <si>
    <t>CFCA-00000012</t>
  </si>
  <si>
    <t>BANC 012 - BANCADA EM GRANITO BRANCO - 570x70cm - COM DUAS CUBAS INOX</t>
  </si>
  <si>
    <t>16.4.13</t>
  </si>
  <si>
    <t>CFCA-00000013</t>
  </si>
  <si>
    <t>BANC 013 - BANCADA EM GRANITO BRANCO EM "L" - 365X100cm / 190x100cm - COM DUAS CUBAS INOX</t>
  </si>
  <si>
    <t>16.4.14</t>
  </si>
  <si>
    <t>CFCA-00000014</t>
  </si>
  <si>
    <t>BANC 014 - BANCADA EM GRANITO BRANCO - 320x100cm</t>
  </si>
  <si>
    <t>16.4.15</t>
  </si>
  <si>
    <t>CFCA-00000015</t>
  </si>
  <si>
    <t>BANC 015 - BANCADA EM GRANITO BRANCO - 350x100cm</t>
  </si>
  <si>
    <t>16.4.16</t>
  </si>
  <si>
    <t>CFCA-00000016</t>
  </si>
  <si>
    <t>BANC 016 - BANCADA EM GRANITO BRANCO - 260x60cm - COM UMA CUBA INOX</t>
  </si>
  <si>
    <t>16.4.17</t>
  </si>
  <si>
    <t>CFCA-00000017</t>
  </si>
  <si>
    <t>BANC 017 - BANCADA EM GRANITO BRANCO - 370x60cm</t>
  </si>
  <si>
    <t>16.4.18</t>
  </si>
  <si>
    <t>CFCA-00000018</t>
  </si>
  <si>
    <t>BANC 018 - BANCADA EM GRANITO BRANCO - 210x100cm - COM DUAS CUBAS INOX</t>
  </si>
  <si>
    <t>16.4.19</t>
  </si>
  <si>
    <t>CFCA-00000019</t>
  </si>
  <si>
    <t>BANC 019 - BANCADA EM GRANITO BRANCO - 150x60cm</t>
  </si>
  <si>
    <t>16.4.20</t>
  </si>
  <si>
    <t>CFCA-00000020</t>
  </si>
  <si>
    <t>BANC 020 - BANCADA EM GRANITO BRANCO EM "L" - 360X60cm / 200x60cm</t>
  </si>
  <si>
    <t>16.4.21</t>
  </si>
  <si>
    <t>CFCA-00000021</t>
  </si>
  <si>
    <t>BANC 021 - BANCADA EM GRANITO BRANCO EM "U" - 350x60cm x 280x60cm x 210x60cm</t>
  </si>
  <si>
    <t>16.4.22</t>
  </si>
  <si>
    <t>CFCA-00000022</t>
  </si>
  <si>
    <t>BANC 022 - BANCADA EM GRANITO BRANCO - 560x120cm - COM UMA CUBA INOX</t>
  </si>
  <si>
    <t>16.4.23</t>
  </si>
  <si>
    <t>CFCA-00000023</t>
  </si>
  <si>
    <t>BANC 023 - BANCADA EM GRANITO BRANCO - 735x60cm</t>
  </si>
  <si>
    <t>16.4.24</t>
  </si>
  <si>
    <t>CFCA-00000024</t>
  </si>
  <si>
    <t>BANC 024 - BANCADA EM GRANITO BRANCO - 400x40cm</t>
  </si>
  <si>
    <t>16.4.25</t>
  </si>
  <si>
    <t>CFCA-00000025</t>
  </si>
  <si>
    <t>BANC 025 - BANCADA EM GRANITO BRANCO - 160x60cm</t>
  </si>
  <si>
    <t>16.4.26</t>
  </si>
  <si>
    <t>CFCA-00000026</t>
  </si>
  <si>
    <t>BANC 026 - BANCADA EM GRANITO BRANCO - 395x55cm - COM 4 CUBAS DE LOUÇA</t>
  </si>
  <si>
    <t>16.4.27</t>
  </si>
  <si>
    <t>CFCA-00000027</t>
  </si>
  <si>
    <t>BANC 027 - BANCADA EM GRANITO BRANCO - 395x55cm - COM 4 CUBAS DE LOUÇA</t>
  </si>
  <si>
    <t>16.4.28</t>
  </si>
  <si>
    <t>CFCA-00000028</t>
  </si>
  <si>
    <t>BANC 028 - BANCADA EM GRANITO BRANCO EM "U" - 290x60cm x 280x60cm x 290x60cm - COM UMA CUBA INOX</t>
  </si>
  <si>
    <t>16.4.29</t>
  </si>
  <si>
    <t>CFCA-00000029</t>
  </si>
  <si>
    <t>BANC 029 - BANCADA EM GRANITO BRANCO EM "U" - 290x60cm x 280x85cm x 290x65cm - COM UMA CUBA INOX</t>
  </si>
  <si>
    <t>16.4.30</t>
  </si>
  <si>
    <t>CFCA-00000030</t>
  </si>
  <si>
    <t>BANC 030 - BANCADA EM GRANITO BRANCO - 735x60cm - COM DUAS CUBAS INOX</t>
  </si>
  <si>
    <t>16.4.31</t>
  </si>
  <si>
    <t>CFCA-00000031</t>
  </si>
  <si>
    <t>BANC 031 - BANCADA EM GRANITO BRANCO - 400x80cm</t>
  </si>
  <si>
    <t>16.4.32</t>
  </si>
  <si>
    <t>CFCA-00000032</t>
  </si>
  <si>
    <t>BANC 032 - BANCADA EM GRANITO BRANCO EM "U" - 290x60cm x 280x70cm x 290x60cm - COM UMA CUBA INOX</t>
  </si>
  <si>
    <t>16.4.33</t>
  </si>
  <si>
    <t>CFCA-00000033</t>
  </si>
  <si>
    <t>BANC 033 - BANCADA EM GRANITO BRANCO EM "L" - 290X60cm / 180x70cm - COM UMA CUBA INOX</t>
  </si>
  <si>
    <t>16.4.34</t>
  </si>
  <si>
    <t>CFCA-00000034</t>
  </si>
  <si>
    <t>BANC 034 - BANCADA EM GRANITO BRANCO EM "L" - 290X60cm / 25x70cm</t>
  </si>
  <si>
    <t>16.4.35</t>
  </si>
  <si>
    <t>CFCA-00000035</t>
  </si>
  <si>
    <t>BANC 035 - BANCADA EM GRANITO BRANCO EM "L" - 290X70cm / 730x70cm - COM DUAS CUBAS INOX</t>
  </si>
  <si>
    <t>16.4.36</t>
  </si>
  <si>
    <t>CFCA-00000036</t>
  </si>
  <si>
    <t>BANC 036 - BANCADA EM GRANITO BRANCO - 400x100cm</t>
  </si>
  <si>
    <t>16.4.37</t>
  </si>
  <si>
    <t>CFCA-00000037</t>
  </si>
  <si>
    <t>BANC 037 - BANCADA EM GRANITO BRANCO EM "U" - 290x70cm x 660x70cm x 290x70cm - COM UMA CUBA INOX</t>
  </si>
  <si>
    <t>16.4.38</t>
  </si>
  <si>
    <t>CFCA-00000038</t>
  </si>
  <si>
    <t>BANC 038 - BANCADA EM GRANITO BRANCO - 595x60cm</t>
  </si>
  <si>
    <t>16.4.39</t>
  </si>
  <si>
    <t>CFCA-00000039</t>
  </si>
  <si>
    <t>BANC 039 - BANCADA EM GRANITO BRANCO - 600x70cm - COM DUAS CUBAS INOX</t>
  </si>
  <si>
    <t>16.4.40</t>
  </si>
  <si>
    <t>CFCA-00000040</t>
  </si>
  <si>
    <t>BANC 040 - BANCADA EM GRANITO BRANCO EM "L" - 290X60cm / 95x70cm - COM UMA CUBA INOX</t>
  </si>
  <si>
    <t>16.4.41</t>
  </si>
  <si>
    <t>CFCA-00000041</t>
  </si>
  <si>
    <t>BANC 041 - BANCADA EM GRANITO BRANCO EM "L" - 290X60cm / 100x60cm</t>
  </si>
  <si>
    <t>16.4.42</t>
  </si>
  <si>
    <t>CFCA-00000042</t>
  </si>
  <si>
    <t>BANC 042 - BANCADA EM GRANITO BRANCO - 600x60cm</t>
  </si>
  <si>
    <t>16.4.43</t>
  </si>
  <si>
    <t>CFCA-00000043</t>
  </si>
  <si>
    <t>BANC 043 - BANCADA EM GRANITO BRANCO EM "L" - 575X70cm / 500x70cm</t>
  </si>
  <si>
    <t>16.4.44</t>
  </si>
  <si>
    <t>CFCA-00000044</t>
  </si>
  <si>
    <t>BANC 044 - BANCADA EM GRANITO BRANCO EM "L" - 370X60cm / 460x60cm - COM UMA CUBA INOX</t>
  </si>
  <si>
    <t>16.4.45</t>
  </si>
  <si>
    <t>CFCA-00000045</t>
  </si>
  <si>
    <t>BANC 045 - BANCADA EM GRANITO BRANCO EM "L" - 370X60cm / 460x60cm - COM UMA CUBA INOX</t>
  </si>
  <si>
    <t>16.4.46</t>
  </si>
  <si>
    <t>CFCA-00000046</t>
  </si>
  <si>
    <t>BANC 046 - BANCADA EM GRANITO BRANCO EM "L" - 340X60cm / 460x60cm - COM UMA CUBA INOX</t>
  </si>
  <si>
    <t>16.4.47</t>
  </si>
  <si>
    <t>CFCA-00000047</t>
  </si>
  <si>
    <t>BANC 047 - BANCADA EM GRANITO BRANCO EM "L" - 340X60cm / 460x60cm - COM UMA CUBA INOX</t>
  </si>
  <si>
    <t>16.4.48</t>
  </si>
  <si>
    <t>CFCA-00000048</t>
  </si>
  <si>
    <t>BANC 048 - BANCADA EM GRANITO BRANCO - 186x100cm</t>
  </si>
  <si>
    <t>16.4.49</t>
  </si>
  <si>
    <t>CFCA-00000049</t>
  </si>
  <si>
    <t>BANC 049 - BANCADA EM GRANITO BRANCO - 400x60cm</t>
  </si>
  <si>
    <t>16.4.50</t>
  </si>
  <si>
    <t>CFCA-00000050</t>
  </si>
  <si>
    <t>BANC 050 - BANCADA EM GRANITO BRANCO EM "U" - 480x60cm x 800x60cm x 612x60cm</t>
  </si>
  <si>
    <t>17</t>
  </si>
  <si>
    <t>PINTURA</t>
  </si>
  <si>
    <t>17.1</t>
  </si>
  <si>
    <t>88497</t>
  </si>
  <si>
    <t>EMASSAMENTO COM MASSA LÁTEX, APLICAÇÃO EM PAREDE, DUAS DEMÃOS, LIXAMENTO MANUAL. AF_04/2023</t>
  </si>
  <si>
    <t>17.2</t>
  </si>
  <si>
    <t>88485</t>
  </si>
  <si>
    <t>FUNDO SELADOR ACRÍLICO, APLICAÇÃO MANUAL EM PAREDE, UMA DEMÃO. AF_04/2023</t>
  </si>
  <si>
    <t>17.3</t>
  </si>
  <si>
    <t>88489</t>
  </si>
  <si>
    <t>PINTURA LÁTEX ACRÍLICA PREMIUM, APLICAÇÃO MANUAL EM PAREDES, DUAS DEMÃOS. AF_04/2023</t>
  </si>
  <si>
    <t>18</t>
  </si>
  <si>
    <t>SERVIÇOS COMPLEMENTARES</t>
  </si>
  <si>
    <t>18.1</t>
  </si>
  <si>
    <t>CORRIMÕES E GUARDA CORPO</t>
  </si>
  <si>
    <t>18.1.1</t>
  </si>
  <si>
    <t>UFSB-32659728</t>
  </si>
  <si>
    <t>CORRIMÃO DUPLO, DIÂMETRO EXTERNO = 1 1/2", EM AÇO GALVANIZADO.</t>
  </si>
  <si>
    <t>18.1.2</t>
  </si>
  <si>
    <t>99839</t>
  </si>
  <si>
    <t>GUARDA-CORPO DE AÇO GALVANIZADO DE 1,10M DE ALTURA, MONTANTES TUBULARES DE 1.1/2 ESPAÇADOS DE 1,20M, TRAVESSA SUPERIOR DE 2 , GRADIL FORMADO POR BARRAS CHATAS EM FERRO DE 32X4,8MM, FIXADO COM CHUMBADOR MECÂNICO. AF_04/2019_PS</t>
  </si>
  <si>
    <t>18.2</t>
  </si>
  <si>
    <t>LINHA DE VIDA</t>
  </si>
  <si>
    <t>18.2.1</t>
  </si>
  <si>
    <t>UFSB-99411739</t>
  </si>
  <si>
    <t>LINHA DE VIDA HORIZONTAL COM CABO DE AÇO - FORNECIMENTO E INSTALAÇÃO</t>
  </si>
  <si>
    <t>19</t>
  </si>
  <si>
    <t>AR CONDICIONADO</t>
  </si>
  <si>
    <t>19.1</t>
  </si>
  <si>
    <t>REDE DE DUTOS</t>
  </si>
  <si>
    <t>19.1.1</t>
  </si>
  <si>
    <t>UFSB-44606329</t>
  </si>
  <si>
    <t>FABRICAÇÃO DE DUTO RETANGULAR PARA AR CONDICIONADO (TRECHO RETO) EM CHAPA GALVANIZADA BITOLA 24. AF_03/2024</t>
  </si>
  <si>
    <t>19.2</t>
  </si>
  <si>
    <t>GRELHAS E DIFUSORES</t>
  </si>
  <si>
    <t>19.2.1</t>
  </si>
  <si>
    <t>JCA-03569057</t>
  </si>
  <si>
    <t>AR-AG-225x125/0/0/FAN0M0 - GRELHA DE ALETAS FIXAS, COM REGISTRO AG, COM FUROS NAS ABAS, ANODIZADO, REGISTRO EM ACO , NCM: 76169900</t>
  </si>
  <si>
    <t>19.2.2</t>
  </si>
  <si>
    <t>UFSB-38855584</t>
  </si>
  <si>
    <t>G6 - GRELHA TROX MODELO AT 425X425mm COM REGISTRO - FORNECIMENTO E INSTALAÇÃO</t>
  </si>
  <si>
    <t>19.2.3</t>
  </si>
  <si>
    <t>UFSB-38951636</t>
  </si>
  <si>
    <t>VENEZIANA EXTERIOR MODELO AWK 497x397 - TROX</t>
  </si>
  <si>
    <t>19.3</t>
  </si>
  <si>
    <t>19.3.1</t>
  </si>
  <si>
    <t>103289</t>
  </si>
  <si>
    <t>TUBO EM COBRE FLEXÍVEL, DN 1/4", COM ISOLAMENTO, INSTALADO EM FORRO, PARA RAMAL DE ALIMENTAÇÃO DE AR CONDICIONADO, INCLUSO FIXADOR. AF_11/2021_PA</t>
  </si>
  <si>
    <t>19.3.2</t>
  </si>
  <si>
    <t>103290</t>
  </si>
  <si>
    <t>TUBO EM COBRE FLEXÍVEL, DN 3/8", COM ISOLAMENTO, INSTALADO EM FORRO, PARA RAMAL DE ALIMENTAÇÃO DE AR CONDICIONADO, INCLUSO FIXADOR. AF_11/2021_PA</t>
  </si>
  <si>
    <t>19.3.3</t>
  </si>
  <si>
    <t>103291</t>
  </si>
  <si>
    <t>TUBO EM COBRE FLEXÍVEL, DN 1/2", COM ISOLAMENTO, INSTALADO EM FORRO, PARA RAMAL DE ALIMENTAÇÃO DE AR CONDICIONADO, INCLUSO FIXADOR. AF_11/2021_PA</t>
  </si>
  <si>
    <t>19.3.4</t>
  </si>
  <si>
    <t>97330</t>
  </si>
  <si>
    <t>TUBO EM COBRE FLEXÍVEL, DN 5/8", COM ISOLAMENTO, INSTALADO EM RAMAL DE ALIMENTAÇÃO DE AR CONDICIONADO COM CONDENSADORA INDIVIDUAL - FORNECIMENTO E INSTALAÇÃO. AF_12/2015</t>
  </si>
  <si>
    <t>19.3.5</t>
  </si>
  <si>
    <t>S11791</t>
  </si>
  <si>
    <t>Tubulação em cobre Ø 3/4", para interligação de condensador/evaporador, inclusive isolamento térmico elastomérico 19mm. multikits, alimentação elétrica,conexões e fixações(infraestrutura p/sistema package de climatização)- fornecimento e instalação</t>
  </si>
  <si>
    <t>19.3.6</t>
  </si>
  <si>
    <t>S11783</t>
  </si>
  <si>
    <t>Tubulação em cobre Ø 7/8", para interligação de condensador/evaporador, inclusive isolamento térmico elastomérico 19mm. multikits, alimentação elétrica, conexões e fixações (infraestrutura p/ sistema de climatização vrv) - fornecimento e instalação</t>
  </si>
  <si>
    <t>19.3.7</t>
  </si>
  <si>
    <t>S11784</t>
  </si>
  <si>
    <t>Tubulação em cobre Ø 1", para interligação de condensador/evaporador, inclusive isolamento térmico elastomérico 19mm. multikits, alimentação elétrica, conexões e fixações (infraestrutura p/ sistema de climatização vrv) - fornecimento e instalação</t>
  </si>
  <si>
    <t>19.3.8</t>
  </si>
  <si>
    <t>S11785</t>
  </si>
  <si>
    <t>Tubulação em cobre Ø 1 1/8", para interligação de condensador/evaporador, inclusive isolamento térmico elastomérico 19mm. multikits, alimentação elétrica, conexões e fixações (infraestrutura p/ sistema de climatização vrv) - fornecimento e instalação</t>
  </si>
  <si>
    <t>19.3.9</t>
  </si>
  <si>
    <t>S11786</t>
  </si>
  <si>
    <t>Tubulação em cobre Ø 1 1/4", para interligação de condensador/evaporador, inclusive isolamento térmico elastomérico 19mm. multikits, alimentação elétrica, conexões e fixações (infraestrutura p/ sistema de climatização vrv) - fornecimento e instalação</t>
  </si>
  <si>
    <t>19.3.10</t>
  </si>
  <si>
    <t>S11787</t>
  </si>
  <si>
    <t>Tubulação em cobre Ø 1 1/2", para interligação de condensador/evaporador, inclusive isolamento térmico elastomérico 19mm. multikits, alimentação elétrica, conexões e fixações (infraestrutura p/ sistema de climatização vrv) - fornecimento e instalação</t>
  </si>
  <si>
    <t>19.4</t>
  </si>
  <si>
    <t>UNIDADES EXTERNAS (INSTALAÇÃO)</t>
  </si>
  <si>
    <t>19.4.1</t>
  </si>
  <si>
    <t>JCA-06502982</t>
  </si>
  <si>
    <t>SERVIÇO DE INSTALAÇÃO DE CONDENSADOR PARA SISTEMA VRF DE AR CONDICIONADO, CAPACIDADE DE ATÉ 16 HP</t>
  </si>
  <si>
    <t>19.5</t>
  </si>
  <si>
    <t>UNIDADES INTERNAS (INSTALAÇÃO)</t>
  </si>
  <si>
    <t>19.5.1</t>
  </si>
  <si>
    <t>JCA-41394619</t>
  </si>
  <si>
    <t>SERVIÇO DE INSTALAÇÃO DE AR CONDICIONADO SPLIT VRF, HI-WALL (PAREDE), CAPACIDADE DE 1,0 A 1,5 HP</t>
  </si>
  <si>
    <t>19.5.2</t>
  </si>
  <si>
    <t>JCA-21011053</t>
  </si>
  <si>
    <t>SERVIÇO DE INSTALAÇÃO DE AR CONDICIONADO SPLIT VRF, HI-WALL (PAREDE), CAPACIDADE DE 2,0 HP</t>
  </si>
  <si>
    <t>19.5.3</t>
  </si>
  <si>
    <t>JCA-27414341</t>
  </si>
  <si>
    <t>SERVIÇO DE INSTALAÇÃO DE AR CONDICIONADO SPLIT VRF, PISO TETO, CAPACIDADE DE 2,0 HP</t>
  </si>
  <si>
    <t>19.5.4</t>
  </si>
  <si>
    <t>JCA-60283007</t>
  </si>
  <si>
    <t>SERVIÇO DE INSTALAÇÃO DE AR CONDICIONADO SPLIT VRF, PISO TETO, CAPACIDADE DE 2,5 HP</t>
  </si>
  <si>
    <t>19.5.5</t>
  </si>
  <si>
    <t>JCA-67362166</t>
  </si>
  <si>
    <t>SERVIÇO DE INSTALAÇÃO DE AR CONDICIONADO SPLIT VRF, PISO TETO, CAPACIDADE DE 3,0 HP</t>
  </si>
  <si>
    <t>19.5.6</t>
  </si>
  <si>
    <t>JCA-30609979</t>
  </si>
  <si>
    <t>SERVIÇO DE INSTALAÇÃO DE AR CONDICIONADO SPLIT VRF, PISO TETO, CAPACIDADE MAIOR OU IGUAL A 4,0 HP</t>
  </si>
  <si>
    <t>19.5.7</t>
  </si>
  <si>
    <t>JCA-91745620</t>
  </si>
  <si>
    <t>SERVIÇO DE INSTALAÇÃO DE AR CONDICIONADO SPLIT VRF, CASSETE, CAPACIDADE ATÉ 2,0 HP</t>
  </si>
  <si>
    <t>20</t>
  </si>
  <si>
    <t>PISO</t>
  </si>
  <si>
    <t>20.1</t>
  </si>
  <si>
    <t>INTERNOS</t>
  </si>
  <si>
    <t>20.1.1</t>
  </si>
  <si>
    <t>88476</t>
  </si>
  <si>
    <t>CONTRAPISO COM ARGAMASSA AUTONIVELANTE, APLICADO SOBRE LAJE, ADERIDO, ESPESSURA 2CM. AF_07/2021</t>
  </si>
  <si>
    <t>20.1.2</t>
  </si>
  <si>
    <t>88477</t>
  </si>
  <si>
    <t>CONTRAPISO COM ARGAMASSA AUTONIVELANTE, APLICADO SOBRE LAJE, ADERIDO, ESPESSURA 3CM. AF_07/2021</t>
  </si>
  <si>
    <t>20.1.3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</si>
  <si>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</si>
  <si>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</si>
  <si>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20.1.4</t>
  </si>
  <si>
    <t>87261</t>
  </si>
  <si>
    <t>REVESTIMENTO CERÂMICO PARA PISO COM PLACAS TIPO PORCELANATO DE DIMENSÕES 60X60 CM APLICADA EM AMBIENTES DE ÁREA MENOR QUE 5 M². AF_02/2023_PE</t>
  </si>
  <si>
    <t>20.1.5</t>
  </si>
  <si>
    <t>87262</t>
  </si>
  <si>
    <t>REVESTIMENTO CERÂMICO PARA PISO COM PLACAS TIPO PORCELANATO DE DIMENSÕES 60X60 CM APLICADA EM AMBIENTES DE ÁREA ENTRE 5 M² E 10 M². AF_02/2023_PE</t>
  </si>
  <si>
    <t>20.1.6</t>
  </si>
  <si>
    <t>87263</t>
  </si>
  <si>
    <t>REVESTIMENTO CERÂMICO PARA PISO COM PLACAS TIPO PORCELANATO DE DIMENSÕES 60X60 CM APLICADA EM AMBIENTES DE ÁREA MAIOR QUE 10 M². AF_02/2023_PE</t>
  </si>
  <si>
    <t>20.1.7</t>
  </si>
  <si>
    <t>98679</t>
  </si>
  <si>
    <t>PISO CIMENTADO, TRAÇO 1:3 (CIMENTO E AREIA), ACABAMENTO LISO, ESPESSURA 2,0 CM, PREPARO MECÂNICO DA ARGAMASSA. AF_09/2020</t>
  </si>
  <si>
    <t>20.1.8</t>
  </si>
  <si>
    <t>98681</t>
  </si>
  <si>
    <t>PISO CIMENTADO, TRAÇO 1:3 (CIMENTO E AREIA), ACABAMENTO RÚSTICO, ESPESSURA 2,0 CM, PREPARO MECÂNICO DA ARGAMASSA. AF_09/2020</t>
  </si>
  <si>
    <t>20.2</t>
  </si>
  <si>
    <t>EXTERNOS</t>
  </si>
  <si>
    <t>20.2.1</t>
  </si>
  <si>
    <t>101094</t>
  </si>
  <si>
    <t>PISO PODOTÁTIL DE ALERTA OU DIRECIONAL, DE BORRACHA, ASSENTADO SOBRE ARGAMASSA. AF_05/2020</t>
  </si>
  <si>
    <t>21</t>
  </si>
  <si>
    <t>INSTALAÇÕES ESPECIAIS: (SOM, ALARME, CFTV, DETECÇÃO DE FUMAÇA, DENTRE OUTROS)</t>
  </si>
  <si>
    <t>21.1</t>
  </si>
  <si>
    <t>CFTV</t>
  </si>
  <si>
    <t>21.1.1</t>
  </si>
  <si>
    <t>UFSB-66837375</t>
  </si>
  <si>
    <t>FORNECIMENTO E INSTALAÇÃO DE CAIXA DE PASSAGEM METALICA, DE SOBREPOR, COM TAMPA APARAFUSADA, DIMENSÕES 15 X 15 X *10* CM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</si>
  <si>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</si>
  <si>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</si>
  <si>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</si>
  <si>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</si>
  <si>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</si>
  <si>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</si>
  <si>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</si>
  <si>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</si>
  <si>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</si>
  <si>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21.1.11</t>
  </si>
  <si>
    <t>21.2</t>
  </si>
  <si>
    <t>SONORIZAÇÃO</t>
  </si>
  <si>
    <t>21.2.1</t>
  </si>
  <si>
    <t>21.2.1.1</t>
  </si>
  <si>
    <t>21.2.1.2</t>
  </si>
  <si>
    <t>21.2.1.3</t>
  </si>
  <si>
    <t>21.2.1.4</t>
  </si>
  <si>
    <t>21.2.1.5</t>
  </si>
  <si>
    <t>21.2.1.6</t>
  </si>
  <si>
    <t>21.2.1.7</t>
  </si>
  <si>
    <t>21.2.2</t>
  </si>
  <si>
    <t>CABOS E CAIXAS</t>
  </si>
  <si>
    <t>21.2.2.1</t>
  </si>
  <si>
    <t>21.2.2.2</t>
  </si>
  <si>
    <t>98300</t>
  </si>
  <si>
    <t>CABO COAXIAL RG6 95% - FORNECIMENTO E INSTALAÇÃO. AF_11/2019</t>
  </si>
  <si>
    <t>21.2.3</t>
  </si>
  <si>
    <t>21.2.3.1</t>
  </si>
  <si>
    <t>UFSB-24507654</t>
  </si>
  <si>
    <t>FORNECIMENTO E INSTALAÇÃO DE MINI RACK DE PAREDE 19"x8ux450mm</t>
  </si>
  <si>
    <t>21.2.3.2</t>
  </si>
  <si>
    <t>JCA-11420152</t>
  </si>
  <si>
    <t>BANDEJA FIXA PARA RACK 19".</t>
  </si>
  <si>
    <t>21.2.3.3</t>
  </si>
  <si>
    <t>S11417</t>
  </si>
  <si>
    <t>Bandeja para rack 19", deslizante, perfurada, 400mm de profundidade</t>
  </si>
  <si>
    <t>21.2.3.4</t>
  </si>
  <si>
    <t>21.3</t>
  </si>
  <si>
    <t>GASES MEDICINAIS</t>
  </si>
  <si>
    <t>21.3.1</t>
  </si>
  <si>
    <t>21.3.1.1</t>
  </si>
  <si>
    <t>92687</t>
  </si>
  <si>
    <t>TUBO DE AÇO GALVANIZADO COM COSTURA, CLASSE MÉDIA, CONEXÃO ROSQUEADA, DN 15 (1/2"), INSTALADO EM RAMAIS E SUB-RAMAIS DE GÁS - FORNECIMENTO E INSTALAÇÃO. AF_10/2020</t>
  </si>
  <si>
    <t>21.3.1.2</t>
  </si>
  <si>
    <t>97547</t>
  </si>
  <si>
    <t>CURVA 90 GRAUS, EM AÇO, CONEXÃO SOLDADA, DN 15 (1/2"), INSTALADO EM RAMAIS E SUB-RAMAIS DE GÁS - FORNECIMENTO E INSTALAÇÃO. AF_10/2020</t>
  </si>
  <si>
    <t>21.3.1.3</t>
  </si>
  <si>
    <t>97552</t>
  </si>
  <si>
    <t>TÊ, EM AÇO, CONEXÃO SOLDADA, DN 15 (1/2"), INSTALADO EM RAMAIS E SUB-RAMAIS DE GÁS - FORNECIMENTO E INSTALAÇÃO. AF_10/2020</t>
  </si>
  <si>
    <t>21.3.1.4</t>
  </si>
  <si>
    <t>91170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</si>
  <si>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</si>
  <si>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21.3.2</t>
  </si>
  <si>
    <t>PONTO DE CONSUMO</t>
  </si>
  <si>
    <t>21.3.2.1</t>
  </si>
  <si>
    <t>UFSB-06424802</t>
  </si>
  <si>
    <t>PONTO DE CONSUMO DE GASES MEDICINAIS - OXIGÊNIO MEDICINAL / AR COMPRIMIDO / VÁCUO OU ÓXIDO NITROSO</t>
  </si>
  <si>
    <t>21.3.2.2</t>
  </si>
  <si>
    <t>103029</t>
  </si>
  <si>
    <t>REGISTRO OU REGULADOR DE GÁS DE COZINHA - FORNECIMENTO E INSTALAÇÃO. AF_08/2021</t>
  </si>
  <si>
    <t>21.3.3</t>
  </si>
  <si>
    <t>CASA DE GAS</t>
  </si>
  <si>
    <t>21.3.3.1</t>
  </si>
  <si>
    <t>103835</t>
  </si>
  <si>
    <t>TUBO EM COBRE RÍGIDO, DN 15 MM, CLASSE A, SEM ISOLAMENTO, INSTALADO EM RAMAL E SUB-RAMAL DE GÁS MEDICINAL - FORNECIMENTO E INSTALAÇÃO. AF_04/2022</t>
  </si>
  <si>
    <t>21.3.3.2</t>
  </si>
  <si>
    <t>103838</t>
  </si>
  <si>
    <t>COTOVELO EM COBRE, DN 15 MM, 90 GRAUS, SEM ANEL DE SOLDA, INSTALADO EM RAMAL E SUB-RAMAL DE GÁS MEDICINAL - FORNECIMENTO E INSTALAÇÃO. AF_04/2022</t>
  </si>
  <si>
    <t>21.3.3.3</t>
  </si>
  <si>
    <t>103865</t>
  </si>
  <si>
    <t>TÊ EM COBRE, DN 15 MM, SEM ANEL DE SOLDA, INSTALADO EM RAMAL E SUB-RAMAL DE GÁS MEDICINAL - FORNECIMENTO E INSTALAÇÃO. AF_04/2022</t>
  </si>
  <si>
    <t>21.3.3.4</t>
  </si>
  <si>
    <t>95248</t>
  </si>
  <si>
    <t>VÁLVULA DE ESFERA BRUTA, BRONZE, ROSCÁVEL, 1/2" - FORNECIMENTO E INSTALAÇÃO. AF_08/2021</t>
  </si>
  <si>
    <t>21.3.3.5</t>
  </si>
  <si>
    <t>S09092</t>
  </si>
  <si>
    <t>Regulador de alta pressão, d=28mm, tipo Fisher, classe 300, 1º estágio (instalação gás)</t>
  </si>
  <si>
    <t>22</t>
  </si>
  <si>
    <t>ELEVADORES</t>
  </si>
  <si>
    <t>22.1</t>
  </si>
  <si>
    <t>UFSB-42374657</t>
  </si>
  <si>
    <t>SERVIÇOS DE INSTALAÇÃO DE ELEVADOR PARA 11/12 PASSAGEIROS, SEM CASA DE MÁQUINAS, VELOCIDADE 1,00M/S, 3 PARADAS</t>
  </si>
  <si>
    <t>23</t>
  </si>
  <si>
    <t>COMUNICAÇÃO VISUAL</t>
  </si>
  <si>
    <t>23.1</t>
  </si>
  <si>
    <t>JCA-80883333</t>
  </si>
  <si>
    <t>PLACA DESLIZANTE EM PVC 2 mm COM ADESIVO IMPRESSO E LAMINADO + BASE EM ALUMINIO VIRADO 30 X 15 cm</t>
  </si>
  <si>
    <t>23.2</t>
  </si>
  <si>
    <t>JCA-53238907</t>
  </si>
  <si>
    <t>MAPA TÁTIL EM ACRILICO CRISTAL COM ADESIVO TRANSPARENTE ESPELHADO CALÇADO DE BRANCO E SUPORTE EM ACM.</t>
  </si>
  <si>
    <t>23.3</t>
  </si>
  <si>
    <t>JCA-47616389</t>
  </si>
  <si>
    <t>PLACA EM AÇO INOX COM IMPRESSÃO UV PARA BRAILLE 15 x 6 cm</t>
  </si>
  <si>
    <t>24</t>
  </si>
  <si>
    <t>PASSARELA</t>
  </si>
  <si>
    <t>24.1</t>
  </si>
  <si>
    <t>FUNDAÇÕES</t>
  </si>
  <si>
    <t>24.1.1</t>
  </si>
  <si>
    <t>24.1.2</t>
  </si>
  <si>
    <t>24.1.3</t>
  </si>
  <si>
    <t>24.1.4</t>
  </si>
  <si>
    <t>104737</t>
  </si>
  <si>
    <t>REATERRO MANUAL DE VALAS, COM PLACA VIBRATÓRIA. AF_08/2023</t>
  </si>
  <si>
    <t>24.1.5</t>
  </si>
  <si>
    <t>96535</t>
  </si>
  <si>
    <t>FABRICAÇÃO, MONTAGEM E DESMONTAGEM DE FÔRMA PARA SAPATA, EM MADEIRA SERRADA, E=25 MM, 4 UTILIZAÇÕES. AF_01/2024</t>
  </si>
  <si>
    <t>24.1.6</t>
  </si>
  <si>
    <t>96558</t>
  </si>
  <si>
    <t>CONCRETAGEM DE SAPATA, FCK 30 MPA, COM USO DE BOMBA - LANÇAMENTO, ADENSAMENTO E ACABAMENTO. AF_01/2024</t>
  </si>
  <si>
    <t>24.1.7</t>
  </si>
  <si>
    <t>24.2</t>
  </si>
  <si>
    <t>ESTRUTURA</t>
  </si>
  <si>
    <t>24.2.1</t>
  </si>
  <si>
    <t>92431</t>
  </si>
  <si>
    <t>MONTAGEM E DESMONTAGEM DE FÔRMA DE PILARES RETANGULARES E ESTRUTURAS SIMILARES, PÉ-DIREITO SIMPLES, EM CHAPA DE MADEIRA COMPENSADA PLASTIFICADA, 10 UTILIZAÇÕES. AF_09/2020</t>
  </si>
  <si>
    <t>24.2.2</t>
  </si>
  <si>
    <t>24.2.3</t>
  </si>
  <si>
    <t>24.2.4</t>
  </si>
  <si>
    <t>24.3</t>
  </si>
  <si>
    <t>24.3.1</t>
  </si>
  <si>
    <t>104658</t>
  </si>
  <si>
    <t>PISO PODOTÁTIL DE ALERTA OU DIRECIONAL, DE CONCRETO, ASSENTADO SOBRE ARGAMASSA. AF_03/2024</t>
  </si>
  <si>
    <t>24.3.2</t>
  </si>
  <si>
    <t>24.3.3</t>
  </si>
  <si>
    <t>24.3.4</t>
  </si>
  <si>
    <t>97088</t>
  </si>
  <si>
    <t>ARMAÇÃO PARA EXECUÇÃO DE RADIER, PISO DE CONCRETO OU LAJE SOBRE SOLO, COM USO DE TELA Q-92. AF_09/2021</t>
  </si>
  <si>
    <t>24.3.5</t>
  </si>
  <si>
    <t>JCA-32230739</t>
  </si>
  <si>
    <t>CONCRETAGEM DE CONTRAPISO DE CONCRETO SOBRE SOLO, FCK 20 MPA - LANÇAMENTO, ADENSAMENTO E ACABAMENTO.</t>
  </si>
  <si>
    <t>24.3.6</t>
  </si>
  <si>
    <t>24.4</t>
  </si>
  <si>
    <t>24.4.1</t>
  </si>
  <si>
    <t>92547</t>
  </si>
  <si>
    <t>FABRICAÇÃO E INSTALAÇÃO DE TESOURA INTEIRA EM MADEIRA NÃO APARELHADA, VÃO DE 5 M, PARA TELHA CERÂMICA OU DE CONCRETO, INCLUSO IÇAMENTO. AF_07/2019</t>
  </si>
  <si>
    <t>24.4.2</t>
  </si>
  <si>
    <t>94201</t>
  </si>
  <si>
    <t>TELHAMENTO COM TELHA CERÂMICA CAPA-CANAL, TIPO COLONIAL, COM ATÉ 2 ÁGUAS, INCLUSO TRANSPORTE VERTICAL. AF_07/2019</t>
  </si>
  <si>
    <t>24.4.3</t>
  </si>
  <si>
    <t>94219</t>
  </si>
  <si>
    <t>CUMEEIRA E ESPIGÃO PARA TELHA CERÂMICA EMBOÇADA COM ARGAMASSA TRAÇO 1:2:9 (CIMENTO, CAL E AREIA), PARA TELHADOS COM MAIS DE 2 ÁGUAS, INCLUSO TRANSPORTE VERTICAL. AF_07/2019</t>
  </si>
  <si>
    <t>24.4.4</t>
  </si>
  <si>
    <t>92539</t>
  </si>
  <si>
    <t>TRAMA DE MADEIRA COMPOSTA POR RIPAS, CAIBROS E TERÇAS PARA TELHADOS DE ATÉ 2 ÁGUAS PARA TELHA DE ENCAIXE DE CERÂMICA OU DE CONCRETO, INCLUSO TRANSPORTE VERTICAL. AF_07/2019</t>
  </si>
  <si>
    <t>24.5</t>
  </si>
  <si>
    <t>ACABAMENTO</t>
  </si>
  <si>
    <t>24.5.1</t>
  </si>
  <si>
    <t>96258</t>
  </si>
  <si>
    <t>MONTAGEM E DESMONTAGEM DE FÔRMA DE PILARES CIRCULARES, PÉ-DIREITO SIMPLES, EM MADEIRA, 2 UTILIZAÇÕES. AF_05/2024</t>
  </si>
  <si>
    <t>24.5.2</t>
  </si>
  <si>
    <t>88715</t>
  </si>
  <si>
    <t>ARGAMASSA TRAÇO 1:2:9 (EM VOLUME DE CIMENTO, CAL E AREIA MÉDIA ÚMIDA) PARA EMBOÇO/MASSA ÚNICA/ASSENTAMENTO DE ALVENARIA DE VEDAÇÃO, PREPARO MECÂNICO COM BETONEIRA 400 L. AF_08/2019</t>
  </si>
  <si>
    <t>24.5.3</t>
  </si>
  <si>
    <t>88495</t>
  </si>
  <si>
    <t>EMASSAMENTO COM MASSA LÁTEX, APLICAÇÃO EM PAREDE, UMA DEMÃO, LIXAMENTO MANUAL. AF_04/2023</t>
  </si>
  <si>
    <t>24.5.4</t>
  </si>
  <si>
    <t>25</t>
  </si>
  <si>
    <t>FORNECIMENTO DE EQUIPAMENTOS</t>
  </si>
  <si>
    <t>25.1</t>
  </si>
  <si>
    <t>CLIMATIZAÇÃO</t>
  </si>
  <si>
    <t>25.1.1</t>
  </si>
  <si>
    <t>UFSB-01990194</t>
  </si>
  <si>
    <t>FORNECIMENTO DE UNIDADE CONDENSADORA VRF REF. SET-FREE SIGMA - CAPACIDADE 14 HP - BDI = 15,58</t>
  </si>
  <si>
    <t>25.1.2</t>
  </si>
  <si>
    <t>UFSB-35313825</t>
  </si>
  <si>
    <t>FORNECIMENTO DE UNIDADE CONDENSADORA VRF REF. SET-FREE SIGMA - CAPACIDADE 16 HP - BDI = 15,58</t>
  </si>
  <si>
    <t>25.1.3</t>
  </si>
  <si>
    <t>UFSB-40529572</t>
  </si>
  <si>
    <t>FORNECIMENTO DE UNIDADE CONDENSADORA VRF REF. SET-FREE SIGMA - CAPACIDADE 18 HP - BDI = 15,58</t>
  </si>
  <si>
    <t>25.1.4</t>
  </si>
  <si>
    <t>UFSB-30778898</t>
  </si>
  <si>
    <t>FORNECIMENTO DE UNIDADE CONDENSADORA VRF REF. SET-FREE SIGMA - CAPACIDADE 20 HP - BDI = 15,58</t>
  </si>
  <si>
    <t>25.1.5</t>
  </si>
  <si>
    <t>UFSB-48642344</t>
  </si>
  <si>
    <t>FORNECIMENTO DE UNIDADE CONDENSADORA VRF REF. SET-FREE SIGMA - CAPACIDADE 32 HP (MONTAGEM PROPOSTA 14 + 18 HP) - BDI = 15,58</t>
  </si>
  <si>
    <t>25.1.6</t>
  </si>
  <si>
    <t>UFSB-97096511</t>
  </si>
  <si>
    <t>FORNECIMENTO DE UNIDADE EVAPORADORA DO TIPO CASSETE DE 1,5 HP - BDI = 15,58</t>
  </si>
  <si>
    <t>25.1.7</t>
  </si>
  <si>
    <t>UFSB-07859928</t>
  </si>
  <si>
    <t>FORNECIMENTO DE UNIDADE EVAPORADORA DO TIPO CASSETE DE 2,0 HP - BDI = 15,58</t>
  </si>
  <si>
    <t>25.1.8</t>
  </si>
  <si>
    <t>UFSB-47833220</t>
  </si>
  <si>
    <t>FORNECIMENTO DE UNIDADE EVAPORADORA DO TIPO HI-WALL DE 1,3 HP - BDI = 15,58</t>
  </si>
  <si>
    <t>25.1.9</t>
  </si>
  <si>
    <t>UFSB-54099812</t>
  </si>
  <si>
    <t>FORNECIMENTO DE UNIDADE EVAPORADORA DO TIPO HI-WALL DE 2,0 HP - BDI = 15,58</t>
  </si>
  <si>
    <t>25.1.10</t>
  </si>
  <si>
    <t>UFSB-48331266</t>
  </si>
  <si>
    <t>FORNECIMENTO DE UNIDADE EVAPORADORA DO TIPO PISO TETO DE 2,0 HP - BDI = 15,58</t>
  </si>
  <si>
    <t>25.1.11</t>
  </si>
  <si>
    <t>UFSB-96934634</t>
  </si>
  <si>
    <t>FORNECIMENTO DE UNIDADE EVAPORADORA DO TIPO PISO TETO DE 2,5 HP - BDI = 15,58</t>
  </si>
  <si>
    <t>25.1.12</t>
  </si>
  <si>
    <t>UFSB-89102752</t>
  </si>
  <si>
    <t>FORNECIMENTO DE UNIDADE EVAPORADORA DO TIPO PISO TETO DE 3,0 HP - BDI = 15,58</t>
  </si>
  <si>
    <t>25.1.13</t>
  </si>
  <si>
    <t>UFSB-95917999</t>
  </si>
  <si>
    <t>TRANSPORTE DE EQUIPAMENTOS DE AR CONDICIONADO (VRF) - PESO ATÉ 4,5T - REF. SÃO JOSÉ DOS CAMPOS-SP / PORTO SEGURO-BA - BDI = 15,58</t>
  </si>
  <si>
    <t>TOTAL</t>
  </si>
  <si>
    <t>25.2</t>
  </si>
  <si>
    <t>25.2.1</t>
  </si>
  <si>
    <t>UFSB-36627636</t>
  </si>
  <si>
    <t>FORNECIMENTO DE ELEVADOR PARA 11/12 PASSAGEIROS, SEM CASA DE MÁQUINAS, VELOCIDADE 1,00M/S, 3 PARADAS - BDI = 15,58</t>
  </si>
  <si>
    <t>25.3</t>
  </si>
  <si>
    <t>25.3.1</t>
  </si>
  <si>
    <t>UFSB-55424628</t>
  </si>
  <si>
    <t>FORNECIMENTO DE NOBREAK 3KVA ENTRADA 220V SAÍDA 220V - BDI = 15,58</t>
  </si>
  <si>
    <t>25.3.2</t>
  </si>
  <si>
    <t>UFSB-97730484</t>
  </si>
  <si>
    <t>FORNECIMENTO DE TRANSFORMADOR DE DISTRIBUIÇÃO, 500 KVA, TRIFÁSICO, 60 HZ, CLASSE 15 KV, A SECO - BDI = 15,58</t>
  </si>
  <si>
    <t>25.3.3</t>
  </si>
  <si>
    <t>UFSB-37611786</t>
  </si>
  <si>
    <t>FORNECIMENTO DE GRUPO GERADOR DIESEL, COM CARENAGEM, POTENCIA STANDART 300 KVA - INCLUSIVE QTA - BDI = 15,58</t>
  </si>
  <si>
    <t>25.3.4</t>
  </si>
  <si>
    <t>UFSB-62553373</t>
  </si>
  <si>
    <t>FORNECIMENTO DE INVERSOR SOLAR PARA SISTEMA FOTOVOLTAICO CONECTADO, REF.: PHB25K-DT. FAB.: PHB SOLAR OU EQUIVALENTE TÉCNICO - BDI = 15,58</t>
  </si>
  <si>
    <t>25.3.5</t>
  </si>
  <si>
    <t>UFSB-20392558</t>
  </si>
  <si>
    <t>FORNECIMENTO DE INVERSOR SOLAR PARA SISTEMA FOTOVOLTAICO CONECTADO, REF.: PHB20K-DT. FAB.: PHB SOLAR OU EQUIVALENTE TÉCNICO - BDI = 15,58</t>
  </si>
  <si>
    <t>25.3.6</t>
  </si>
  <si>
    <t>UFSB-33892944</t>
  </si>
  <si>
    <t>FORNECIMENTO DE MÓDULO SOLAR FOTOVOLTAICO, REF.: JKM330PP-72-V. FAB.: JINKO SOLAR, OU EQUIVALENTE TÉCNICO - BDI = 15,58</t>
  </si>
  <si>
    <t>25.3.7</t>
  </si>
  <si>
    <t>UFSB-39075260</t>
  </si>
  <si>
    <t>FORNECIMENTO DE PAINEL ISOLADO A AR PARA DISTRIBUIÇÃO SECUNDÁRIA REF. SM AIRSET 24KV SCHNEIDER ELECTRIC OU EQUIVALENTE - BDI = 15,58</t>
  </si>
  <si>
    <t>25.3.8</t>
  </si>
  <si>
    <t>UFSB-87767253</t>
  </si>
  <si>
    <t>TRANSPORTE DE TRANSFORMADOR DE DISTRIBUIÇÃO, 500 KVA, TRIFÁSICO, 60 HZ, CLASSE 15 KV, A SECO - PESO ATÉ 1,8T - REF. CAJAMAR-SP / PORTO SEGURO-BA - BDI = 15,58</t>
  </si>
  <si>
    <t>25.4</t>
  </si>
  <si>
    <t>25.4.1</t>
  </si>
  <si>
    <t>UFSB-00035546</t>
  </si>
  <si>
    <t>FORNECIMENTO DE ESTAÇÃO DE TRATAMENTO DE ESGOTO COMPACTA - 8,00 M3/DIA - BDI = 15,58</t>
  </si>
  <si>
    <t>26</t>
  </si>
  <si>
    <t>SERVIÇOS FINAIS</t>
  </si>
  <si>
    <t>26.1</t>
  </si>
  <si>
    <t>JCA-71268861</t>
  </si>
  <si>
    <t>LIMPEZA GERAL DE OBRAS</t>
  </si>
  <si>
    <t>VALOR BDI TOTAL:</t>
  </si>
  <si>
    <t>VALOR BDI:</t>
  </si>
  <si>
    <t>VALOR BDI DIFERENCIADO:</t>
  </si>
  <si>
    <t>VALOR ORÇAMENTO:</t>
  </si>
  <si>
    <t>VALOR TOTAL:</t>
  </si>
  <si>
    <t>Vinte Milhões Cento e Setenta e Quatro Mil Quinhentos e Cinquenta e Três reais e Noventa e Seis centavos</t>
  </si>
  <si>
    <t>DADOS DA UFSB</t>
  </si>
  <si>
    <t>UNIVERSIDADE FEDERAL DO SUL DA BAHIA</t>
  </si>
  <si>
    <t>BDI SERVIÇO:</t>
  </si>
  <si>
    <r>
      <t xml:space="preserve">CNPJ: </t>
    </r>
    <r>
      <rPr>
        <sz val="6"/>
        <rFont val="Arial"/>
        <family val="2"/>
      </rPr>
      <t>18.560.547/001-07</t>
    </r>
  </si>
  <si>
    <t>BDI DIFERENCIADO:</t>
  </si>
  <si>
    <t>ENCARGOS SOCIAIS:</t>
  </si>
  <si>
    <t>116,64%(HORA)   71,67%(MÊS)</t>
  </si>
  <si>
    <t>DATABASE:</t>
  </si>
  <si>
    <t>PLANILHA ORÇAMENTÁRIA UFSB</t>
  </si>
  <si>
    <t>SINAPI 2024/08 SEM DESONERAÇÃO</t>
  </si>
  <si>
    <r>
      <t xml:space="preserve">OBRA: </t>
    </r>
    <r>
      <rPr>
        <sz val="6"/>
        <rFont val="Arial"/>
        <family val="2"/>
      </rPr>
      <t>PAVILHÃO DE LABORATÓRIOS DO CSC</t>
    </r>
  </si>
  <si>
    <r>
      <t xml:space="preserve">DATA: </t>
    </r>
    <r>
      <rPr>
        <sz val="6"/>
        <rFont val="Arial"/>
        <family val="2"/>
      </rPr>
      <t>17/10/2024</t>
    </r>
  </si>
  <si>
    <t>DADOS DO LICITANTE</t>
  </si>
  <si>
    <r>
      <t xml:space="preserve">1 - O licitante deverá preencher </t>
    </r>
    <r>
      <rPr>
        <b/>
        <sz val="6"/>
        <rFont val="Arial"/>
        <family val="2"/>
      </rPr>
      <t>SOMENTE</t>
    </r>
    <r>
      <rPr>
        <sz val="6"/>
        <rFont val="Arial"/>
        <family val="2"/>
      </rPr>
      <t xml:space="preserve"> as células em </t>
    </r>
    <r>
      <rPr>
        <b/>
        <sz val="6"/>
        <rFont val="Arial"/>
        <family val="2"/>
      </rPr>
      <t>AMARELO</t>
    </r>
    <r>
      <rPr>
        <sz val="6"/>
        <rFont val="Arial"/>
        <family val="2"/>
      </rPr>
      <t xml:space="preserve"> com seus respectivos BDI`s e percentual de Desconto Linear. A planilha será preenchida automaticamente a partir do preenchimento dessas 03 células.</t>
    </r>
  </si>
  <si>
    <t>DESCONTO LINEAR</t>
  </si>
  <si>
    <t>BDI SERVIÇOS:</t>
  </si>
  <si>
    <r>
      <t xml:space="preserve">2 - O desconto a ser publicado pelo licitante no </t>
    </r>
    <r>
      <rPr>
        <b/>
        <sz val="6"/>
        <rFont val="Arial"/>
        <family val="2"/>
      </rPr>
      <t>COMPRASNET</t>
    </r>
    <r>
      <rPr>
        <sz val="6"/>
        <rFont val="Arial"/>
        <family val="2"/>
      </rPr>
      <t xml:space="preserve"> encontra-se na célula em azul "Desconto Final"</t>
    </r>
  </si>
  <si>
    <t>DESCONTO FINAL</t>
  </si>
  <si>
    <t>PROPOSTA ORÇAMENTO</t>
  </si>
  <si>
    <t>PREÇO UNITÁRIO COM DESCONTO</t>
  </si>
  <si>
    <t>PREÇO FINAL COM DESCONTO E SEM BDI</t>
  </si>
  <si>
    <t>% DESCONTO</t>
  </si>
  <si>
    <t>SUBTOTAL SEM BDI</t>
  </si>
  <si>
    <t>BDI CONVENCIONAL%</t>
  </si>
  <si>
    <t>BDI DIFERENCIADO%</t>
  </si>
  <si>
    <t>PROPOSTA FINAL COM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</si>
</sst>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,###,##0.00"/>
  </numFmts>
  <fonts count="15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6"/>
      <name val="Arial"/>
      <family val="2"/>
    </font>
    <font>
      <b/>
      <sz val="6"/>
      <color indexed="56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6"/>
      <color indexed="64"/>
      <name val="Arial"/>
      <family val="2"/>
    </font>
    <font>
      <b/>
      <u/>
      <sz val="6"/>
      <name val="Arial"/>
      <family val="2"/>
    </font>
    <font>
      <sz val="6"/>
      <color indexed="64"/>
      <name val="Arial"/>
      <family val="2"/>
    </font>
    <font>
      <b/>
      <sz val="6"/>
      <color theme="1"/>
      <name val="Arial"/>
      <family val="2"/>
    </font>
    <font>
      <b/>
      <u val="singleAccounting"/>
      <sz val="6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5"/>
        <bgColor indexed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13" borderId="1" applyFont="0" applyFill="0" applyBorder="0" applyProtection="0"/>
    <xf numFmtId="43" fontId="5" fillId="13" borderId="1" applyFont="0" applyFill="0" applyBorder="0" applyProtection="0"/>
  </cellStyleXfs>
  <cellXfs count="7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justify" vertical="center" wrapText="1"/>
    </xf>
    <xf numFmtId="4" fontId="3" fillId="10" borderId="2" xfId="0" applyNumberFormat="1" applyFont="1" applyFill="1" applyBorder="1" applyAlignment="1">
      <alignment horizontal="right" vertical="center" wrapText="1"/>
    </xf>
    <xf numFmtId="164" fontId="3" fillId="11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0" fontId="8" fillId="13" borderId="1" xfId="2" applyNumberFormat="1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0" fontId="8" fillId="13" borderId="1" xfId="2" applyNumberFormat="1" applyFont="1" applyFill="1" applyAlignment="1" applyProtection="1">
      <alignment vertical="center"/>
    </xf>
    <xf numFmtId="44" fontId="6" fillId="0" borderId="6" xfId="1" applyFont="1" applyBorder="1" applyAlignment="1">
      <alignment horizontal="center" vertical="center" wrapText="1"/>
    </xf>
    <xf numFmtId="43" fontId="6" fillId="13" borderId="6" xfId="3" applyFont="1" applyFill="1" applyBorder="1" applyAlignment="1">
      <alignment horizontal="center" vertical="center" wrapText="1"/>
    </xf>
    <xf numFmtId="10" fontId="6" fillId="15" borderId="7" xfId="2" applyNumberFormat="1" applyFont="1" applyFill="1" applyBorder="1" applyAlignment="1" applyProtection="1">
      <alignment horizontal="center" vertical="center"/>
      <protection locked="0"/>
    </xf>
    <xf numFmtId="10" fontId="6" fillId="15" borderId="6" xfId="2" applyNumberFormat="1" applyFont="1" applyFill="1" applyBorder="1" applyAlignment="1" applyProtection="1">
      <alignment horizontal="center" vertical="center"/>
      <protection locked="0"/>
    </xf>
    <xf numFmtId="0" fontId="10" fillId="17" borderId="10" xfId="0" applyFont="1" applyFill="1" applyBorder="1" applyAlignment="1">
      <alignment horizontal="center" vertical="center" wrapText="1"/>
    </xf>
    <xf numFmtId="4" fontId="12" fillId="18" borderId="6" xfId="0" applyNumberFormat="1" applyFont="1" applyFill="1" applyBorder="1" applyAlignment="1">
      <alignment horizontal="right" vertical="center" wrapText="1"/>
    </xf>
    <xf numFmtId="10" fontId="12" fillId="18" borderId="6" xfId="2" applyNumberFormat="1" applyFont="1" applyFill="1" applyBorder="1" applyAlignment="1" applyProtection="1">
      <alignment horizontal="right" vertical="center" wrapText="1"/>
    </xf>
    <xf numFmtId="4" fontId="12" fillId="13" borderId="6" xfId="0" applyNumberFormat="1" applyFont="1" applyFill="1" applyBorder="1" applyAlignment="1">
      <alignment horizontal="right" vertical="center" wrapText="1"/>
    </xf>
    <xf numFmtId="10" fontId="12" fillId="13" borderId="6" xfId="2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44" fontId="9" fillId="0" borderId="0" xfId="1" applyFont="1" applyAlignment="1" applyProtection="1">
      <alignment horizontal="center" vertical="center"/>
    </xf>
    <xf numFmtId="10" fontId="9" fillId="13" borderId="1" xfId="2" applyNumberFormat="1" applyFont="1" applyFill="1" applyAlignment="1" applyProtection="1">
      <alignment horizontal="center" vertical="center"/>
    </xf>
    <xf numFmtId="4" fontId="13" fillId="16" borderId="6" xfId="0" applyNumberFormat="1" applyFont="1" applyFill="1" applyBorder="1" applyAlignment="1">
      <alignment horizontal="center" vertical="center" wrapText="1"/>
    </xf>
    <xf numFmtId="44" fontId="14" fillId="16" borderId="6" xfId="1" applyFont="1" applyFill="1" applyBorder="1" applyAlignment="1" applyProtection="1">
      <alignment horizontal="center" vertical="center"/>
    </xf>
    <xf numFmtId="10" fontId="13" fillId="16" borderId="6" xfId="2" applyNumberFormat="1" applyFont="1" applyFill="1" applyBorder="1" applyAlignment="1" applyProtection="1">
      <alignment horizontal="center" vertical="center"/>
    </xf>
    <xf numFmtId="10" fontId="12" fillId="19" borderId="6" xfId="2" applyNumberFormat="1" applyFont="1" applyFill="1" applyBorder="1" applyAlignment="1" applyProtection="1">
      <alignment horizontal="right" vertical="center" wrapText="1"/>
    </xf>
    <xf numFmtId="4" fontId="12" fillId="19" borderId="6" xfId="0" applyNumberFormat="1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justify" vertical="center" wrapText="1"/>
    </xf>
    <xf numFmtId="4" fontId="3" fillId="10" borderId="1" xfId="0" applyNumberFormat="1" applyFont="1" applyFill="1" applyBorder="1" applyAlignment="1">
      <alignment horizontal="right" vertical="center" wrapText="1"/>
    </xf>
    <xf numFmtId="4" fontId="12" fillId="13" borderId="1" xfId="0" applyNumberFormat="1" applyFont="1" applyFill="1" applyBorder="1" applyAlignment="1">
      <alignment horizontal="right" vertical="center" wrapText="1"/>
    </xf>
    <xf numFmtId="10" fontId="12" fillId="13" borderId="1" xfId="2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4" fontId="2" fillId="6" borderId="5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 applyProtection="1">
      <alignment horizontal="center" vertical="center"/>
    </xf>
    <xf numFmtId="164" fontId="3" fillId="11" borderId="1" xfId="0" applyNumberFormat="1" applyFont="1" applyFill="1" applyBorder="1" applyAlignment="1">
      <alignment horizontal="right" vertical="center" wrapText="1"/>
    </xf>
    <xf numFmtId="0" fontId="3" fillId="8" borderId="4" xfId="0" applyFont="1" applyFill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justify" vertical="center" wrapText="1"/>
    </xf>
    <xf numFmtId="0" fontId="3" fillId="8" borderId="6" xfId="0" applyFont="1" applyFill="1" applyBorder="1" applyAlignment="1">
      <alignment horizontal="center" vertical="center" wrapText="1"/>
    </xf>
    <xf numFmtId="4" fontId="3" fillId="10" borderId="6" xfId="0" applyNumberFormat="1" applyFont="1" applyFill="1" applyBorder="1" applyAlignment="1">
      <alignment horizontal="right" vertical="center" wrapText="1"/>
    </xf>
    <xf numFmtId="164" fontId="3" fillId="11" borderId="6" xfId="0" applyNumberFormat="1" applyFont="1" applyFill="1" applyBorder="1" applyAlignment="1">
      <alignment horizontal="right" vertical="center" wrapText="1"/>
    </xf>
    <xf numFmtId="4" fontId="2" fillId="6" borderId="6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15" borderId="7" xfId="0" applyFont="1" applyFill="1" applyBorder="1" applyAlignment="1">
      <alignment horizontal="left" vertical="center" wrapText="1"/>
    </xf>
    <xf numFmtId="0" fontId="8" fillId="15" borderId="8" xfId="0" applyFont="1" applyFill="1" applyBorder="1" applyAlignment="1">
      <alignment horizontal="left" vertical="center" wrapText="1"/>
    </xf>
    <xf numFmtId="0" fontId="8" fillId="15" borderId="9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0" fontId="6" fillId="13" borderId="6" xfId="2" applyNumberFormat="1" applyFont="1" applyFill="1" applyBorder="1" applyAlignment="1" applyProtection="1">
      <alignment horizontal="center" vertical="center" wrapText="1"/>
    </xf>
    <xf numFmtId="10" fontId="11" fillId="16" borderId="6" xfId="2" applyNumberFormat="1" applyFont="1" applyFill="1" applyBorder="1" applyAlignment="1" applyProtection="1">
      <alignment horizontal="center" vertical="center"/>
    </xf>
    <xf numFmtId="0" fontId="10" fillId="14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Porcentagem 2" xfId="2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outlinePr summaryBelow="0"/>
  </sheetPr>
  <dimension ref="A1:L1112"/>
  <sheetViews>
    <sheetView tabSelected="1" view="pageBreakPreview" zoomScaleNormal="100" zoomScaleSheetLayoutView="100" workbookViewId="0">
      <pane ySplit="9" topLeftCell="A10" activePane="bottomLeft" state="frozen"/>
      <selection pane="bottomLeft" activeCell="M6" sqref="M6"/>
    </sheetView>
  </sheetViews>
  <sheetFormatPr defaultRowHeight="14.25"/>
  <cols>
    <col min="1" max="1" width="9.25" customWidth="1"/>
    <col min="2" max="2" width="10.25" customWidth="1"/>
    <col min="3" max="3" width="42.75" bestFit="1"/>
    <col min="4" max="4" width="9.25" customWidth="1"/>
    <col min="5" max="5" width="8.25" customWidth="1"/>
    <col min="6" max="6" width="10.25" customWidth="1"/>
    <col min="7" max="8" width="12.5" customWidth="1"/>
    <col min="9" max="9" width="3.375" customWidth="1"/>
    <col min="10" max="12" width="12.75" customWidth="1"/>
  </cols>
  <sheetData>
    <row r="1" spans="1:12">
      <c r="A1" s="56" t="s">
        <v>2737</v>
      </c>
      <c r="B1" s="56"/>
      <c r="C1" s="56"/>
      <c r="D1" s="56"/>
      <c r="E1" s="56"/>
      <c r="F1" s="56"/>
      <c r="G1" s="56"/>
      <c r="H1" s="56"/>
      <c r="J1" s="60" t="s">
        <v>2749</v>
      </c>
      <c r="K1" s="61"/>
      <c r="L1" s="62"/>
    </row>
    <row r="2" spans="1:12" ht="24.95" customHeight="1">
      <c r="A2" s="10" t="s">
        <v>2738</v>
      </c>
      <c r="B2" s="11"/>
      <c r="C2" s="11"/>
      <c r="D2" s="12" t="s">
        <v>2739</v>
      </c>
      <c r="E2" s="12"/>
      <c r="F2" s="13">
        <v>0.22389999999999999</v>
      </c>
      <c r="G2" s="12"/>
      <c r="H2" s="14"/>
      <c r="J2" s="63" t="s">
        <v>2750</v>
      </c>
      <c r="K2" s="64"/>
      <c r="L2" s="65"/>
    </row>
    <row r="3" spans="1:12" ht="16.5">
      <c r="A3" s="10" t="s">
        <v>2740</v>
      </c>
      <c r="B3" s="15"/>
      <c r="C3" s="11"/>
      <c r="D3" s="12" t="s">
        <v>2741</v>
      </c>
      <c r="E3" s="12"/>
      <c r="F3" s="13">
        <v>0.15579999999999999</v>
      </c>
      <c r="G3" s="16"/>
      <c r="H3" s="14"/>
      <c r="J3" s="20" t="s">
        <v>2751</v>
      </c>
      <c r="K3" s="21" t="s">
        <v>2752</v>
      </c>
      <c r="L3" s="21" t="s">
        <v>2741</v>
      </c>
    </row>
    <row r="4" spans="1:12">
      <c r="A4" s="10" t="s">
        <v>2747</v>
      </c>
      <c r="B4" s="15"/>
      <c r="C4" s="11"/>
      <c r="D4" s="12" t="s">
        <v>2742</v>
      </c>
      <c r="E4" s="12"/>
      <c r="F4" s="17" t="s">
        <v>2743</v>
      </c>
      <c r="G4" s="16"/>
      <c r="H4" s="14"/>
      <c r="J4" s="22">
        <v>0</v>
      </c>
      <c r="K4" s="23">
        <v>0.22389999999999999</v>
      </c>
      <c r="L4" s="23">
        <v>0.15579999999999999</v>
      </c>
    </row>
    <row r="5" spans="1:12">
      <c r="A5" s="10" t="s">
        <v>2748</v>
      </c>
      <c r="B5" s="18"/>
      <c r="C5" s="15"/>
      <c r="D5" s="12" t="s">
        <v>2744</v>
      </c>
      <c r="E5" s="12"/>
      <c r="F5" s="17" t="s">
        <v>2746</v>
      </c>
      <c r="G5" s="19"/>
      <c r="H5" s="16"/>
      <c r="J5" s="66" t="s">
        <v>2753</v>
      </c>
      <c r="K5" s="66"/>
      <c r="L5" s="66"/>
    </row>
    <row r="6" spans="1:12">
      <c r="J6" s="67" t="s">
        <v>2754</v>
      </c>
      <c r="K6" s="67"/>
      <c r="L6" s="67"/>
    </row>
    <row r="7" spans="1:12">
      <c r="J7" s="68">
        <f>L1110</f>
        <v>0</v>
      </c>
      <c r="K7" s="68"/>
      <c r="L7" s="68"/>
    </row>
    <row r="8" spans="1:12">
      <c r="A8" s="57" t="s">
        <v>2745</v>
      </c>
      <c r="B8" s="58"/>
      <c r="C8" s="58"/>
      <c r="D8" s="58"/>
      <c r="E8" s="58"/>
      <c r="F8" s="58"/>
      <c r="G8" s="58"/>
      <c r="H8" s="59"/>
      <c r="J8" s="69" t="s">
        <v>2755</v>
      </c>
      <c r="K8" s="69"/>
      <c r="L8" s="69"/>
    </row>
    <row r="9" spans="1:12" ht="21.95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J9" s="24" t="s">
        <v>2756</v>
      </c>
      <c r="K9" s="24" t="s">
        <v>2757</v>
      </c>
      <c r="L9" s="24" t="s">
        <v>2758</v>
      </c>
    </row>
    <row r="10" spans="1:12" ht="20.100000000000001" customHeight="1">
      <c r="A10" s="3" t="s">
        <v>8</v>
      </c>
      <c r="B10" s="70" t="s">
        <v>9</v>
      </c>
      <c r="C10" s="70"/>
      <c r="D10" s="70"/>
      <c r="E10" s="70"/>
      <c r="F10" s="70"/>
      <c r="G10" s="70"/>
      <c r="H10" s="4">
        <f>ROUND(SUM(H11:H16),2)</f>
        <v>538320.5</v>
      </c>
      <c r="J10" s="25"/>
      <c r="K10" s="25"/>
      <c r="L10" s="26"/>
    </row>
    <row r="11" spans="1:12">
      <c r="A11" s="5" t="s">
        <v>10</v>
      </c>
      <c r="B11" s="6" t="s">
        <v>11</v>
      </c>
      <c r="C11" s="7" t="s">
        <v>12</v>
      </c>
      <c r="D11" s="6" t="s">
        <v>13</v>
      </c>
      <c r="E11" s="6" t="s">
        <v>14</v>
      </c>
      <c r="F11" s="8">
        <v>12</v>
      </c>
      <c r="G11" s="8">
        <v>21998.41</v>
      </c>
      <c r="H11" s="9">
        <f t="shared" ref="H11:H16" si="0">ROUND(ROUND(F11,2)*ROUND(G11,2),2)</f>
        <v>263980.92</v>
      </c>
      <c r="J11" s="27">
        <f t="shared" ref="J11" si="1">G11-G11*$J$4</f>
        <v>21998.41</v>
      </c>
      <c r="K11" s="27">
        <f t="shared" ref="K11" si="2">ROUND(J11*F11,2)</f>
        <v>263980.92</v>
      </c>
      <c r="L11" s="28">
        <f t="shared" ref="L11" si="3">1-J11/G11</f>
        <v>0</v>
      </c>
    </row>
    <row r="12" spans="1:12">
      <c r="A12" s="5" t="s">
        <v>15</v>
      </c>
      <c r="B12" s="6" t="s">
        <v>11</v>
      </c>
      <c r="C12" s="7" t="s">
        <v>16</v>
      </c>
      <c r="D12" s="6" t="s">
        <v>13</v>
      </c>
      <c r="E12" s="6" t="s">
        <v>14</v>
      </c>
      <c r="F12" s="8">
        <v>2</v>
      </c>
      <c r="G12" s="8">
        <v>21998.41</v>
      </c>
      <c r="H12" s="9">
        <f t="shared" si="0"/>
        <v>43996.82</v>
      </c>
      <c r="J12" s="27">
        <f t="shared" ref="J12:J16" si="4">G12-G12*$J$4</f>
        <v>21998.41</v>
      </c>
      <c r="K12" s="27">
        <f t="shared" ref="K12:K16" si="5">ROUND(J12*F12,2)</f>
        <v>43996.82</v>
      </c>
      <c r="L12" s="28">
        <f t="shared" ref="L12:L16" si="6">1-J12/G12</f>
        <v>0</v>
      </c>
    </row>
    <row r="13" spans="1:12" ht="16.5">
      <c r="A13" s="5" t="s">
        <v>17</v>
      </c>
      <c r="B13" s="6" t="s">
        <v>18</v>
      </c>
      <c r="C13" s="7" t="s">
        <v>19</v>
      </c>
      <c r="D13" s="6" t="s">
        <v>13</v>
      </c>
      <c r="E13" s="6" t="s">
        <v>14</v>
      </c>
      <c r="F13" s="8">
        <v>12</v>
      </c>
      <c r="G13" s="8">
        <v>6775.08</v>
      </c>
      <c r="H13" s="9">
        <f>ROUND(ROUND(F13,2)*ROUND(G13,2),2)</f>
        <v>81300.960000000006</v>
      </c>
      <c r="J13" s="27">
        <f t="shared" si="4"/>
        <v>6775.08</v>
      </c>
      <c r="K13" s="27">
        <f t="shared" si="5"/>
        <v>81300.960000000006</v>
      </c>
      <c r="L13" s="28">
        <f t="shared" si="6"/>
        <v>0</v>
      </c>
    </row>
    <row r="14" spans="1:12" ht="16.5">
      <c r="A14" s="5" t="s">
        <v>20</v>
      </c>
      <c r="B14" s="6" t="s">
        <v>18</v>
      </c>
      <c r="C14" s="7" t="s">
        <v>21</v>
      </c>
      <c r="D14" s="6" t="s">
        <v>13</v>
      </c>
      <c r="E14" s="6" t="s">
        <v>14</v>
      </c>
      <c r="F14" s="8">
        <v>4</v>
      </c>
      <c r="G14" s="8">
        <v>6775.08</v>
      </c>
      <c r="H14" s="9">
        <f>ROUND(ROUND(F14,2)*ROUND(G14,2),2)</f>
        <v>27100.32</v>
      </c>
      <c r="J14" s="27">
        <f t="shared" si="4"/>
        <v>6775.08</v>
      </c>
      <c r="K14" s="27">
        <f t="shared" si="5"/>
        <v>27100.32</v>
      </c>
      <c r="L14" s="28">
        <f t="shared" si="6"/>
        <v>0</v>
      </c>
    </row>
    <row r="15" spans="1:12" ht="16.5">
      <c r="A15" s="5" t="s">
        <v>22</v>
      </c>
      <c r="B15" s="6" t="s">
        <v>23</v>
      </c>
      <c r="C15" s="7" t="s">
        <v>24</v>
      </c>
      <c r="D15" s="6" t="s">
        <v>25</v>
      </c>
      <c r="E15" s="6" t="s">
        <v>14</v>
      </c>
      <c r="F15" s="8">
        <v>12</v>
      </c>
      <c r="G15" s="8">
        <v>5195.33</v>
      </c>
      <c r="H15" s="9">
        <f>ROUND(ROUND(F15,2)*ROUND(G15,2),2)</f>
        <v>62343.96</v>
      </c>
      <c r="J15" s="27">
        <f t="shared" si="4"/>
        <v>5195.33</v>
      </c>
      <c r="K15" s="27">
        <f t="shared" si="5"/>
        <v>62343.96</v>
      </c>
      <c r="L15" s="28">
        <f t="shared" si="6"/>
        <v>0</v>
      </c>
    </row>
    <row r="16" spans="1:12">
      <c r="A16" s="5" t="s">
        <v>26</v>
      </c>
      <c r="B16" s="6" t="s">
        <v>27</v>
      </c>
      <c r="C16" s="7" t="s">
        <v>28</v>
      </c>
      <c r="D16" s="6" t="s">
        <v>13</v>
      </c>
      <c r="E16" s="6" t="s">
        <v>14</v>
      </c>
      <c r="F16" s="8">
        <v>12</v>
      </c>
      <c r="G16" s="8">
        <v>4966.46</v>
      </c>
      <c r="H16" s="9">
        <f t="shared" si="0"/>
        <v>59597.52</v>
      </c>
      <c r="J16" s="27">
        <f t="shared" si="4"/>
        <v>4966.46</v>
      </c>
      <c r="K16" s="27">
        <f t="shared" si="5"/>
        <v>59597.52</v>
      </c>
      <c r="L16" s="28">
        <f t="shared" si="6"/>
        <v>0</v>
      </c>
    </row>
    <row r="17" spans="1:12" ht="20.100000000000001" customHeight="1">
      <c r="A17" s="3" t="s">
        <v>29</v>
      </c>
      <c r="B17" s="70" t="s">
        <v>30</v>
      </c>
      <c r="C17" s="70"/>
      <c r="D17" s="70"/>
      <c r="E17" s="70"/>
      <c r="F17" s="70"/>
      <c r="G17" s="70"/>
      <c r="H17" s="4">
        <f>ROUND(H18+H20+H28+H44,2)</f>
        <v>402744.93</v>
      </c>
      <c r="J17" s="36"/>
      <c r="K17" s="36"/>
      <c r="L17" s="35"/>
    </row>
    <row r="18" spans="1:12" ht="20.100000000000001" customHeight="1">
      <c r="A18" s="3" t="s">
        <v>31</v>
      </c>
      <c r="B18" s="70" t="s">
        <v>32</v>
      </c>
      <c r="C18" s="70"/>
      <c r="D18" s="70"/>
      <c r="E18" s="70"/>
      <c r="F18" s="70"/>
      <c r="G18" s="70"/>
      <c r="H18" s="4">
        <f>ROUND(SUM(H19:H19),2)</f>
        <v>20525.64</v>
      </c>
      <c r="J18" s="36"/>
      <c r="K18" s="36"/>
      <c r="L18" s="35"/>
    </row>
    <row r="19" spans="1:12" ht="24.75">
      <c r="A19" s="5" t="s">
        <v>33</v>
      </c>
      <c r="B19" s="6" t="s">
        <v>34</v>
      </c>
      <c r="C19" s="7" t="s">
        <v>35</v>
      </c>
      <c r="D19" s="6" t="s">
        <v>25</v>
      </c>
      <c r="E19" s="6" t="s">
        <v>36</v>
      </c>
      <c r="F19" s="8">
        <v>1</v>
      </c>
      <c r="G19" s="8">
        <v>20525.64</v>
      </c>
      <c r="H19" s="9">
        <f>ROUND(ROUND(F19,2)*ROUND(G19,2),2)</f>
        <v>20525.64</v>
      </c>
      <c r="J19" s="27">
        <f t="shared" ref="J19:J80" si="7">G19-G19*$J$4</f>
        <v>20525.64</v>
      </c>
      <c r="K19" s="27">
        <f t="shared" ref="K19:K80" si="8">ROUND(J19*F19,2)</f>
        <v>20525.64</v>
      </c>
      <c r="L19" s="28">
        <f t="shared" ref="L19:L80" si="9">1-J19/G19</f>
        <v>0</v>
      </c>
    </row>
    <row r="20" spans="1:12" ht="20.100000000000001" customHeight="1">
      <c r="A20" s="3" t="s">
        <v>37</v>
      </c>
      <c r="B20" s="70" t="s">
        <v>38</v>
      </c>
      <c r="C20" s="70"/>
      <c r="D20" s="70"/>
      <c r="E20" s="70"/>
      <c r="F20" s="70"/>
      <c r="G20" s="70"/>
      <c r="H20" s="4">
        <f>ROUND(SUM(H21:H27),2)</f>
        <v>40172.19</v>
      </c>
      <c r="J20" s="36"/>
      <c r="K20" s="36"/>
      <c r="L20" s="35"/>
    </row>
    <row r="21" spans="1:12" ht="24.75">
      <c r="A21" s="5" t="s">
        <v>39</v>
      </c>
      <c r="B21" s="6" t="s">
        <v>40</v>
      </c>
      <c r="C21" s="7" t="s">
        <v>41</v>
      </c>
      <c r="D21" s="6" t="s">
        <v>13</v>
      </c>
      <c r="E21" s="6" t="s">
        <v>42</v>
      </c>
      <c r="F21" s="8">
        <v>4800.8999999999996</v>
      </c>
      <c r="G21" s="8">
        <v>0.69</v>
      </c>
      <c r="H21" s="9">
        <f t="shared" ref="H21:H27" si="10">ROUND(ROUND(F21,2)*ROUND(G21,2),2)</f>
        <v>3312.62</v>
      </c>
      <c r="J21" s="27">
        <f t="shared" si="7"/>
        <v>0.69</v>
      </c>
      <c r="K21" s="27">
        <f t="shared" si="8"/>
        <v>3312.62</v>
      </c>
      <c r="L21" s="28">
        <f t="shared" si="9"/>
        <v>0</v>
      </c>
    </row>
    <row r="22" spans="1:12" ht="16.5">
      <c r="A22" s="5" t="s">
        <v>43</v>
      </c>
      <c r="B22" s="6" t="s">
        <v>44</v>
      </c>
      <c r="C22" s="7" t="s">
        <v>45</v>
      </c>
      <c r="D22" s="6" t="s">
        <v>13</v>
      </c>
      <c r="E22" s="6" t="s">
        <v>36</v>
      </c>
      <c r="F22" s="8">
        <v>15</v>
      </c>
      <c r="G22" s="8">
        <v>78.16</v>
      </c>
      <c r="H22" s="9">
        <f t="shared" si="10"/>
        <v>1172.4000000000001</v>
      </c>
      <c r="J22" s="27">
        <f t="shared" si="7"/>
        <v>78.16</v>
      </c>
      <c r="K22" s="27">
        <f t="shared" si="8"/>
        <v>1172.4000000000001</v>
      </c>
      <c r="L22" s="28">
        <f t="shared" si="9"/>
        <v>0</v>
      </c>
    </row>
    <row r="23" spans="1:12" ht="16.5">
      <c r="A23" s="5" t="s">
        <v>46</v>
      </c>
      <c r="B23" s="6" t="s">
        <v>47</v>
      </c>
      <c r="C23" s="7" t="s">
        <v>48</v>
      </c>
      <c r="D23" s="6" t="s">
        <v>13</v>
      </c>
      <c r="E23" s="6" t="s">
        <v>36</v>
      </c>
      <c r="F23" s="8">
        <v>3</v>
      </c>
      <c r="G23" s="8">
        <v>153.41999999999999</v>
      </c>
      <c r="H23" s="9">
        <f t="shared" si="10"/>
        <v>460.26</v>
      </c>
      <c r="J23" s="27">
        <f t="shared" si="7"/>
        <v>153.41999999999999</v>
      </c>
      <c r="K23" s="27">
        <f t="shared" si="8"/>
        <v>460.26</v>
      </c>
      <c r="L23" s="28">
        <f t="shared" si="9"/>
        <v>0</v>
      </c>
    </row>
    <row r="24" spans="1:12" ht="16.5">
      <c r="A24" s="5" t="s">
        <v>49</v>
      </c>
      <c r="B24" s="6" t="s">
        <v>50</v>
      </c>
      <c r="C24" s="7" t="s">
        <v>51</v>
      </c>
      <c r="D24" s="6" t="s">
        <v>13</v>
      </c>
      <c r="E24" s="6" t="s">
        <v>36</v>
      </c>
      <c r="F24" s="8">
        <v>15</v>
      </c>
      <c r="G24" s="8">
        <v>146.69</v>
      </c>
      <c r="H24" s="9">
        <f t="shared" si="10"/>
        <v>2200.35</v>
      </c>
      <c r="J24" s="27">
        <f t="shared" si="7"/>
        <v>146.69</v>
      </c>
      <c r="K24" s="27">
        <f t="shared" si="8"/>
        <v>2200.35</v>
      </c>
      <c r="L24" s="28">
        <f t="shared" si="9"/>
        <v>0</v>
      </c>
    </row>
    <row r="25" spans="1:12" ht="16.5">
      <c r="A25" s="5" t="s">
        <v>52</v>
      </c>
      <c r="B25" s="6" t="s">
        <v>53</v>
      </c>
      <c r="C25" s="7" t="s">
        <v>54</v>
      </c>
      <c r="D25" s="6" t="s">
        <v>13</v>
      </c>
      <c r="E25" s="6" t="s">
        <v>36</v>
      </c>
      <c r="F25" s="8">
        <v>3</v>
      </c>
      <c r="G25" s="8">
        <v>243.44</v>
      </c>
      <c r="H25" s="9">
        <f t="shared" si="10"/>
        <v>730.32</v>
      </c>
      <c r="J25" s="27">
        <f t="shared" si="7"/>
        <v>243.44</v>
      </c>
      <c r="K25" s="27">
        <f t="shared" si="8"/>
        <v>730.32</v>
      </c>
      <c r="L25" s="28">
        <f t="shared" si="9"/>
        <v>0</v>
      </c>
    </row>
    <row r="26" spans="1:12" ht="24.75">
      <c r="A26" s="5" t="s">
        <v>55</v>
      </c>
      <c r="B26" s="6" t="s">
        <v>56</v>
      </c>
      <c r="C26" s="7" t="s">
        <v>57</v>
      </c>
      <c r="D26" s="6" t="s">
        <v>13</v>
      </c>
      <c r="E26" s="6" t="s">
        <v>58</v>
      </c>
      <c r="F26" s="8">
        <v>740.23</v>
      </c>
      <c r="G26" s="8">
        <v>7.03</v>
      </c>
      <c r="H26" s="9">
        <f>ROUND(ROUND(F26,2)*ROUND(G26,2),2)</f>
        <v>5203.82</v>
      </c>
      <c r="J26" s="27">
        <f t="shared" si="7"/>
        <v>7.03</v>
      </c>
      <c r="K26" s="27">
        <f t="shared" si="8"/>
        <v>5203.82</v>
      </c>
      <c r="L26" s="28">
        <f t="shared" si="9"/>
        <v>0</v>
      </c>
    </row>
    <row r="27" spans="1:12" ht="16.5">
      <c r="A27" s="5" t="s">
        <v>59</v>
      </c>
      <c r="B27" s="6" t="s">
        <v>60</v>
      </c>
      <c r="C27" s="7" t="s">
        <v>61</v>
      </c>
      <c r="D27" s="6" t="s">
        <v>13</v>
      </c>
      <c r="E27" s="6" t="s">
        <v>62</v>
      </c>
      <c r="F27" s="8">
        <v>11103.45</v>
      </c>
      <c r="G27" s="8">
        <v>2.44</v>
      </c>
      <c r="H27" s="9">
        <f t="shared" si="10"/>
        <v>27092.42</v>
      </c>
      <c r="J27" s="27">
        <f t="shared" si="7"/>
        <v>2.44</v>
      </c>
      <c r="K27" s="27">
        <f t="shared" si="8"/>
        <v>27092.42</v>
      </c>
      <c r="L27" s="28">
        <f t="shared" si="9"/>
        <v>0</v>
      </c>
    </row>
    <row r="28" spans="1:12" ht="20.100000000000001" customHeight="1">
      <c r="A28" s="3" t="s">
        <v>63</v>
      </c>
      <c r="B28" s="70" t="s">
        <v>64</v>
      </c>
      <c r="C28" s="70"/>
      <c r="D28" s="70"/>
      <c r="E28" s="70"/>
      <c r="F28" s="70"/>
      <c r="G28" s="70"/>
      <c r="H28" s="4">
        <f>ROUND(SUM(H29:H43),2)</f>
        <v>332054.86</v>
      </c>
      <c r="J28" s="36"/>
      <c r="K28" s="36"/>
      <c r="L28" s="35"/>
    </row>
    <row r="29" spans="1:12" ht="16.5">
      <c r="A29" s="5" t="s">
        <v>65</v>
      </c>
      <c r="B29" s="6" t="s">
        <v>66</v>
      </c>
      <c r="C29" s="7" t="s">
        <v>67</v>
      </c>
      <c r="D29" s="6" t="s">
        <v>25</v>
      </c>
      <c r="E29" s="6" t="s">
        <v>42</v>
      </c>
      <c r="F29" s="8">
        <v>54.09</v>
      </c>
      <c r="G29" s="8">
        <v>1113.69</v>
      </c>
      <c r="H29" s="9">
        <f t="shared" ref="H29:H43" si="11">ROUND(ROUND(F29,2)*ROUND(G29,2),2)</f>
        <v>60239.49</v>
      </c>
      <c r="J29" s="27">
        <f t="shared" si="7"/>
        <v>1113.69</v>
      </c>
      <c r="K29" s="27">
        <f t="shared" si="8"/>
        <v>60239.49</v>
      </c>
      <c r="L29" s="28">
        <f t="shared" si="9"/>
        <v>0</v>
      </c>
    </row>
    <row r="30" spans="1:12" ht="16.5">
      <c r="A30" s="5" t="s">
        <v>68</v>
      </c>
      <c r="B30" s="6" t="s">
        <v>69</v>
      </c>
      <c r="C30" s="7" t="s">
        <v>70</v>
      </c>
      <c r="D30" s="6" t="s">
        <v>25</v>
      </c>
      <c r="E30" s="6" t="s">
        <v>42</v>
      </c>
      <c r="F30" s="8">
        <v>41.74</v>
      </c>
      <c r="G30" s="8">
        <v>910.29</v>
      </c>
      <c r="H30" s="9">
        <f t="shared" si="11"/>
        <v>37995.5</v>
      </c>
      <c r="J30" s="27">
        <f t="shared" si="7"/>
        <v>910.29</v>
      </c>
      <c r="K30" s="27">
        <f t="shared" si="8"/>
        <v>37995.5</v>
      </c>
      <c r="L30" s="28">
        <f t="shared" si="9"/>
        <v>0</v>
      </c>
    </row>
    <row r="31" spans="1:12" ht="16.5">
      <c r="A31" s="5" t="s">
        <v>71</v>
      </c>
      <c r="B31" s="6" t="s">
        <v>72</v>
      </c>
      <c r="C31" s="7" t="s">
        <v>73</v>
      </c>
      <c r="D31" s="6" t="s">
        <v>25</v>
      </c>
      <c r="E31" s="6" t="s">
        <v>42</v>
      </c>
      <c r="F31" s="8">
        <v>39.200000000000003</v>
      </c>
      <c r="G31" s="8">
        <v>583.92999999999995</v>
      </c>
      <c r="H31" s="9">
        <f t="shared" si="11"/>
        <v>22890.06</v>
      </c>
      <c r="J31" s="27">
        <f t="shared" si="7"/>
        <v>583.92999999999995</v>
      </c>
      <c r="K31" s="27">
        <f t="shared" si="8"/>
        <v>22890.06</v>
      </c>
      <c r="L31" s="28">
        <f t="shared" si="9"/>
        <v>0</v>
      </c>
    </row>
    <row r="32" spans="1:12" ht="16.5">
      <c r="A32" s="5" t="s">
        <v>74</v>
      </c>
      <c r="B32" s="6" t="s">
        <v>75</v>
      </c>
      <c r="C32" s="7" t="s">
        <v>76</v>
      </c>
      <c r="D32" s="6" t="s">
        <v>25</v>
      </c>
      <c r="E32" s="6" t="s">
        <v>42</v>
      </c>
      <c r="F32" s="8">
        <v>83.48</v>
      </c>
      <c r="G32" s="8">
        <v>953.48</v>
      </c>
      <c r="H32" s="9">
        <f t="shared" si="11"/>
        <v>79596.509999999995</v>
      </c>
      <c r="J32" s="27">
        <f t="shared" si="7"/>
        <v>953.48</v>
      </c>
      <c r="K32" s="27">
        <f t="shared" si="8"/>
        <v>79596.509999999995</v>
      </c>
      <c r="L32" s="28">
        <f t="shared" si="9"/>
        <v>0</v>
      </c>
    </row>
    <row r="33" spans="1:12" ht="16.5">
      <c r="A33" s="5" t="s">
        <v>77</v>
      </c>
      <c r="B33" s="6" t="s">
        <v>78</v>
      </c>
      <c r="C33" s="7" t="s">
        <v>79</v>
      </c>
      <c r="D33" s="6" t="s">
        <v>25</v>
      </c>
      <c r="E33" s="6" t="s">
        <v>42</v>
      </c>
      <c r="F33" s="8">
        <v>60.4</v>
      </c>
      <c r="G33" s="8">
        <v>238.89</v>
      </c>
      <c r="H33" s="9">
        <f t="shared" si="11"/>
        <v>14428.96</v>
      </c>
      <c r="J33" s="27">
        <f t="shared" si="7"/>
        <v>238.89</v>
      </c>
      <c r="K33" s="27">
        <f t="shared" si="8"/>
        <v>14428.96</v>
      </c>
      <c r="L33" s="28">
        <f t="shared" si="9"/>
        <v>0</v>
      </c>
    </row>
    <row r="34" spans="1:12" ht="24.75">
      <c r="A34" s="5" t="s">
        <v>80</v>
      </c>
      <c r="B34" s="6" t="s">
        <v>81</v>
      </c>
      <c r="C34" s="7" t="s">
        <v>82</v>
      </c>
      <c r="D34" s="6" t="s">
        <v>25</v>
      </c>
      <c r="E34" s="6" t="s">
        <v>42</v>
      </c>
      <c r="F34" s="8">
        <v>10.35</v>
      </c>
      <c r="G34" s="8">
        <v>421.83</v>
      </c>
      <c r="H34" s="9">
        <f t="shared" si="11"/>
        <v>4365.9399999999996</v>
      </c>
      <c r="J34" s="27">
        <f t="shared" si="7"/>
        <v>421.83</v>
      </c>
      <c r="K34" s="27">
        <f t="shared" si="8"/>
        <v>4365.9399999999996</v>
      </c>
      <c r="L34" s="28">
        <f t="shared" si="9"/>
        <v>0</v>
      </c>
    </row>
    <row r="35" spans="1:12" ht="90.75">
      <c r="A35" s="5" t="s">
        <v>83</v>
      </c>
      <c r="B35" s="6" t="s">
        <v>84</v>
      </c>
      <c r="C35" s="7" t="s">
        <v>85</v>
      </c>
      <c r="D35" s="6" t="s">
        <v>25</v>
      </c>
      <c r="E35" s="6" t="s">
        <v>36</v>
      </c>
      <c r="F35" s="8">
        <v>1</v>
      </c>
      <c r="G35" s="8">
        <v>9848.9599999999991</v>
      </c>
      <c r="H35" s="9">
        <f t="shared" si="11"/>
        <v>9848.9599999999991</v>
      </c>
      <c r="J35" s="27">
        <f t="shared" si="7"/>
        <v>9848.9599999999991</v>
      </c>
      <c r="K35" s="27">
        <f t="shared" si="8"/>
        <v>9848.9599999999991</v>
      </c>
      <c r="L35" s="28">
        <f t="shared" si="9"/>
        <v>0</v>
      </c>
    </row>
    <row r="36" spans="1:12" ht="24.75">
      <c r="A36" s="5" t="s">
        <v>86</v>
      </c>
      <c r="B36" s="6" t="s">
        <v>87</v>
      </c>
      <c r="C36" s="7" t="s">
        <v>88</v>
      </c>
      <c r="D36" s="6" t="s">
        <v>25</v>
      </c>
      <c r="E36" s="6" t="s">
        <v>36</v>
      </c>
      <c r="F36" s="8">
        <v>1</v>
      </c>
      <c r="G36" s="8">
        <v>7994.6</v>
      </c>
      <c r="H36" s="9">
        <f t="shared" si="11"/>
        <v>7994.6</v>
      </c>
      <c r="J36" s="27">
        <f t="shared" si="7"/>
        <v>7994.6</v>
      </c>
      <c r="K36" s="27">
        <f t="shared" si="8"/>
        <v>7994.6</v>
      </c>
      <c r="L36" s="28">
        <f t="shared" si="9"/>
        <v>0</v>
      </c>
    </row>
    <row r="37" spans="1:12" ht="16.5">
      <c r="A37" s="5" t="s">
        <v>89</v>
      </c>
      <c r="B37" s="6" t="s">
        <v>90</v>
      </c>
      <c r="C37" s="7" t="s">
        <v>91</v>
      </c>
      <c r="D37" s="6" t="s">
        <v>13</v>
      </c>
      <c r="E37" s="6" t="s">
        <v>42</v>
      </c>
      <c r="F37" s="8">
        <v>4</v>
      </c>
      <c r="G37" s="8">
        <v>193.86</v>
      </c>
      <c r="H37" s="9">
        <f t="shared" si="11"/>
        <v>775.44</v>
      </c>
      <c r="J37" s="27">
        <f t="shared" si="7"/>
        <v>193.86</v>
      </c>
      <c r="K37" s="27">
        <f t="shared" si="8"/>
        <v>775.44</v>
      </c>
      <c r="L37" s="28">
        <f t="shared" si="9"/>
        <v>0</v>
      </c>
    </row>
    <row r="38" spans="1:12">
      <c r="A38" s="5" t="s">
        <v>92</v>
      </c>
      <c r="B38" s="6" t="s">
        <v>93</v>
      </c>
      <c r="C38" s="7" t="s">
        <v>94</v>
      </c>
      <c r="D38" s="6" t="s">
        <v>13</v>
      </c>
      <c r="E38" s="6" t="s">
        <v>42</v>
      </c>
      <c r="F38" s="8">
        <v>650</v>
      </c>
      <c r="G38" s="8">
        <v>96.24</v>
      </c>
      <c r="H38" s="9">
        <f t="shared" si="11"/>
        <v>62556</v>
      </c>
      <c r="J38" s="27">
        <f t="shared" si="7"/>
        <v>96.24</v>
      </c>
      <c r="K38" s="27">
        <f t="shared" si="8"/>
        <v>62556</v>
      </c>
      <c r="L38" s="28">
        <f t="shared" si="9"/>
        <v>0</v>
      </c>
    </row>
    <row r="39" spans="1:12" ht="16.5">
      <c r="A39" s="5" t="s">
        <v>95</v>
      </c>
      <c r="B39" s="6" t="s">
        <v>96</v>
      </c>
      <c r="C39" s="7" t="s">
        <v>97</v>
      </c>
      <c r="D39" s="6" t="s">
        <v>13</v>
      </c>
      <c r="E39" s="6" t="s">
        <v>42</v>
      </c>
      <c r="F39" s="8">
        <v>8</v>
      </c>
      <c r="G39" s="8">
        <v>441.14</v>
      </c>
      <c r="H39" s="9">
        <f t="shared" si="11"/>
        <v>3529.12</v>
      </c>
      <c r="J39" s="27">
        <f t="shared" si="7"/>
        <v>441.14</v>
      </c>
      <c r="K39" s="27">
        <f t="shared" si="8"/>
        <v>3529.12</v>
      </c>
      <c r="L39" s="28">
        <f t="shared" si="9"/>
        <v>0</v>
      </c>
    </row>
    <row r="40" spans="1:12" ht="24.75">
      <c r="A40" s="5" t="s">
        <v>98</v>
      </c>
      <c r="B40" s="6" t="s">
        <v>99</v>
      </c>
      <c r="C40" s="7" t="s">
        <v>100</v>
      </c>
      <c r="D40" s="6" t="s">
        <v>13</v>
      </c>
      <c r="E40" s="6" t="s">
        <v>36</v>
      </c>
      <c r="F40" s="8">
        <v>2</v>
      </c>
      <c r="G40" s="8">
        <v>3026.3</v>
      </c>
      <c r="H40" s="9">
        <f t="shared" si="11"/>
        <v>6052.6</v>
      </c>
      <c r="J40" s="27">
        <f t="shared" si="7"/>
        <v>3026.3</v>
      </c>
      <c r="K40" s="27">
        <f t="shared" si="8"/>
        <v>6052.6</v>
      </c>
      <c r="L40" s="28">
        <f t="shared" si="9"/>
        <v>0</v>
      </c>
    </row>
    <row r="41" spans="1:12" ht="24.75">
      <c r="A41" s="5" t="s">
        <v>101</v>
      </c>
      <c r="B41" s="6" t="s">
        <v>102</v>
      </c>
      <c r="C41" s="7" t="s">
        <v>103</v>
      </c>
      <c r="D41" s="6" t="s">
        <v>13</v>
      </c>
      <c r="E41" s="6" t="s">
        <v>36</v>
      </c>
      <c r="F41" s="8">
        <v>2</v>
      </c>
      <c r="G41" s="8">
        <v>4522.72</v>
      </c>
      <c r="H41" s="9">
        <f t="shared" si="11"/>
        <v>9045.44</v>
      </c>
      <c r="J41" s="27">
        <f t="shared" si="7"/>
        <v>4522.72</v>
      </c>
      <c r="K41" s="27">
        <f t="shared" si="8"/>
        <v>9045.44</v>
      </c>
      <c r="L41" s="28">
        <f t="shared" si="9"/>
        <v>0</v>
      </c>
    </row>
    <row r="42" spans="1:12" ht="16.5">
      <c r="A42" s="5" t="s">
        <v>104</v>
      </c>
      <c r="B42" s="6" t="s">
        <v>105</v>
      </c>
      <c r="C42" s="7" t="s">
        <v>106</v>
      </c>
      <c r="D42" s="6" t="s">
        <v>13</v>
      </c>
      <c r="E42" s="6" t="s">
        <v>36</v>
      </c>
      <c r="F42" s="8">
        <v>2</v>
      </c>
      <c r="G42" s="8">
        <v>5947.37</v>
      </c>
      <c r="H42" s="9">
        <f t="shared" si="11"/>
        <v>11894.74</v>
      </c>
      <c r="J42" s="27">
        <f t="shared" si="7"/>
        <v>5947.37</v>
      </c>
      <c r="K42" s="27">
        <f t="shared" si="8"/>
        <v>11894.74</v>
      </c>
      <c r="L42" s="28">
        <f t="shared" si="9"/>
        <v>0</v>
      </c>
    </row>
    <row r="43" spans="1:12" ht="16.5">
      <c r="A43" s="5" t="s">
        <v>107</v>
      </c>
      <c r="B43" s="6" t="s">
        <v>108</v>
      </c>
      <c r="C43" s="7" t="s">
        <v>109</v>
      </c>
      <c r="D43" s="6" t="s">
        <v>13</v>
      </c>
      <c r="E43" s="6" t="s">
        <v>36</v>
      </c>
      <c r="F43" s="8">
        <v>2</v>
      </c>
      <c r="G43" s="8">
        <v>420.75</v>
      </c>
      <c r="H43" s="9">
        <f t="shared" si="11"/>
        <v>841.5</v>
      </c>
      <c r="J43" s="27">
        <f t="shared" si="7"/>
        <v>420.75</v>
      </c>
      <c r="K43" s="27">
        <f t="shared" si="8"/>
        <v>841.5</v>
      </c>
      <c r="L43" s="28">
        <f t="shared" si="9"/>
        <v>0</v>
      </c>
    </row>
    <row r="44" spans="1:12" ht="20.100000000000001" customHeight="1">
      <c r="A44" s="3" t="s">
        <v>110</v>
      </c>
      <c r="B44" s="70" t="s">
        <v>111</v>
      </c>
      <c r="C44" s="70"/>
      <c r="D44" s="70"/>
      <c r="E44" s="70"/>
      <c r="F44" s="70"/>
      <c r="G44" s="70"/>
      <c r="H44" s="4">
        <f>ROUND(SUM(H45:H45),2)</f>
        <v>9992.24</v>
      </c>
      <c r="J44" s="36"/>
      <c r="K44" s="36"/>
      <c r="L44" s="35"/>
    </row>
    <row r="45" spans="1:12" ht="16.5">
      <c r="A45" s="5" t="s">
        <v>112</v>
      </c>
      <c r="B45" s="6" t="s">
        <v>113</v>
      </c>
      <c r="C45" s="7" t="s">
        <v>114</v>
      </c>
      <c r="D45" s="6" t="s">
        <v>13</v>
      </c>
      <c r="E45" s="6" t="s">
        <v>115</v>
      </c>
      <c r="F45" s="8">
        <v>146</v>
      </c>
      <c r="G45" s="8">
        <v>68.44</v>
      </c>
      <c r="H45" s="9">
        <f>ROUND(ROUND(F45,2)*ROUND(G45,2),2)</f>
        <v>9992.24</v>
      </c>
      <c r="J45" s="27">
        <f t="shared" si="7"/>
        <v>68.44</v>
      </c>
      <c r="K45" s="27">
        <f t="shared" si="8"/>
        <v>9992.24</v>
      </c>
      <c r="L45" s="28">
        <f t="shared" si="9"/>
        <v>0</v>
      </c>
    </row>
    <row r="46" spans="1:12" ht="20.100000000000001" customHeight="1">
      <c r="A46" s="3" t="s">
        <v>116</v>
      </c>
      <c r="B46" s="70" t="s">
        <v>117</v>
      </c>
      <c r="C46" s="70"/>
      <c r="D46" s="70"/>
      <c r="E46" s="70"/>
      <c r="F46" s="70"/>
      <c r="G46" s="70"/>
      <c r="H46" s="4">
        <f>ROUND(H47+H53+H67+H75,2)</f>
        <v>2708131.37</v>
      </c>
      <c r="J46" s="36"/>
      <c r="K46" s="36"/>
      <c r="L46" s="35"/>
    </row>
    <row r="47" spans="1:12" ht="20.100000000000001" customHeight="1">
      <c r="A47" s="3" t="s">
        <v>118</v>
      </c>
      <c r="B47" s="70" t="s">
        <v>119</v>
      </c>
      <c r="C47" s="70"/>
      <c r="D47" s="70"/>
      <c r="E47" s="70"/>
      <c r="F47" s="70"/>
      <c r="G47" s="70"/>
      <c r="H47" s="4">
        <f>ROUND(SUM(H48:H52),2)</f>
        <v>195082.4</v>
      </c>
      <c r="J47" s="36"/>
      <c r="K47" s="36"/>
      <c r="L47" s="35"/>
    </row>
    <row r="48" spans="1:12" ht="16.5">
      <c r="A48" s="5" t="s">
        <v>120</v>
      </c>
      <c r="B48" s="6" t="s">
        <v>121</v>
      </c>
      <c r="C48" s="7" t="s">
        <v>122</v>
      </c>
      <c r="D48" s="6" t="s">
        <v>13</v>
      </c>
      <c r="E48" s="6" t="s">
        <v>58</v>
      </c>
      <c r="F48" s="8">
        <v>961.24</v>
      </c>
      <c r="G48" s="8">
        <v>103.78</v>
      </c>
      <c r="H48" s="9">
        <f>ROUND(ROUND(F48,2)*ROUND(G48,2),2)</f>
        <v>99757.49</v>
      </c>
      <c r="J48" s="27">
        <f t="shared" si="7"/>
        <v>103.78</v>
      </c>
      <c r="K48" s="27">
        <f t="shared" si="8"/>
        <v>99757.49</v>
      </c>
      <c r="L48" s="28">
        <f t="shared" si="9"/>
        <v>0</v>
      </c>
    </row>
    <row r="49" spans="1:12" ht="16.5">
      <c r="A49" s="5" t="s">
        <v>123</v>
      </c>
      <c r="B49" s="6" t="s">
        <v>124</v>
      </c>
      <c r="C49" s="7" t="s">
        <v>125</v>
      </c>
      <c r="D49" s="6" t="s">
        <v>13</v>
      </c>
      <c r="E49" s="6" t="s">
        <v>58</v>
      </c>
      <c r="F49" s="8">
        <v>289.39999999999998</v>
      </c>
      <c r="G49" s="8">
        <v>114.04</v>
      </c>
      <c r="H49" s="9">
        <f>ROUND(ROUND(F49,2)*ROUND(G49,2),2)</f>
        <v>33003.18</v>
      </c>
      <c r="J49" s="27">
        <f t="shared" si="7"/>
        <v>114.04</v>
      </c>
      <c r="K49" s="27">
        <f t="shared" si="8"/>
        <v>33003.18</v>
      </c>
      <c r="L49" s="28">
        <f t="shared" si="9"/>
        <v>0</v>
      </c>
    </row>
    <row r="50" spans="1:12" ht="16.5">
      <c r="A50" s="5" t="s">
        <v>126</v>
      </c>
      <c r="B50" s="6" t="s">
        <v>127</v>
      </c>
      <c r="C50" s="7" t="s">
        <v>128</v>
      </c>
      <c r="D50" s="6" t="s">
        <v>13</v>
      </c>
      <c r="E50" s="6" t="s">
        <v>58</v>
      </c>
      <c r="F50" s="8">
        <v>446.93</v>
      </c>
      <c r="G50" s="8">
        <v>29.6</v>
      </c>
      <c r="H50" s="9">
        <f>ROUND(ROUND(F50,2)*ROUND(G50,2),2)</f>
        <v>13229.13</v>
      </c>
      <c r="J50" s="27">
        <f t="shared" si="7"/>
        <v>29.6</v>
      </c>
      <c r="K50" s="27">
        <f t="shared" si="8"/>
        <v>13229.13</v>
      </c>
      <c r="L50" s="28">
        <f t="shared" si="9"/>
        <v>0</v>
      </c>
    </row>
    <row r="51" spans="1:12" ht="24.75">
      <c r="A51" s="5" t="s">
        <v>129</v>
      </c>
      <c r="B51" s="6" t="s">
        <v>56</v>
      </c>
      <c r="C51" s="7" t="s">
        <v>57</v>
      </c>
      <c r="D51" s="6" t="s">
        <v>13</v>
      </c>
      <c r="E51" s="6" t="s">
        <v>58</v>
      </c>
      <c r="F51" s="8">
        <v>1125.2</v>
      </c>
      <c r="G51" s="8">
        <v>7.03</v>
      </c>
      <c r="H51" s="9">
        <f>ROUND(ROUND(F51,2)*ROUND(G51,2),2)</f>
        <v>7910.16</v>
      </c>
      <c r="J51" s="27">
        <f t="shared" si="7"/>
        <v>7.03</v>
      </c>
      <c r="K51" s="27">
        <f t="shared" si="8"/>
        <v>7910.16</v>
      </c>
      <c r="L51" s="28">
        <f t="shared" si="9"/>
        <v>0</v>
      </c>
    </row>
    <row r="52" spans="1:12" ht="16.5">
      <c r="A52" s="5" t="s">
        <v>130</v>
      </c>
      <c r="B52" s="6" t="s">
        <v>60</v>
      </c>
      <c r="C52" s="7" t="s">
        <v>61</v>
      </c>
      <c r="D52" s="6" t="s">
        <v>13</v>
      </c>
      <c r="E52" s="6" t="s">
        <v>62</v>
      </c>
      <c r="F52" s="8">
        <v>16878.05</v>
      </c>
      <c r="G52" s="8">
        <v>2.44</v>
      </c>
      <c r="H52" s="9">
        <f>ROUND(ROUND(F52,2)*ROUND(G52,2),2)</f>
        <v>41182.44</v>
      </c>
      <c r="J52" s="27">
        <f t="shared" si="7"/>
        <v>2.44</v>
      </c>
      <c r="K52" s="27">
        <f t="shared" si="8"/>
        <v>41182.44</v>
      </c>
      <c r="L52" s="28">
        <f t="shared" si="9"/>
        <v>0</v>
      </c>
    </row>
    <row r="53" spans="1:12" ht="20.100000000000001" customHeight="1">
      <c r="A53" s="3" t="s">
        <v>131</v>
      </c>
      <c r="B53" s="70" t="s">
        <v>132</v>
      </c>
      <c r="C53" s="70"/>
      <c r="D53" s="70"/>
      <c r="E53" s="70"/>
      <c r="F53" s="70"/>
      <c r="G53" s="70"/>
      <c r="H53" s="4">
        <f>ROUND(SUM(H54:H66),2)</f>
        <v>2075091.1</v>
      </c>
      <c r="J53" s="36"/>
      <c r="K53" s="36"/>
      <c r="L53" s="35"/>
    </row>
    <row r="54" spans="1:12" ht="16.5">
      <c r="A54" s="5" t="s">
        <v>133</v>
      </c>
      <c r="B54" s="6" t="s">
        <v>134</v>
      </c>
      <c r="C54" s="7" t="s">
        <v>135</v>
      </c>
      <c r="D54" s="6" t="s">
        <v>13</v>
      </c>
      <c r="E54" s="6" t="s">
        <v>42</v>
      </c>
      <c r="F54" s="8">
        <v>541.12</v>
      </c>
      <c r="G54" s="8">
        <v>87.39</v>
      </c>
      <c r="H54" s="9">
        <f t="shared" ref="H54:H66" si="12">ROUND(ROUND(F54,2)*ROUND(G54,2),2)</f>
        <v>47288.480000000003</v>
      </c>
      <c r="J54" s="27">
        <f t="shared" si="7"/>
        <v>87.39</v>
      </c>
      <c r="K54" s="27">
        <f t="shared" si="8"/>
        <v>47288.480000000003</v>
      </c>
      <c r="L54" s="28">
        <f t="shared" si="9"/>
        <v>0</v>
      </c>
    </row>
    <row r="55" spans="1:12" ht="24.75">
      <c r="A55" s="5" t="s">
        <v>136</v>
      </c>
      <c r="B55" s="6" t="s">
        <v>137</v>
      </c>
      <c r="C55" s="7" t="s">
        <v>138</v>
      </c>
      <c r="D55" s="6" t="s">
        <v>13</v>
      </c>
      <c r="E55" s="6" t="s">
        <v>58</v>
      </c>
      <c r="F55" s="8">
        <v>544.29999999999995</v>
      </c>
      <c r="G55" s="8">
        <v>721.59</v>
      </c>
      <c r="H55" s="9">
        <f t="shared" si="12"/>
        <v>392761.44</v>
      </c>
      <c r="J55" s="27">
        <f t="shared" si="7"/>
        <v>721.59</v>
      </c>
      <c r="K55" s="27">
        <f t="shared" si="8"/>
        <v>392761.44</v>
      </c>
      <c r="L55" s="28">
        <f t="shared" si="9"/>
        <v>0</v>
      </c>
    </row>
    <row r="56" spans="1:12">
      <c r="A56" s="5" t="s">
        <v>139</v>
      </c>
      <c r="B56" s="6" t="s">
        <v>140</v>
      </c>
      <c r="C56" s="7" t="s">
        <v>141</v>
      </c>
      <c r="D56" s="6" t="s">
        <v>13</v>
      </c>
      <c r="E56" s="6" t="s">
        <v>142</v>
      </c>
      <c r="F56" s="8">
        <v>212</v>
      </c>
      <c r="G56" s="8">
        <v>21.37</v>
      </c>
      <c r="H56" s="9">
        <f t="shared" si="12"/>
        <v>4530.4399999999996</v>
      </c>
      <c r="J56" s="27">
        <f t="shared" si="7"/>
        <v>21.37</v>
      </c>
      <c r="K56" s="27">
        <f t="shared" si="8"/>
        <v>4530.4399999999996</v>
      </c>
      <c r="L56" s="28">
        <f t="shared" si="9"/>
        <v>0</v>
      </c>
    </row>
    <row r="57" spans="1:12" ht="16.5">
      <c r="A57" s="5" t="s">
        <v>143</v>
      </c>
      <c r="B57" s="6" t="s">
        <v>144</v>
      </c>
      <c r="C57" s="7" t="s">
        <v>145</v>
      </c>
      <c r="D57" s="6" t="s">
        <v>13</v>
      </c>
      <c r="E57" s="6" t="s">
        <v>142</v>
      </c>
      <c r="F57" s="8">
        <v>1944</v>
      </c>
      <c r="G57" s="8">
        <v>18.93</v>
      </c>
      <c r="H57" s="9">
        <f>ROUND(ROUND(F57,2)*ROUND(G57,2),2)</f>
        <v>36799.919999999998</v>
      </c>
      <c r="J57" s="27">
        <f t="shared" si="7"/>
        <v>18.93</v>
      </c>
      <c r="K57" s="27">
        <f t="shared" si="8"/>
        <v>36799.919999999998</v>
      </c>
      <c r="L57" s="28">
        <f t="shared" si="9"/>
        <v>0</v>
      </c>
    </row>
    <row r="58" spans="1:12">
      <c r="A58" s="5" t="s">
        <v>146</v>
      </c>
      <c r="B58" s="6" t="s">
        <v>147</v>
      </c>
      <c r="C58" s="7" t="s">
        <v>148</v>
      </c>
      <c r="D58" s="6" t="s">
        <v>13</v>
      </c>
      <c r="E58" s="6" t="s">
        <v>142</v>
      </c>
      <c r="F58" s="8">
        <v>753</v>
      </c>
      <c r="G58" s="8">
        <v>16.84</v>
      </c>
      <c r="H58" s="9">
        <f t="shared" si="12"/>
        <v>12680.52</v>
      </c>
      <c r="J58" s="27">
        <f t="shared" si="7"/>
        <v>16.84</v>
      </c>
      <c r="K58" s="27">
        <f t="shared" si="8"/>
        <v>12680.52</v>
      </c>
      <c r="L58" s="28">
        <f t="shared" si="9"/>
        <v>0</v>
      </c>
    </row>
    <row r="59" spans="1:12" ht="16.5">
      <c r="A59" s="5" t="s">
        <v>149</v>
      </c>
      <c r="B59" s="6" t="s">
        <v>150</v>
      </c>
      <c r="C59" s="7" t="s">
        <v>151</v>
      </c>
      <c r="D59" s="6" t="s">
        <v>13</v>
      </c>
      <c r="E59" s="6" t="s">
        <v>142</v>
      </c>
      <c r="F59" s="8">
        <v>911</v>
      </c>
      <c r="G59" s="8">
        <v>14.61</v>
      </c>
      <c r="H59" s="9">
        <f t="shared" si="12"/>
        <v>13309.71</v>
      </c>
      <c r="J59" s="27">
        <f t="shared" si="7"/>
        <v>14.61</v>
      </c>
      <c r="K59" s="27">
        <f t="shared" si="8"/>
        <v>13309.71</v>
      </c>
      <c r="L59" s="28">
        <f t="shared" si="9"/>
        <v>0</v>
      </c>
    </row>
    <row r="60" spans="1:12" ht="16.5">
      <c r="A60" s="5" t="s">
        <v>152</v>
      </c>
      <c r="B60" s="6" t="s">
        <v>153</v>
      </c>
      <c r="C60" s="7" t="s">
        <v>154</v>
      </c>
      <c r="D60" s="6" t="s">
        <v>13</v>
      </c>
      <c r="E60" s="6" t="s">
        <v>142</v>
      </c>
      <c r="F60" s="8">
        <v>593</v>
      </c>
      <c r="G60" s="8">
        <v>11.11</v>
      </c>
      <c r="H60" s="9">
        <f t="shared" si="12"/>
        <v>6588.23</v>
      </c>
      <c r="J60" s="27">
        <f t="shared" si="7"/>
        <v>11.11</v>
      </c>
      <c r="K60" s="27">
        <f t="shared" si="8"/>
        <v>6588.23</v>
      </c>
      <c r="L60" s="28">
        <f t="shared" si="9"/>
        <v>0</v>
      </c>
    </row>
    <row r="61" spans="1:12" ht="16.5">
      <c r="A61" s="5" t="s">
        <v>155</v>
      </c>
      <c r="B61" s="6" t="s">
        <v>156</v>
      </c>
      <c r="C61" s="7" t="s">
        <v>157</v>
      </c>
      <c r="D61" s="6" t="s">
        <v>13</v>
      </c>
      <c r="E61" s="6" t="s">
        <v>142</v>
      </c>
      <c r="F61" s="8">
        <v>5398</v>
      </c>
      <c r="G61" s="8">
        <v>11.34</v>
      </c>
      <c r="H61" s="9">
        <f t="shared" si="12"/>
        <v>61213.32</v>
      </c>
      <c r="J61" s="27">
        <f t="shared" si="7"/>
        <v>11.34</v>
      </c>
      <c r="K61" s="27">
        <f t="shared" si="8"/>
        <v>61213.32</v>
      </c>
      <c r="L61" s="28">
        <f t="shared" si="9"/>
        <v>0</v>
      </c>
    </row>
    <row r="62" spans="1:12" ht="16.5">
      <c r="A62" s="5" t="s">
        <v>158</v>
      </c>
      <c r="B62" s="6" t="s">
        <v>159</v>
      </c>
      <c r="C62" s="7" t="s">
        <v>160</v>
      </c>
      <c r="D62" s="6" t="s">
        <v>13</v>
      </c>
      <c r="E62" s="6" t="s">
        <v>142</v>
      </c>
      <c r="F62" s="8">
        <v>4640</v>
      </c>
      <c r="G62" s="8">
        <v>10.199999999999999</v>
      </c>
      <c r="H62" s="9">
        <f t="shared" si="12"/>
        <v>47328</v>
      </c>
      <c r="J62" s="27">
        <f t="shared" si="7"/>
        <v>10.199999999999999</v>
      </c>
      <c r="K62" s="27">
        <f t="shared" si="8"/>
        <v>47328</v>
      </c>
      <c r="L62" s="28">
        <f t="shared" si="9"/>
        <v>0</v>
      </c>
    </row>
    <row r="63" spans="1:12" ht="16.5">
      <c r="A63" s="5" t="s">
        <v>161</v>
      </c>
      <c r="B63" s="6" t="s">
        <v>162</v>
      </c>
      <c r="C63" s="7" t="s">
        <v>163</v>
      </c>
      <c r="D63" s="6" t="s">
        <v>13</v>
      </c>
      <c r="E63" s="6" t="s">
        <v>142</v>
      </c>
      <c r="F63" s="8">
        <v>749.74</v>
      </c>
      <c r="G63" s="8">
        <v>14.6</v>
      </c>
      <c r="H63" s="9">
        <f t="shared" si="12"/>
        <v>10946.2</v>
      </c>
      <c r="J63" s="27">
        <f t="shared" si="7"/>
        <v>14.6</v>
      </c>
      <c r="K63" s="27">
        <f t="shared" si="8"/>
        <v>10946.2</v>
      </c>
      <c r="L63" s="28">
        <f t="shared" si="9"/>
        <v>0</v>
      </c>
    </row>
    <row r="64" spans="1:12">
      <c r="A64" s="5" t="s">
        <v>164</v>
      </c>
      <c r="B64" s="6" t="s">
        <v>165</v>
      </c>
      <c r="C64" s="7" t="s">
        <v>166</v>
      </c>
      <c r="D64" s="6" t="s">
        <v>167</v>
      </c>
      <c r="E64" s="6" t="s">
        <v>168</v>
      </c>
      <c r="F64" s="8">
        <v>4088</v>
      </c>
      <c r="G64" s="8">
        <v>341.38</v>
      </c>
      <c r="H64" s="9">
        <f t="shared" si="12"/>
        <v>1395561.44</v>
      </c>
      <c r="J64" s="27">
        <f t="shared" si="7"/>
        <v>341.38</v>
      </c>
      <c r="K64" s="27">
        <f t="shared" si="8"/>
        <v>1395561.44</v>
      </c>
      <c r="L64" s="28">
        <f t="shared" si="9"/>
        <v>0</v>
      </c>
    </row>
    <row r="65" spans="1:12">
      <c r="A65" s="5" t="s">
        <v>169</v>
      </c>
      <c r="B65" s="6" t="s">
        <v>170</v>
      </c>
      <c r="C65" s="7" t="s">
        <v>171</v>
      </c>
      <c r="D65" s="6" t="s">
        <v>167</v>
      </c>
      <c r="E65" s="6" t="s">
        <v>172</v>
      </c>
      <c r="F65" s="8">
        <v>626.42999999999995</v>
      </c>
      <c r="G65" s="8">
        <v>59.39</v>
      </c>
      <c r="H65" s="9">
        <f t="shared" si="12"/>
        <v>37203.68</v>
      </c>
      <c r="J65" s="27">
        <f t="shared" si="7"/>
        <v>59.39</v>
      </c>
      <c r="K65" s="27">
        <f t="shared" si="8"/>
        <v>37203.68</v>
      </c>
      <c r="L65" s="28">
        <f t="shared" si="9"/>
        <v>0</v>
      </c>
    </row>
    <row r="66" spans="1:12" ht="16.5">
      <c r="A66" s="5" t="s">
        <v>173</v>
      </c>
      <c r="B66" s="6" t="s">
        <v>174</v>
      </c>
      <c r="C66" s="7" t="s">
        <v>175</v>
      </c>
      <c r="D66" s="6" t="s">
        <v>13</v>
      </c>
      <c r="E66" s="6" t="s">
        <v>36</v>
      </c>
      <c r="F66" s="8">
        <v>292</v>
      </c>
      <c r="G66" s="8">
        <v>30.41</v>
      </c>
      <c r="H66" s="9">
        <f t="shared" si="12"/>
        <v>8879.7199999999993</v>
      </c>
      <c r="J66" s="27">
        <f t="shared" si="7"/>
        <v>30.41</v>
      </c>
      <c r="K66" s="27">
        <f t="shared" si="8"/>
        <v>8879.7199999999993</v>
      </c>
      <c r="L66" s="28">
        <f t="shared" si="9"/>
        <v>0</v>
      </c>
    </row>
    <row r="67" spans="1:12" ht="20.100000000000001" customHeight="1">
      <c r="A67" s="3" t="s">
        <v>176</v>
      </c>
      <c r="B67" s="70" t="s">
        <v>177</v>
      </c>
      <c r="C67" s="70"/>
      <c r="D67" s="70"/>
      <c r="E67" s="70"/>
      <c r="F67" s="70"/>
      <c r="G67" s="70"/>
      <c r="H67" s="4">
        <f>ROUND(SUM(H68:H74),2)</f>
        <v>217488.93</v>
      </c>
      <c r="J67" s="36"/>
      <c r="K67" s="36"/>
      <c r="L67" s="35"/>
    </row>
    <row r="68" spans="1:12" ht="16.5">
      <c r="A68" s="5" t="s">
        <v>178</v>
      </c>
      <c r="B68" s="6" t="s">
        <v>179</v>
      </c>
      <c r="C68" s="7" t="s">
        <v>180</v>
      </c>
      <c r="D68" s="6" t="s">
        <v>13</v>
      </c>
      <c r="E68" s="6" t="s">
        <v>42</v>
      </c>
      <c r="F68" s="8">
        <v>937.48</v>
      </c>
      <c r="G68" s="8">
        <v>75.89</v>
      </c>
      <c r="H68" s="9">
        <f t="shared" ref="H68:H74" si="13">ROUND(ROUND(F68,2)*ROUND(G68,2),2)</f>
        <v>71145.36</v>
      </c>
      <c r="J68" s="27">
        <f t="shared" si="7"/>
        <v>75.89</v>
      </c>
      <c r="K68" s="27">
        <f t="shared" si="8"/>
        <v>71145.36</v>
      </c>
      <c r="L68" s="28">
        <f t="shared" si="9"/>
        <v>0</v>
      </c>
    </row>
    <row r="69" spans="1:12" ht="24.75">
      <c r="A69" s="5" t="s">
        <v>181</v>
      </c>
      <c r="B69" s="6" t="s">
        <v>137</v>
      </c>
      <c r="C69" s="7" t="s">
        <v>138</v>
      </c>
      <c r="D69" s="6" t="s">
        <v>13</v>
      </c>
      <c r="E69" s="6" t="s">
        <v>58</v>
      </c>
      <c r="F69" s="8">
        <v>93.75</v>
      </c>
      <c r="G69" s="8">
        <v>721.59</v>
      </c>
      <c r="H69" s="9">
        <f t="shared" si="13"/>
        <v>67649.06</v>
      </c>
      <c r="J69" s="27">
        <f t="shared" si="7"/>
        <v>721.59</v>
      </c>
      <c r="K69" s="27">
        <f t="shared" si="8"/>
        <v>67649.06</v>
      </c>
      <c r="L69" s="28">
        <f t="shared" si="9"/>
        <v>0</v>
      </c>
    </row>
    <row r="70" spans="1:12" ht="16.5">
      <c r="A70" s="5" t="s">
        <v>182</v>
      </c>
      <c r="B70" s="6" t="s">
        <v>183</v>
      </c>
      <c r="C70" s="7" t="s">
        <v>184</v>
      </c>
      <c r="D70" s="6" t="s">
        <v>13</v>
      </c>
      <c r="E70" s="6" t="s">
        <v>142</v>
      </c>
      <c r="F70" s="8">
        <v>2497</v>
      </c>
      <c r="G70" s="8">
        <v>16.21</v>
      </c>
      <c r="H70" s="9">
        <f t="shared" si="13"/>
        <v>40476.370000000003</v>
      </c>
      <c r="J70" s="27">
        <f t="shared" si="7"/>
        <v>16.21</v>
      </c>
      <c r="K70" s="27">
        <f t="shared" si="8"/>
        <v>40476.370000000003</v>
      </c>
      <c r="L70" s="28">
        <f t="shared" si="9"/>
        <v>0</v>
      </c>
    </row>
    <row r="71" spans="1:12" ht="16.5">
      <c r="A71" s="5" t="s">
        <v>185</v>
      </c>
      <c r="B71" s="6" t="s">
        <v>186</v>
      </c>
      <c r="C71" s="7" t="s">
        <v>187</v>
      </c>
      <c r="D71" s="6" t="s">
        <v>13</v>
      </c>
      <c r="E71" s="6" t="s">
        <v>142</v>
      </c>
      <c r="F71" s="8">
        <v>1</v>
      </c>
      <c r="G71" s="8">
        <v>14.84</v>
      </c>
      <c r="H71" s="9">
        <f t="shared" si="13"/>
        <v>14.84</v>
      </c>
      <c r="J71" s="27">
        <f t="shared" si="7"/>
        <v>14.84</v>
      </c>
      <c r="K71" s="27">
        <f t="shared" si="8"/>
        <v>14.84</v>
      </c>
      <c r="L71" s="28">
        <f t="shared" si="9"/>
        <v>0</v>
      </c>
    </row>
    <row r="72" spans="1:12" ht="16.5">
      <c r="A72" s="5" t="s">
        <v>188</v>
      </c>
      <c r="B72" s="6" t="s">
        <v>189</v>
      </c>
      <c r="C72" s="7" t="s">
        <v>190</v>
      </c>
      <c r="D72" s="6" t="s">
        <v>13</v>
      </c>
      <c r="E72" s="6" t="s">
        <v>142</v>
      </c>
      <c r="F72" s="8">
        <v>2427.0300000000002</v>
      </c>
      <c r="G72" s="8">
        <v>13.16</v>
      </c>
      <c r="H72" s="9">
        <f t="shared" si="13"/>
        <v>31939.71</v>
      </c>
      <c r="J72" s="27">
        <f t="shared" si="7"/>
        <v>13.16</v>
      </c>
      <c r="K72" s="27">
        <f t="shared" si="8"/>
        <v>31939.71</v>
      </c>
      <c r="L72" s="28">
        <f t="shared" si="9"/>
        <v>0</v>
      </c>
    </row>
    <row r="73" spans="1:12" ht="16.5">
      <c r="A73" s="5" t="s">
        <v>191</v>
      </c>
      <c r="B73" s="6" t="s">
        <v>153</v>
      </c>
      <c r="C73" s="7" t="s">
        <v>154</v>
      </c>
      <c r="D73" s="6" t="s">
        <v>13</v>
      </c>
      <c r="E73" s="6" t="s">
        <v>142</v>
      </c>
      <c r="F73" s="8">
        <v>209</v>
      </c>
      <c r="G73" s="8">
        <v>11.11</v>
      </c>
      <c r="H73" s="9">
        <f t="shared" si="13"/>
        <v>2321.9899999999998</v>
      </c>
      <c r="J73" s="27">
        <f t="shared" si="7"/>
        <v>11.11</v>
      </c>
      <c r="K73" s="27">
        <f t="shared" si="8"/>
        <v>2321.9899999999998</v>
      </c>
      <c r="L73" s="28">
        <f t="shared" si="9"/>
        <v>0</v>
      </c>
    </row>
    <row r="74" spans="1:12" ht="16.5">
      <c r="A74" s="5" t="s">
        <v>192</v>
      </c>
      <c r="B74" s="6" t="s">
        <v>193</v>
      </c>
      <c r="C74" s="7" t="s">
        <v>194</v>
      </c>
      <c r="D74" s="6" t="s">
        <v>13</v>
      </c>
      <c r="E74" s="6" t="s">
        <v>142</v>
      </c>
      <c r="F74" s="8">
        <v>379</v>
      </c>
      <c r="G74" s="8">
        <v>10.4</v>
      </c>
      <c r="H74" s="9">
        <f t="shared" si="13"/>
        <v>3941.6</v>
      </c>
      <c r="J74" s="27">
        <f t="shared" si="7"/>
        <v>10.4</v>
      </c>
      <c r="K74" s="27">
        <f t="shared" si="8"/>
        <v>3941.6</v>
      </c>
      <c r="L74" s="28">
        <f t="shared" si="9"/>
        <v>0</v>
      </c>
    </row>
    <row r="75" spans="1:12" ht="20.100000000000001" customHeight="1">
      <c r="A75" s="3" t="s">
        <v>195</v>
      </c>
      <c r="B75" s="70" t="s">
        <v>196</v>
      </c>
      <c r="C75" s="70"/>
      <c r="D75" s="70"/>
      <c r="E75" s="70"/>
      <c r="F75" s="70"/>
      <c r="G75" s="70"/>
      <c r="H75" s="4">
        <f>ROUND(SUM(H76:H80),2)</f>
        <v>220468.94</v>
      </c>
      <c r="J75" s="36"/>
      <c r="K75" s="36"/>
      <c r="L75" s="35"/>
    </row>
    <row r="76" spans="1:12" ht="24.75">
      <c r="A76" s="5" t="s">
        <v>197</v>
      </c>
      <c r="B76" s="6" t="s">
        <v>198</v>
      </c>
      <c r="C76" s="7" t="s">
        <v>199</v>
      </c>
      <c r="D76" s="6" t="s">
        <v>13</v>
      </c>
      <c r="E76" s="6" t="s">
        <v>42</v>
      </c>
      <c r="F76" s="8">
        <v>1380.58</v>
      </c>
      <c r="G76" s="8">
        <v>0.78</v>
      </c>
      <c r="H76" s="9">
        <f>ROUND(ROUND(F76,2)*ROUND(G76,2),2)</f>
        <v>1076.8499999999999</v>
      </c>
      <c r="J76" s="27">
        <f t="shared" si="7"/>
        <v>0.78</v>
      </c>
      <c r="K76" s="27">
        <f t="shared" si="8"/>
        <v>1076.8499999999999</v>
      </c>
      <c r="L76" s="28">
        <f t="shared" si="9"/>
        <v>0</v>
      </c>
    </row>
    <row r="77" spans="1:12" ht="16.5">
      <c r="A77" s="5" t="s">
        <v>200</v>
      </c>
      <c r="B77" s="6" t="s">
        <v>201</v>
      </c>
      <c r="C77" s="7" t="s">
        <v>202</v>
      </c>
      <c r="D77" s="6" t="s">
        <v>13</v>
      </c>
      <c r="E77" s="6" t="s">
        <v>42</v>
      </c>
      <c r="F77" s="8">
        <v>1380.58</v>
      </c>
      <c r="G77" s="8">
        <v>2.91</v>
      </c>
      <c r="H77" s="9">
        <f>ROUND(ROUND(F77,2)*ROUND(G77,2),2)</f>
        <v>4017.49</v>
      </c>
      <c r="J77" s="27">
        <f t="shared" si="7"/>
        <v>2.91</v>
      </c>
      <c r="K77" s="27">
        <f t="shared" si="8"/>
        <v>4017.49</v>
      </c>
      <c r="L77" s="28">
        <f t="shared" si="9"/>
        <v>0</v>
      </c>
    </row>
    <row r="78" spans="1:12" ht="24.75">
      <c r="A78" s="5" t="s">
        <v>203</v>
      </c>
      <c r="B78" s="6" t="s">
        <v>204</v>
      </c>
      <c r="C78" s="7" t="s">
        <v>205</v>
      </c>
      <c r="D78" s="6" t="s">
        <v>13</v>
      </c>
      <c r="E78" s="6" t="s">
        <v>42</v>
      </c>
      <c r="F78" s="8">
        <v>27.59</v>
      </c>
      <c r="G78" s="8">
        <v>142.22999999999999</v>
      </c>
      <c r="H78" s="9">
        <f>ROUND(ROUND(F78,2)*ROUND(G78,2),2)</f>
        <v>3924.13</v>
      </c>
      <c r="J78" s="27">
        <f t="shared" si="7"/>
        <v>142.22999999999999</v>
      </c>
      <c r="K78" s="27">
        <f t="shared" si="8"/>
        <v>3924.13</v>
      </c>
      <c r="L78" s="28">
        <f t="shared" si="9"/>
        <v>0</v>
      </c>
    </row>
    <row r="79" spans="1:12" ht="16.5">
      <c r="A79" s="5" t="s">
        <v>206</v>
      </c>
      <c r="B79" s="6" t="s">
        <v>207</v>
      </c>
      <c r="C79" s="7" t="s">
        <v>208</v>
      </c>
      <c r="D79" s="6" t="s">
        <v>13</v>
      </c>
      <c r="E79" s="6" t="s">
        <v>58</v>
      </c>
      <c r="F79" s="8">
        <v>165.67</v>
      </c>
      <c r="G79" s="8">
        <v>625.30999999999995</v>
      </c>
      <c r="H79" s="9">
        <f>ROUND(ROUND(F79,2)*ROUND(G79,2),2)</f>
        <v>103595.11</v>
      </c>
      <c r="J79" s="27">
        <f t="shared" si="7"/>
        <v>625.30999999999995</v>
      </c>
      <c r="K79" s="27">
        <f t="shared" si="8"/>
        <v>103595.11</v>
      </c>
      <c r="L79" s="28">
        <f t="shared" si="9"/>
        <v>0</v>
      </c>
    </row>
    <row r="80" spans="1:12" ht="16.5">
      <c r="A80" s="5" t="s">
        <v>209</v>
      </c>
      <c r="B80" s="6" t="s">
        <v>210</v>
      </c>
      <c r="C80" s="7" t="s">
        <v>211</v>
      </c>
      <c r="D80" s="6" t="s">
        <v>13</v>
      </c>
      <c r="E80" s="6" t="s">
        <v>142</v>
      </c>
      <c r="F80" s="8">
        <v>8587.2099999999991</v>
      </c>
      <c r="G80" s="8">
        <v>12.56</v>
      </c>
      <c r="H80" s="9">
        <f>ROUND(ROUND(F80,2)*ROUND(G80,2),2)</f>
        <v>107855.36</v>
      </c>
      <c r="J80" s="27">
        <f t="shared" si="7"/>
        <v>12.56</v>
      </c>
      <c r="K80" s="27">
        <f t="shared" si="8"/>
        <v>107855.36</v>
      </c>
      <c r="L80" s="28">
        <f t="shared" si="9"/>
        <v>0</v>
      </c>
    </row>
    <row r="81" spans="1:12" ht="20.100000000000001" customHeight="1">
      <c r="A81" s="3" t="s">
        <v>212</v>
      </c>
      <c r="B81" s="70" t="s">
        <v>213</v>
      </c>
      <c r="C81" s="70"/>
      <c r="D81" s="70"/>
      <c r="E81" s="70"/>
      <c r="F81" s="70"/>
      <c r="G81" s="70"/>
      <c r="H81" s="4">
        <f>ROUND(H82+H93+H104,2)</f>
        <v>2746831.12</v>
      </c>
      <c r="J81" s="36"/>
      <c r="K81" s="36"/>
      <c r="L81" s="35"/>
    </row>
    <row r="82" spans="1:12" ht="20.100000000000001" customHeight="1">
      <c r="A82" s="3" t="s">
        <v>214</v>
      </c>
      <c r="B82" s="70" t="s">
        <v>215</v>
      </c>
      <c r="C82" s="70"/>
      <c r="D82" s="70"/>
      <c r="E82" s="70"/>
      <c r="F82" s="70"/>
      <c r="G82" s="70"/>
      <c r="H82" s="4">
        <f>ROUND(SUM(H83:H92),2)</f>
        <v>459051.42</v>
      </c>
      <c r="J82" s="36"/>
      <c r="K82" s="36"/>
      <c r="L82" s="35"/>
    </row>
    <row r="83" spans="1:12" ht="24.75">
      <c r="A83" s="5" t="s">
        <v>216</v>
      </c>
      <c r="B83" s="6" t="s">
        <v>217</v>
      </c>
      <c r="C83" s="7" t="s">
        <v>218</v>
      </c>
      <c r="D83" s="6" t="s">
        <v>13</v>
      </c>
      <c r="E83" s="6" t="s">
        <v>42</v>
      </c>
      <c r="F83" s="8">
        <v>20</v>
      </c>
      <c r="G83" s="8">
        <v>89.69</v>
      </c>
      <c r="H83" s="9">
        <f t="shared" ref="H83:H92" si="14">ROUND(ROUND(F83,2)*ROUND(G83,2),2)</f>
        <v>1793.8</v>
      </c>
      <c r="J83" s="27">
        <f t="shared" ref="J83:J143" si="15">G83-G83*$J$4</f>
        <v>89.69</v>
      </c>
      <c r="K83" s="27">
        <f t="shared" ref="K83:K143" si="16">ROUND(J83*F83,2)</f>
        <v>1793.8</v>
      </c>
      <c r="L83" s="28">
        <f t="shared" ref="L83:L143" si="17">1-J83/G83</f>
        <v>0</v>
      </c>
    </row>
    <row r="84" spans="1:12" ht="24.75">
      <c r="A84" s="5" t="s">
        <v>219</v>
      </c>
      <c r="B84" s="6" t="s">
        <v>220</v>
      </c>
      <c r="C84" s="7" t="s">
        <v>221</v>
      </c>
      <c r="D84" s="6" t="s">
        <v>13</v>
      </c>
      <c r="E84" s="6" t="s">
        <v>42</v>
      </c>
      <c r="F84" s="8">
        <v>1671.5</v>
      </c>
      <c r="G84" s="8">
        <v>109.92</v>
      </c>
      <c r="H84" s="9">
        <f t="shared" si="14"/>
        <v>183731.28</v>
      </c>
      <c r="J84" s="27">
        <f t="shared" si="15"/>
        <v>109.92</v>
      </c>
      <c r="K84" s="27">
        <f t="shared" si="16"/>
        <v>183731.28</v>
      </c>
      <c r="L84" s="28">
        <f t="shared" si="17"/>
        <v>0</v>
      </c>
    </row>
    <row r="85" spans="1:12" ht="16.5">
      <c r="A85" s="5" t="s">
        <v>222</v>
      </c>
      <c r="B85" s="6" t="s">
        <v>223</v>
      </c>
      <c r="C85" s="7" t="s">
        <v>224</v>
      </c>
      <c r="D85" s="6" t="s">
        <v>13</v>
      </c>
      <c r="E85" s="6" t="s">
        <v>58</v>
      </c>
      <c r="F85" s="8">
        <v>264.63</v>
      </c>
      <c r="G85" s="8">
        <v>653.92999999999995</v>
      </c>
      <c r="H85" s="9">
        <f t="shared" si="14"/>
        <v>173049.5</v>
      </c>
      <c r="J85" s="27">
        <f t="shared" si="15"/>
        <v>653.92999999999995</v>
      </c>
      <c r="K85" s="27">
        <f t="shared" si="16"/>
        <v>173049.5</v>
      </c>
      <c r="L85" s="28">
        <f t="shared" si="17"/>
        <v>0</v>
      </c>
    </row>
    <row r="86" spans="1:12" ht="16.5">
      <c r="A86" s="5" t="s">
        <v>225</v>
      </c>
      <c r="B86" s="6" t="s">
        <v>226</v>
      </c>
      <c r="C86" s="7" t="s">
        <v>227</v>
      </c>
      <c r="D86" s="6" t="s">
        <v>13</v>
      </c>
      <c r="E86" s="6" t="s">
        <v>142</v>
      </c>
      <c r="F86" s="8">
        <v>2140.85</v>
      </c>
      <c r="G86" s="8">
        <v>14.82</v>
      </c>
      <c r="H86" s="9">
        <f t="shared" si="14"/>
        <v>31727.4</v>
      </c>
      <c r="J86" s="27">
        <f t="shared" si="15"/>
        <v>14.82</v>
      </c>
      <c r="K86" s="27">
        <f t="shared" si="16"/>
        <v>31727.4</v>
      </c>
      <c r="L86" s="28">
        <f t="shared" si="17"/>
        <v>0</v>
      </c>
    </row>
    <row r="87" spans="1:12" ht="16.5">
      <c r="A87" s="5" t="s">
        <v>228</v>
      </c>
      <c r="B87" s="6" t="s">
        <v>229</v>
      </c>
      <c r="C87" s="7" t="s">
        <v>230</v>
      </c>
      <c r="D87" s="6" t="s">
        <v>13</v>
      </c>
      <c r="E87" s="6" t="s">
        <v>142</v>
      </c>
      <c r="F87" s="8">
        <v>616</v>
      </c>
      <c r="G87" s="8">
        <v>13.72</v>
      </c>
      <c r="H87" s="9">
        <f t="shared" si="14"/>
        <v>8451.52</v>
      </c>
      <c r="J87" s="27">
        <f t="shared" si="15"/>
        <v>13.72</v>
      </c>
      <c r="K87" s="27">
        <f t="shared" si="16"/>
        <v>8451.52</v>
      </c>
      <c r="L87" s="28">
        <f t="shared" si="17"/>
        <v>0</v>
      </c>
    </row>
    <row r="88" spans="1:12" ht="16.5">
      <c r="A88" s="5" t="s">
        <v>231</v>
      </c>
      <c r="B88" s="6" t="s">
        <v>232</v>
      </c>
      <c r="C88" s="7" t="s">
        <v>233</v>
      </c>
      <c r="D88" s="6" t="s">
        <v>13</v>
      </c>
      <c r="E88" s="6" t="s">
        <v>142</v>
      </c>
      <c r="F88" s="8">
        <v>65</v>
      </c>
      <c r="G88" s="8">
        <v>12.71</v>
      </c>
      <c r="H88" s="9">
        <f t="shared" si="14"/>
        <v>826.15</v>
      </c>
      <c r="J88" s="27">
        <f t="shared" si="15"/>
        <v>12.71</v>
      </c>
      <c r="K88" s="27">
        <f t="shared" si="16"/>
        <v>826.15</v>
      </c>
      <c r="L88" s="28">
        <f t="shared" si="17"/>
        <v>0</v>
      </c>
    </row>
    <row r="89" spans="1:12" ht="16.5">
      <c r="A89" s="5" t="s">
        <v>234</v>
      </c>
      <c r="B89" s="6" t="s">
        <v>235</v>
      </c>
      <c r="C89" s="7" t="s">
        <v>236</v>
      </c>
      <c r="D89" s="6" t="s">
        <v>13</v>
      </c>
      <c r="E89" s="6" t="s">
        <v>142</v>
      </c>
      <c r="F89" s="8">
        <v>3799</v>
      </c>
      <c r="G89" s="8">
        <v>11.26</v>
      </c>
      <c r="H89" s="9">
        <f t="shared" si="14"/>
        <v>42776.74</v>
      </c>
      <c r="J89" s="27">
        <f t="shared" si="15"/>
        <v>11.26</v>
      </c>
      <c r="K89" s="27">
        <f t="shared" si="16"/>
        <v>42776.74</v>
      </c>
      <c r="L89" s="28">
        <f t="shared" si="17"/>
        <v>0</v>
      </c>
    </row>
    <row r="90" spans="1:12" ht="16.5">
      <c r="A90" s="5" t="s">
        <v>237</v>
      </c>
      <c r="B90" s="6" t="s">
        <v>238</v>
      </c>
      <c r="C90" s="7" t="s">
        <v>239</v>
      </c>
      <c r="D90" s="6" t="s">
        <v>13</v>
      </c>
      <c r="E90" s="6" t="s">
        <v>142</v>
      </c>
      <c r="F90" s="8">
        <v>1159</v>
      </c>
      <c r="G90" s="8">
        <v>9.41</v>
      </c>
      <c r="H90" s="9">
        <f t="shared" si="14"/>
        <v>10906.19</v>
      </c>
      <c r="J90" s="27">
        <f t="shared" si="15"/>
        <v>9.41</v>
      </c>
      <c r="K90" s="27">
        <f t="shared" si="16"/>
        <v>10906.19</v>
      </c>
      <c r="L90" s="28">
        <f t="shared" si="17"/>
        <v>0</v>
      </c>
    </row>
    <row r="91" spans="1:12" ht="16.5">
      <c r="A91" s="5" t="s">
        <v>240</v>
      </c>
      <c r="B91" s="6" t="s">
        <v>241</v>
      </c>
      <c r="C91" s="7" t="s">
        <v>242</v>
      </c>
      <c r="D91" s="6" t="s">
        <v>13</v>
      </c>
      <c r="E91" s="6" t="s">
        <v>142</v>
      </c>
      <c r="F91" s="8">
        <v>412</v>
      </c>
      <c r="G91" s="8">
        <v>9.07</v>
      </c>
      <c r="H91" s="9">
        <f t="shared" si="14"/>
        <v>3736.84</v>
      </c>
      <c r="J91" s="27">
        <f t="shared" si="15"/>
        <v>9.07</v>
      </c>
      <c r="K91" s="27">
        <f t="shared" si="16"/>
        <v>3736.84</v>
      </c>
      <c r="L91" s="28">
        <f t="shared" si="17"/>
        <v>0</v>
      </c>
    </row>
    <row r="92" spans="1:12" ht="16.5">
      <c r="A92" s="5" t="s">
        <v>243</v>
      </c>
      <c r="B92" s="6" t="s">
        <v>244</v>
      </c>
      <c r="C92" s="7" t="s">
        <v>245</v>
      </c>
      <c r="D92" s="6" t="s">
        <v>13</v>
      </c>
      <c r="E92" s="6" t="s">
        <v>142</v>
      </c>
      <c r="F92" s="8">
        <v>200</v>
      </c>
      <c r="G92" s="8">
        <v>10.26</v>
      </c>
      <c r="H92" s="9">
        <f t="shared" si="14"/>
        <v>2052</v>
      </c>
      <c r="J92" s="27">
        <f t="shared" si="15"/>
        <v>10.26</v>
      </c>
      <c r="K92" s="27">
        <f t="shared" si="16"/>
        <v>2052</v>
      </c>
      <c r="L92" s="28">
        <f t="shared" si="17"/>
        <v>0</v>
      </c>
    </row>
    <row r="93" spans="1:12" ht="20.100000000000001" customHeight="1">
      <c r="A93" s="3" t="s">
        <v>246</v>
      </c>
      <c r="B93" s="70" t="s">
        <v>247</v>
      </c>
      <c r="C93" s="70"/>
      <c r="D93" s="70"/>
      <c r="E93" s="70"/>
      <c r="F93" s="70"/>
      <c r="G93" s="70"/>
      <c r="H93" s="4">
        <f>ROUND(SUM(H94:H103),2)</f>
        <v>1292592.51</v>
      </c>
      <c r="J93" s="36"/>
      <c r="K93" s="36"/>
      <c r="L93" s="35"/>
    </row>
    <row r="94" spans="1:12" ht="24.75">
      <c r="A94" s="5" t="s">
        <v>248</v>
      </c>
      <c r="B94" s="6" t="s">
        <v>249</v>
      </c>
      <c r="C94" s="7" t="s">
        <v>250</v>
      </c>
      <c r="D94" s="6" t="s">
        <v>13</v>
      </c>
      <c r="E94" s="6" t="s">
        <v>42</v>
      </c>
      <c r="F94" s="8">
        <v>19.600000000000001</v>
      </c>
      <c r="G94" s="8">
        <v>151.21</v>
      </c>
      <c r="H94" s="9">
        <f t="shared" ref="H94:H103" si="18">ROUND(ROUND(F94,2)*ROUND(G94,2),2)</f>
        <v>2963.72</v>
      </c>
      <c r="J94" s="27">
        <f t="shared" si="15"/>
        <v>151.21</v>
      </c>
      <c r="K94" s="27">
        <f t="shared" si="16"/>
        <v>2963.72</v>
      </c>
      <c r="L94" s="28">
        <f t="shared" si="17"/>
        <v>0</v>
      </c>
    </row>
    <row r="95" spans="1:12" ht="24.75">
      <c r="A95" s="5" t="s">
        <v>251</v>
      </c>
      <c r="B95" s="6" t="s">
        <v>252</v>
      </c>
      <c r="C95" s="7" t="s">
        <v>253</v>
      </c>
      <c r="D95" s="6" t="s">
        <v>13</v>
      </c>
      <c r="E95" s="6" t="s">
        <v>42</v>
      </c>
      <c r="F95" s="8">
        <v>3247.58</v>
      </c>
      <c r="G95" s="8">
        <v>264.42</v>
      </c>
      <c r="H95" s="9">
        <f t="shared" si="18"/>
        <v>858725.1</v>
      </c>
      <c r="J95" s="27">
        <f t="shared" si="15"/>
        <v>264.42</v>
      </c>
      <c r="K95" s="27">
        <f t="shared" si="16"/>
        <v>858725.1</v>
      </c>
      <c r="L95" s="28">
        <f t="shared" si="17"/>
        <v>0</v>
      </c>
    </row>
    <row r="96" spans="1:12" ht="24.75">
      <c r="A96" s="5" t="s">
        <v>254</v>
      </c>
      <c r="B96" s="6" t="s">
        <v>255</v>
      </c>
      <c r="C96" s="7" t="s">
        <v>256</v>
      </c>
      <c r="D96" s="6" t="s">
        <v>13</v>
      </c>
      <c r="E96" s="6" t="s">
        <v>58</v>
      </c>
      <c r="F96" s="8">
        <v>280.63</v>
      </c>
      <c r="G96" s="8">
        <v>655.82</v>
      </c>
      <c r="H96" s="9">
        <f t="shared" si="18"/>
        <v>184042.77</v>
      </c>
      <c r="J96" s="27">
        <f t="shared" si="15"/>
        <v>655.82</v>
      </c>
      <c r="K96" s="27">
        <f t="shared" si="16"/>
        <v>184042.77</v>
      </c>
      <c r="L96" s="28">
        <f t="shared" si="17"/>
        <v>0</v>
      </c>
    </row>
    <row r="97" spans="1:12" ht="16.5">
      <c r="A97" s="5" t="s">
        <v>257</v>
      </c>
      <c r="B97" s="6" t="s">
        <v>226</v>
      </c>
      <c r="C97" s="7" t="s">
        <v>227</v>
      </c>
      <c r="D97" s="6" t="s">
        <v>13</v>
      </c>
      <c r="E97" s="6" t="s">
        <v>142</v>
      </c>
      <c r="F97" s="8">
        <v>68</v>
      </c>
      <c r="G97" s="8">
        <v>14.82</v>
      </c>
      <c r="H97" s="9">
        <f>ROUND(ROUND(F97,2)*ROUND(G97,2),2)</f>
        <v>1007.76</v>
      </c>
      <c r="J97" s="27">
        <f t="shared" si="15"/>
        <v>14.82</v>
      </c>
      <c r="K97" s="27">
        <f t="shared" si="16"/>
        <v>1007.76</v>
      </c>
      <c r="L97" s="28">
        <f t="shared" si="17"/>
        <v>0</v>
      </c>
    </row>
    <row r="98" spans="1:12" ht="16.5">
      <c r="A98" s="5" t="s">
        <v>258</v>
      </c>
      <c r="B98" s="6" t="s">
        <v>229</v>
      </c>
      <c r="C98" s="7" t="s">
        <v>230</v>
      </c>
      <c r="D98" s="6" t="s">
        <v>13</v>
      </c>
      <c r="E98" s="6" t="s">
        <v>142</v>
      </c>
      <c r="F98" s="8">
        <v>7605</v>
      </c>
      <c r="G98" s="8">
        <v>13.72</v>
      </c>
      <c r="H98" s="9">
        <f t="shared" si="18"/>
        <v>104340.6</v>
      </c>
      <c r="J98" s="27">
        <f t="shared" si="15"/>
        <v>13.72</v>
      </c>
      <c r="K98" s="27">
        <f t="shared" si="16"/>
        <v>104340.6</v>
      </c>
      <c r="L98" s="28">
        <f t="shared" si="17"/>
        <v>0</v>
      </c>
    </row>
    <row r="99" spans="1:12" ht="16.5">
      <c r="A99" s="5" t="s">
        <v>259</v>
      </c>
      <c r="B99" s="6" t="s">
        <v>232</v>
      </c>
      <c r="C99" s="7" t="s">
        <v>233</v>
      </c>
      <c r="D99" s="6" t="s">
        <v>13</v>
      </c>
      <c r="E99" s="6" t="s">
        <v>142</v>
      </c>
      <c r="F99" s="8">
        <v>1381.62</v>
      </c>
      <c r="G99" s="8">
        <v>12.71</v>
      </c>
      <c r="H99" s="9">
        <f t="shared" si="18"/>
        <v>17560.39</v>
      </c>
      <c r="J99" s="27">
        <f t="shared" si="15"/>
        <v>12.71</v>
      </c>
      <c r="K99" s="27">
        <f t="shared" si="16"/>
        <v>17560.39</v>
      </c>
      <c r="L99" s="28">
        <f t="shared" si="17"/>
        <v>0</v>
      </c>
    </row>
    <row r="100" spans="1:12" ht="16.5">
      <c r="A100" s="5" t="s">
        <v>260</v>
      </c>
      <c r="B100" s="6" t="s">
        <v>235</v>
      </c>
      <c r="C100" s="7" t="s">
        <v>236</v>
      </c>
      <c r="D100" s="6" t="s">
        <v>13</v>
      </c>
      <c r="E100" s="6" t="s">
        <v>142</v>
      </c>
      <c r="F100" s="8">
        <v>3354</v>
      </c>
      <c r="G100" s="8">
        <v>11.26</v>
      </c>
      <c r="H100" s="9">
        <f t="shared" si="18"/>
        <v>37766.04</v>
      </c>
      <c r="J100" s="27">
        <f t="shared" si="15"/>
        <v>11.26</v>
      </c>
      <c r="K100" s="27">
        <f t="shared" si="16"/>
        <v>37766.04</v>
      </c>
      <c r="L100" s="28">
        <f t="shared" si="17"/>
        <v>0</v>
      </c>
    </row>
    <row r="101" spans="1:12" ht="16.5">
      <c r="A101" s="5" t="s">
        <v>261</v>
      </c>
      <c r="B101" s="6" t="s">
        <v>238</v>
      </c>
      <c r="C101" s="7" t="s">
        <v>239</v>
      </c>
      <c r="D101" s="6" t="s">
        <v>13</v>
      </c>
      <c r="E101" s="6" t="s">
        <v>142</v>
      </c>
      <c r="F101" s="8">
        <v>2653</v>
      </c>
      <c r="G101" s="8">
        <v>9.41</v>
      </c>
      <c r="H101" s="9">
        <f t="shared" si="18"/>
        <v>24964.73</v>
      </c>
      <c r="J101" s="27">
        <f t="shared" si="15"/>
        <v>9.41</v>
      </c>
      <c r="K101" s="27">
        <f t="shared" si="16"/>
        <v>24964.73</v>
      </c>
      <c r="L101" s="28">
        <f t="shared" si="17"/>
        <v>0</v>
      </c>
    </row>
    <row r="102" spans="1:12" ht="16.5">
      <c r="A102" s="5" t="s">
        <v>262</v>
      </c>
      <c r="B102" s="6" t="s">
        <v>241</v>
      </c>
      <c r="C102" s="7" t="s">
        <v>242</v>
      </c>
      <c r="D102" s="6" t="s">
        <v>13</v>
      </c>
      <c r="E102" s="6" t="s">
        <v>142</v>
      </c>
      <c r="F102" s="8">
        <v>3466</v>
      </c>
      <c r="G102" s="8">
        <v>9.07</v>
      </c>
      <c r="H102" s="9">
        <f t="shared" si="18"/>
        <v>31436.62</v>
      </c>
      <c r="J102" s="27">
        <f t="shared" si="15"/>
        <v>9.07</v>
      </c>
      <c r="K102" s="27">
        <f t="shared" si="16"/>
        <v>31436.62</v>
      </c>
      <c r="L102" s="28">
        <f t="shared" si="17"/>
        <v>0</v>
      </c>
    </row>
    <row r="103" spans="1:12" ht="16.5">
      <c r="A103" s="5" t="s">
        <v>263</v>
      </c>
      <c r="B103" s="6" t="s">
        <v>244</v>
      </c>
      <c r="C103" s="7" t="s">
        <v>245</v>
      </c>
      <c r="D103" s="6" t="s">
        <v>13</v>
      </c>
      <c r="E103" s="6" t="s">
        <v>142</v>
      </c>
      <c r="F103" s="8">
        <v>2903</v>
      </c>
      <c r="G103" s="8">
        <v>10.26</v>
      </c>
      <c r="H103" s="9">
        <f t="shared" si="18"/>
        <v>29784.78</v>
      </c>
      <c r="J103" s="27">
        <f t="shared" si="15"/>
        <v>10.26</v>
      </c>
      <c r="K103" s="27">
        <f t="shared" si="16"/>
        <v>29784.78</v>
      </c>
      <c r="L103" s="28">
        <f t="shared" si="17"/>
        <v>0</v>
      </c>
    </row>
    <row r="104" spans="1:12" ht="20.100000000000001" customHeight="1">
      <c r="A104" s="3" t="s">
        <v>264</v>
      </c>
      <c r="B104" s="70" t="s">
        <v>265</v>
      </c>
      <c r="C104" s="70"/>
      <c r="D104" s="70"/>
      <c r="E104" s="70"/>
      <c r="F104" s="70"/>
      <c r="G104" s="70"/>
      <c r="H104" s="4">
        <f>ROUND(SUM(H105:H110),2)</f>
        <v>995187.19</v>
      </c>
      <c r="J104" s="36"/>
      <c r="K104" s="36"/>
      <c r="L104" s="35"/>
    </row>
    <row r="105" spans="1:12" ht="24.75">
      <c r="A105" s="5" t="s">
        <v>266</v>
      </c>
      <c r="B105" s="6" t="s">
        <v>267</v>
      </c>
      <c r="C105" s="7" t="s">
        <v>268</v>
      </c>
      <c r="D105" s="6" t="s">
        <v>13</v>
      </c>
      <c r="E105" s="6" t="s">
        <v>42</v>
      </c>
      <c r="F105" s="8">
        <v>554.91999999999996</v>
      </c>
      <c r="G105" s="8">
        <v>85.03</v>
      </c>
      <c r="H105" s="9">
        <f t="shared" ref="H105:H110" si="19">ROUND(ROUND(F105,2)*ROUND(G105,2),2)</f>
        <v>47184.85</v>
      </c>
      <c r="J105" s="27">
        <f t="shared" si="15"/>
        <v>85.03</v>
      </c>
      <c r="K105" s="27">
        <f t="shared" si="16"/>
        <v>47184.85</v>
      </c>
      <c r="L105" s="28">
        <f t="shared" si="17"/>
        <v>0</v>
      </c>
    </row>
    <row r="106" spans="1:12" ht="24.75">
      <c r="A106" s="5" t="s">
        <v>269</v>
      </c>
      <c r="B106" s="6" t="s">
        <v>270</v>
      </c>
      <c r="C106" s="7" t="s">
        <v>271</v>
      </c>
      <c r="D106" s="6" t="s">
        <v>13</v>
      </c>
      <c r="E106" s="6" t="s">
        <v>42</v>
      </c>
      <c r="F106" s="8">
        <v>3145.58</v>
      </c>
      <c r="G106" s="8">
        <v>104.86</v>
      </c>
      <c r="H106" s="9">
        <f t="shared" si="19"/>
        <v>329845.52</v>
      </c>
      <c r="J106" s="27">
        <f t="shared" si="15"/>
        <v>104.86</v>
      </c>
      <c r="K106" s="27">
        <f t="shared" si="16"/>
        <v>329845.52</v>
      </c>
      <c r="L106" s="28">
        <f t="shared" si="17"/>
        <v>0</v>
      </c>
    </row>
    <row r="107" spans="1:12" ht="24.75">
      <c r="A107" s="5" t="s">
        <v>272</v>
      </c>
      <c r="B107" s="6" t="s">
        <v>255</v>
      </c>
      <c r="C107" s="7" t="s">
        <v>256</v>
      </c>
      <c r="D107" s="6" t="s">
        <v>13</v>
      </c>
      <c r="E107" s="6" t="s">
        <v>58</v>
      </c>
      <c r="F107" s="8">
        <v>603.34</v>
      </c>
      <c r="G107" s="8">
        <v>655.82</v>
      </c>
      <c r="H107" s="9">
        <f t="shared" si="19"/>
        <v>395682.44</v>
      </c>
      <c r="J107" s="27">
        <f t="shared" si="15"/>
        <v>655.82</v>
      </c>
      <c r="K107" s="27">
        <f t="shared" si="16"/>
        <v>395682.44</v>
      </c>
      <c r="L107" s="28">
        <f t="shared" si="17"/>
        <v>0</v>
      </c>
    </row>
    <row r="108" spans="1:12" ht="16.5">
      <c r="A108" s="5" t="s">
        <v>273</v>
      </c>
      <c r="B108" s="6" t="s">
        <v>274</v>
      </c>
      <c r="C108" s="7" t="s">
        <v>275</v>
      </c>
      <c r="D108" s="6" t="s">
        <v>13</v>
      </c>
      <c r="E108" s="6" t="s">
        <v>142</v>
      </c>
      <c r="F108" s="8">
        <v>2288</v>
      </c>
      <c r="G108" s="8">
        <v>13.11</v>
      </c>
      <c r="H108" s="9">
        <f t="shared" si="19"/>
        <v>29995.68</v>
      </c>
      <c r="J108" s="27">
        <f t="shared" si="15"/>
        <v>13.11</v>
      </c>
      <c r="K108" s="27">
        <f t="shared" si="16"/>
        <v>29995.68</v>
      </c>
      <c r="L108" s="28">
        <f t="shared" si="17"/>
        <v>0</v>
      </c>
    </row>
    <row r="109" spans="1:12" ht="16.5">
      <c r="A109" s="5" t="s">
        <v>276</v>
      </c>
      <c r="B109" s="6" t="s">
        <v>277</v>
      </c>
      <c r="C109" s="7" t="s">
        <v>278</v>
      </c>
      <c r="D109" s="6" t="s">
        <v>13</v>
      </c>
      <c r="E109" s="6" t="s">
        <v>142</v>
      </c>
      <c r="F109" s="8">
        <v>6530</v>
      </c>
      <c r="G109" s="8">
        <v>10.74</v>
      </c>
      <c r="H109" s="9">
        <f t="shared" si="19"/>
        <v>70132.2</v>
      </c>
      <c r="J109" s="27">
        <f t="shared" si="15"/>
        <v>10.74</v>
      </c>
      <c r="K109" s="27">
        <f t="shared" si="16"/>
        <v>70132.2</v>
      </c>
      <c r="L109" s="28">
        <f t="shared" si="17"/>
        <v>0</v>
      </c>
    </row>
    <row r="110" spans="1:12" ht="16.5">
      <c r="A110" s="5" t="s">
        <v>279</v>
      </c>
      <c r="B110" s="6" t="s">
        <v>280</v>
      </c>
      <c r="C110" s="7" t="s">
        <v>281</v>
      </c>
      <c r="D110" s="6" t="s">
        <v>13</v>
      </c>
      <c r="E110" s="6" t="s">
        <v>142</v>
      </c>
      <c r="F110" s="8">
        <v>13670</v>
      </c>
      <c r="G110" s="8">
        <v>8.9499999999999993</v>
      </c>
      <c r="H110" s="9">
        <f t="shared" si="19"/>
        <v>122346.5</v>
      </c>
      <c r="J110" s="27">
        <f t="shared" si="15"/>
        <v>8.9499999999999993</v>
      </c>
      <c r="K110" s="27">
        <f t="shared" si="16"/>
        <v>122346.5</v>
      </c>
      <c r="L110" s="28">
        <f t="shared" si="17"/>
        <v>0</v>
      </c>
    </row>
    <row r="111" spans="1:12" ht="20.100000000000001" customHeight="1">
      <c r="A111" s="3" t="s">
        <v>282</v>
      </c>
      <c r="B111" s="70" t="s">
        <v>283</v>
      </c>
      <c r="C111" s="70"/>
      <c r="D111" s="70"/>
      <c r="E111" s="70"/>
      <c r="F111" s="70"/>
      <c r="G111" s="70"/>
      <c r="H111" s="4">
        <f>ROUND(SUM(H112:H118),2)</f>
        <v>496962.11</v>
      </c>
      <c r="J111" s="36"/>
      <c r="K111" s="36"/>
      <c r="L111" s="35"/>
    </row>
    <row r="112" spans="1:12" ht="24.75">
      <c r="A112" s="5" t="s">
        <v>284</v>
      </c>
      <c r="B112" s="6" t="s">
        <v>285</v>
      </c>
      <c r="C112" s="7" t="s">
        <v>286</v>
      </c>
      <c r="D112" s="6" t="s">
        <v>13</v>
      </c>
      <c r="E112" s="6" t="s">
        <v>42</v>
      </c>
      <c r="F112" s="8">
        <v>3657.28</v>
      </c>
      <c r="G112" s="8">
        <v>60.44</v>
      </c>
      <c r="H112" s="9">
        <f t="shared" ref="H112:H118" si="20">ROUND(ROUND(F112,2)*ROUND(G112,2),2)</f>
        <v>221046</v>
      </c>
      <c r="J112" s="27">
        <f t="shared" si="15"/>
        <v>60.44</v>
      </c>
      <c r="K112" s="27">
        <f t="shared" si="16"/>
        <v>221046</v>
      </c>
      <c r="L112" s="28">
        <f t="shared" si="17"/>
        <v>0</v>
      </c>
    </row>
    <row r="113" spans="1:12" ht="24.75">
      <c r="A113" s="5" t="s">
        <v>287</v>
      </c>
      <c r="B113" s="6" t="s">
        <v>288</v>
      </c>
      <c r="C113" s="7" t="s">
        <v>289</v>
      </c>
      <c r="D113" s="6" t="s">
        <v>13</v>
      </c>
      <c r="E113" s="6" t="s">
        <v>42</v>
      </c>
      <c r="F113" s="8">
        <v>275.89999999999998</v>
      </c>
      <c r="G113" s="8">
        <v>94.25</v>
      </c>
      <c r="H113" s="9">
        <f t="shared" si="20"/>
        <v>26003.58</v>
      </c>
      <c r="J113" s="27">
        <f t="shared" si="15"/>
        <v>94.25</v>
      </c>
      <c r="K113" s="27">
        <f t="shared" si="16"/>
        <v>26003.58</v>
      </c>
      <c r="L113" s="28">
        <f t="shared" si="17"/>
        <v>0</v>
      </c>
    </row>
    <row r="114" spans="1:12" ht="16.5">
      <c r="A114" s="5" t="s">
        <v>290</v>
      </c>
      <c r="B114" s="6" t="s">
        <v>291</v>
      </c>
      <c r="C114" s="7" t="s">
        <v>292</v>
      </c>
      <c r="D114" s="6" t="s">
        <v>13</v>
      </c>
      <c r="E114" s="6" t="s">
        <v>115</v>
      </c>
      <c r="F114" s="8">
        <v>1489.05</v>
      </c>
      <c r="G114" s="8">
        <v>13.41</v>
      </c>
      <c r="H114" s="9">
        <f t="shared" si="20"/>
        <v>19968.16</v>
      </c>
      <c r="J114" s="27">
        <f t="shared" si="15"/>
        <v>13.41</v>
      </c>
      <c r="K114" s="27">
        <f t="shared" si="16"/>
        <v>19968.16</v>
      </c>
      <c r="L114" s="28">
        <f t="shared" si="17"/>
        <v>0</v>
      </c>
    </row>
    <row r="115" spans="1:12" ht="24.75">
      <c r="A115" s="5" t="s">
        <v>293</v>
      </c>
      <c r="B115" s="6" t="s">
        <v>294</v>
      </c>
      <c r="C115" s="7" t="s">
        <v>295</v>
      </c>
      <c r="D115" s="6" t="s">
        <v>13</v>
      </c>
      <c r="E115" s="6" t="s">
        <v>42</v>
      </c>
      <c r="F115" s="8">
        <v>444.11</v>
      </c>
      <c r="G115" s="8">
        <v>100.15</v>
      </c>
      <c r="H115" s="9">
        <f t="shared" si="20"/>
        <v>44477.62</v>
      </c>
      <c r="J115" s="27">
        <f t="shared" si="15"/>
        <v>100.15</v>
      </c>
      <c r="K115" s="27">
        <f t="shared" si="16"/>
        <v>44477.62</v>
      </c>
      <c r="L115" s="28">
        <f t="shared" si="17"/>
        <v>0</v>
      </c>
    </row>
    <row r="116" spans="1:12" ht="33">
      <c r="A116" s="5" t="s">
        <v>296</v>
      </c>
      <c r="B116" s="6" t="s">
        <v>297</v>
      </c>
      <c r="C116" s="7" t="s">
        <v>298</v>
      </c>
      <c r="D116" s="6" t="s">
        <v>13</v>
      </c>
      <c r="E116" s="6" t="s">
        <v>42</v>
      </c>
      <c r="F116" s="8">
        <v>273.24</v>
      </c>
      <c r="G116" s="8">
        <v>113.39</v>
      </c>
      <c r="H116" s="9">
        <f t="shared" si="20"/>
        <v>30982.68</v>
      </c>
      <c r="J116" s="27">
        <f t="shared" si="15"/>
        <v>113.39</v>
      </c>
      <c r="K116" s="27">
        <f t="shared" si="16"/>
        <v>30982.68</v>
      </c>
      <c r="L116" s="28">
        <f t="shared" si="17"/>
        <v>0</v>
      </c>
    </row>
    <row r="117" spans="1:12" ht="16.5">
      <c r="A117" s="5" t="s">
        <v>299</v>
      </c>
      <c r="B117" s="6" t="s">
        <v>300</v>
      </c>
      <c r="C117" s="7" t="s">
        <v>301</v>
      </c>
      <c r="D117" s="6" t="s">
        <v>25</v>
      </c>
      <c r="E117" s="6" t="s">
        <v>42</v>
      </c>
      <c r="F117" s="8">
        <v>717.35</v>
      </c>
      <c r="G117" s="8">
        <v>129.38</v>
      </c>
      <c r="H117" s="9">
        <f t="shared" si="20"/>
        <v>92810.74</v>
      </c>
      <c r="J117" s="27">
        <f t="shared" si="15"/>
        <v>129.38</v>
      </c>
      <c r="K117" s="27">
        <f t="shared" si="16"/>
        <v>92810.74</v>
      </c>
      <c r="L117" s="28">
        <f t="shared" si="17"/>
        <v>0</v>
      </c>
    </row>
    <row r="118" spans="1:12" ht="16.5">
      <c r="A118" s="5" t="s">
        <v>302</v>
      </c>
      <c r="B118" s="6" t="s">
        <v>303</v>
      </c>
      <c r="C118" s="7" t="s">
        <v>304</v>
      </c>
      <c r="D118" s="6" t="s">
        <v>25</v>
      </c>
      <c r="E118" s="6" t="s">
        <v>42</v>
      </c>
      <c r="F118" s="8">
        <v>87.86</v>
      </c>
      <c r="G118" s="8">
        <v>701.95</v>
      </c>
      <c r="H118" s="9">
        <f t="shared" si="20"/>
        <v>61673.33</v>
      </c>
      <c r="J118" s="27">
        <f t="shared" si="15"/>
        <v>701.95</v>
      </c>
      <c r="K118" s="27">
        <f t="shared" si="16"/>
        <v>61673.33</v>
      </c>
      <c r="L118" s="28">
        <f t="shared" si="17"/>
        <v>0</v>
      </c>
    </row>
    <row r="119" spans="1:12" ht="20.100000000000001" customHeight="1">
      <c r="A119" s="3" t="s">
        <v>305</v>
      </c>
      <c r="B119" s="70" t="s">
        <v>306</v>
      </c>
      <c r="C119" s="70"/>
      <c r="D119" s="70"/>
      <c r="E119" s="70"/>
      <c r="F119" s="70"/>
      <c r="G119" s="70"/>
      <c r="H119" s="4">
        <f>ROUND(H120+H131+H144+H149+H153,2)</f>
        <v>935409.44</v>
      </c>
      <c r="J119" s="36"/>
      <c r="K119" s="36"/>
      <c r="L119" s="35"/>
    </row>
    <row r="120" spans="1:12" ht="20.100000000000001" customHeight="1">
      <c r="A120" s="3" t="s">
        <v>307</v>
      </c>
      <c r="B120" s="70" t="s">
        <v>308</v>
      </c>
      <c r="C120" s="70"/>
      <c r="D120" s="70"/>
      <c r="E120" s="70"/>
      <c r="F120" s="70"/>
      <c r="G120" s="70"/>
      <c r="H120" s="4">
        <f>ROUND(SUM(H121:H130),2)</f>
        <v>148889.63</v>
      </c>
      <c r="J120" s="36"/>
      <c r="K120" s="36"/>
      <c r="L120" s="35"/>
    </row>
    <row r="121" spans="1:12" ht="16.5">
      <c r="A121" s="5" t="s">
        <v>309</v>
      </c>
      <c r="B121" s="6" t="s">
        <v>310</v>
      </c>
      <c r="C121" s="7" t="s">
        <v>311</v>
      </c>
      <c r="D121" s="6" t="s">
        <v>25</v>
      </c>
      <c r="E121" s="6" t="s">
        <v>36</v>
      </c>
      <c r="F121" s="8">
        <v>33</v>
      </c>
      <c r="G121" s="8">
        <v>551.26</v>
      </c>
      <c r="H121" s="9">
        <f t="shared" ref="H121:H130" si="21">ROUND(ROUND(F121,2)*ROUND(G121,2),2)</f>
        <v>18191.580000000002</v>
      </c>
      <c r="J121" s="27">
        <f t="shared" si="15"/>
        <v>551.26</v>
      </c>
      <c r="K121" s="27">
        <f t="shared" si="16"/>
        <v>18191.580000000002</v>
      </c>
      <c r="L121" s="28">
        <f t="shared" si="17"/>
        <v>0</v>
      </c>
    </row>
    <row r="122" spans="1:12" ht="24.75">
      <c r="A122" s="5" t="s">
        <v>312</v>
      </c>
      <c r="B122" s="6" t="s">
        <v>313</v>
      </c>
      <c r="C122" s="7" t="s">
        <v>314</v>
      </c>
      <c r="D122" s="6" t="s">
        <v>25</v>
      </c>
      <c r="E122" s="6" t="s">
        <v>36</v>
      </c>
      <c r="F122" s="8">
        <v>14</v>
      </c>
      <c r="G122" s="8">
        <v>769.34</v>
      </c>
      <c r="H122" s="9">
        <f t="shared" si="21"/>
        <v>10770.76</v>
      </c>
      <c r="J122" s="27">
        <f t="shared" si="15"/>
        <v>769.34</v>
      </c>
      <c r="K122" s="27">
        <f t="shared" si="16"/>
        <v>10770.76</v>
      </c>
      <c r="L122" s="28">
        <f t="shared" si="17"/>
        <v>0</v>
      </c>
    </row>
    <row r="123" spans="1:12" ht="24.75">
      <c r="A123" s="5" t="s">
        <v>315</v>
      </c>
      <c r="B123" s="6" t="s">
        <v>316</v>
      </c>
      <c r="C123" s="7" t="s">
        <v>317</v>
      </c>
      <c r="D123" s="6" t="s">
        <v>25</v>
      </c>
      <c r="E123" s="6" t="s">
        <v>36</v>
      </c>
      <c r="F123" s="8">
        <v>60</v>
      </c>
      <c r="G123" s="8">
        <v>895.92</v>
      </c>
      <c r="H123" s="9">
        <f t="shared" si="21"/>
        <v>53755.199999999997</v>
      </c>
      <c r="J123" s="27">
        <f t="shared" si="15"/>
        <v>895.92</v>
      </c>
      <c r="K123" s="27">
        <f t="shared" si="16"/>
        <v>53755.199999999997</v>
      </c>
      <c r="L123" s="28">
        <f t="shared" si="17"/>
        <v>0</v>
      </c>
    </row>
    <row r="124" spans="1:12" ht="24.75">
      <c r="A124" s="5" t="s">
        <v>318</v>
      </c>
      <c r="B124" s="6" t="s">
        <v>319</v>
      </c>
      <c r="C124" s="7" t="s">
        <v>320</v>
      </c>
      <c r="D124" s="6" t="s">
        <v>25</v>
      </c>
      <c r="E124" s="6" t="s">
        <v>36</v>
      </c>
      <c r="F124" s="8">
        <v>6</v>
      </c>
      <c r="G124" s="8">
        <v>1482.38</v>
      </c>
      <c r="H124" s="9">
        <f t="shared" si="21"/>
        <v>8894.2800000000007</v>
      </c>
      <c r="J124" s="27">
        <f t="shared" si="15"/>
        <v>1482.38</v>
      </c>
      <c r="K124" s="27">
        <f t="shared" si="16"/>
        <v>8894.2800000000007</v>
      </c>
      <c r="L124" s="28">
        <f t="shared" si="17"/>
        <v>0</v>
      </c>
    </row>
    <row r="125" spans="1:12" ht="16.5">
      <c r="A125" s="5" t="s">
        <v>321</v>
      </c>
      <c r="B125" s="6" t="s">
        <v>322</v>
      </c>
      <c r="C125" s="7" t="s">
        <v>323</v>
      </c>
      <c r="D125" s="6" t="s">
        <v>25</v>
      </c>
      <c r="E125" s="6" t="s">
        <v>36</v>
      </c>
      <c r="F125" s="8">
        <v>1</v>
      </c>
      <c r="G125" s="8">
        <v>816.55</v>
      </c>
      <c r="H125" s="9">
        <f t="shared" si="21"/>
        <v>816.55</v>
      </c>
      <c r="J125" s="27">
        <f t="shared" si="15"/>
        <v>816.55</v>
      </c>
      <c r="K125" s="27">
        <f t="shared" si="16"/>
        <v>816.55</v>
      </c>
      <c r="L125" s="28">
        <f t="shared" si="17"/>
        <v>0</v>
      </c>
    </row>
    <row r="126" spans="1:12" ht="16.5">
      <c r="A126" s="5" t="s">
        <v>324</v>
      </c>
      <c r="B126" s="6" t="s">
        <v>325</v>
      </c>
      <c r="C126" s="7" t="s">
        <v>326</v>
      </c>
      <c r="D126" s="6" t="s">
        <v>25</v>
      </c>
      <c r="E126" s="6" t="s">
        <v>36</v>
      </c>
      <c r="F126" s="8">
        <v>3</v>
      </c>
      <c r="G126" s="8">
        <v>1841.68</v>
      </c>
      <c r="H126" s="9">
        <f t="shared" si="21"/>
        <v>5525.04</v>
      </c>
      <c r="J126" s="27">
        <f t="shared" si="15"/>
        <v>1841.68</v>
      </c>
      <c r="K126" s="27">
        <f t="shared" si="16"/>
        <v>5525.04</v>
      </c>
      <c r="L126" s="28">
        <f t="shared" si="17"/>
        <v>0</v>
      </c>
    </row>
    <row r="127" spans="1:12" ht="24.75">
      <c r="A127" s="5" t="s">
        <v>327</v>
      </c>
      <c r="B127" s="6" t="s">
        <v>328</v>
      </c>
      <c r="C127" s="7" t="s">
        <v>329</v>
      </c>
      <c r="D127" s="6" t="s">
        <v>25</v>
      </c>
      <c r="E127" s="6" t="s">
        <v>36</v>
      </c>
      <c r="F127" s="8">
        <v>32</v>
      </c>
      <c r="G127" s="8">
        <v>1286.52</v>
      </c>
      <c r="H127" s="9">
        <f t="shared" si="21"/>
        <v>41168.639999999999</v>
      </c>
      <c r="J127" s="27">
        <f t="shared" si="15"/>
        <v>1286.52</v>
      </c>
      <c r="K127" s="27">
        <f t="shared" si="16"/>
        <v>41168.639999999999</v>
      </c>
      <c r="L127" s="28">
        <f t="shared" si="17"/>
        <v>0</v>
      </c>
    </row>
    <row r="128" spans="1:12" ht="16.5">
      <c r="A128" s="5" t="s">
        <v>330</v>
      </c>
      <c r="B128" s="6" t="s">
        <v>331</v>
      </c>
      <c r="C128" s="7" t="s">
        <v>332</v>
      </c>
      <c r="D128" s="6" t="s">
        <v>25</v>
      </c>
      <c r="E128" s="6" t="s">
        <v>36</v>
      </c>
      <c r="F128" s="8">
        <v>4</v>
      </c>
      <c r="G128" s="8">
        <v>1447.05</v>
      </c>
      <c r="H128" s="9">
        <f t="shared" si="21"/>
        <v>5788.2</v>
      </c>
      <c r="J128" s="27">
        <f t="shared" si="15"/>
        <v>1447.05</v>
      </c>
      <c r="K128" s="27">
        <f t="shared" si="16"/>
        <v>5788.2</v>
      </c>
      <c r="L128" s="28">
        <f t="shared" si="17"/>
        <v>0</v>
      </c>
    </row>
    <row r="129" spans="1:12" ht="16.5">
      <c r="A129" s="5" t="s">
        <v>333</v>
      </c>
      <c r="B129" s="6" t="s">
        <v>334</v>
      </c>
      <c r="C129" s="7" t="s">
        <v>335</v>
      </c>
      <c r="D129" s="6" t="s">
        <v>25</v>
      </c>
      <c r="E129" s="6" t="s">
        <v>36</v>
      </c>
      <c r="F129" s="8">
        <v>1</v>
      </c>
      <c r="G129" s="8">
        <v>2351.46</v>
      </c>
      <c r="H129" s="9">
        <f t="shared" si="21"/>
        <v>2351.46</v>
      </c>
      <c r="J129" s="27">
        <f t="shared" si="15"/>
        <v>2351.46</v>
      </c>
      <c r="K129" s="27">
        <f t="shared" si="16"/>
        <v>2351.46</v>
      </c>
      <c r="L129" s="28">
        <f t="shared" si="17"/>
        <v>0</v>
      </c>
    </row>
    <row r="130" spans="1:12" ht="16.5">
      <c r="A130" s="5" t="s">
        <v>336</v>
      </c>
      <c r="B130" s="6" t="s">
        <v>337</v>
      </c>
      <c r="C130" s="7" t="s">
        <v>338</v>
      </c>
      <c r="D130" s="6" t="s">
        <v>25</v>
      </c>
      <c r="E130" s="6" t="s">
        <v>36</v>
      </c>
      <c r="F130" s="8">
        <v>3</v>
      </c>
      <c r="G130" s="8">
        <v>542.64</v>
      </c>
      <c r="H130" s="9">
        <f t="shared" si="21"/>
        <v>1627.92</v>
      </c>
      <c r="J130" s="27">
        <f t="shared" si="15"/>
        <v>542.64</v>
      </c>
      <c r="K130" s="27">
        <f t="shared" si="16"/>
        <v>1627.92</v>
      </c>
      <c r="L130" s="28">
        <f t="shared" si="17"/>
        <v>0</v>
      </c>
    </row>
    <row r="131" spans="1:12" ht="20.100000000000001" customHeight="1">
      <c r="A131" s="3" t="s">
        <v>339</v>
      </c>
      <c r="B131" s="70" t="s">
        <v>340</v>
      </c>
      <c r="C131" s="70"/>
      <c r="D131" s="70"/>
      <c r="E131" s="70"/>
      <c r="F131" s="70"/>
      <c r="G131" s="70"/>
      <c r="H131" s="4">
        <f>ROUND(SUM(H132:H143),2)</f>
        <v>249457.41</v>
      </c>
      <c r="J131" s="36"/>
      <c r="K131" s="36"/>
      <c r="L131" s="35"/>
    </row>
    <row r="132" spans="1:12" ht="24.75">
      <c r="A132" s="5" t="s">
        <v>341</v>
      </c>
      <c r="B132" s="6" t="s">
        <v>342</v>
      </c>
      <c r="C132" s="7" t="s">
        <v>343</v>
      </c>
      <c r="D132" s="6" t="s">
        <v>25</v>
      </c>
      <c r="E132" s="6" t="s">
        <v>42</v>
      </c>
      <c r="F132" s="8">
        <v>5.4</v>
      </c>
      <c r="G132" s="8">
        <v>781.51</v>
      </c>
      <c r="H132" s="9">
        <f t="shared" ref="H132:H143" si="22">ROUND(ROUND(F132,2)*ROUND(G132,2),2)</f>
        <v>4220.1499999999996</v>
      </c>
      <c r="J132" s="27">
        <f t="shared" si="15"/>
        <v>781.51</v>
      </c>
      <c r="K132" s="27">
        <f t="shared" si="16"/>
        <v>4220.1499999999996</v>
      </c>
      <c r="L132" s="28">
        <f t="shared" si="17"/>
        <v>0</v>
      </c>
    </row>
    <row r="133" spans="1:12" ht="24.75">
      <c r="A133" s="5" t="s">
        <v>344</v>
      </c>
      <c r="B133" s="6" t="s">
        <v>345</v>
      </c>
      <c r="C133" s="7" t="s">
        <v>346</v>
      </c>
      <c r="D133" s="6" t="s">
        <v>25</v>
      </c>
      <c r="E133" s="6" t="s">
        <v>42</v>
      </c>
      <c r="F133" s="8">
        <v>5.4</v>
      </c>
      <c r="G133" s="8">
        <v>927.84</v>
      </c>
      <c r="H133" s="9">
        <f t="shared" si="22"/>
        <v>5010.34</v>
      </c>
      <c r="J133" s="27">
        <f t="shared" si="15"/>
        <v>927.84</v>
      </c>
      <c r="K133" s="27">
        <f t="shared" si="16"/>
        <v>5010.34</v>
      </c>
      <c r="L133" s="28">
        <f t="shared" si="17"/>
        <v>0</v>
      </c>
    </row>
    <row r="134" spans="1:12" ht="24.75">
      <c r="A134" s="5" t="s">
        <v>347</v>
      </c>
      <c r="B134" s="6" t="s">
        <v>348</v>
      </c>
      <c r="C134" s="7" t="s">
        <v>349</v>
      </c>
      <c r="D134" s="6" t="s">
        <v>25</v>
      </c>
      <c r="E134" s="6" t="s">
        <v>42</v>
      </c>
      <c r="F134" s="8">
        <v>166.32</v>
      </c>
      <c r="G134" s="8">
        <v>927.84</v>
      </c>
      <c r="H134" s="9">
        <f t="shared" si="22"/>
        <v>154318.35</v>
      </c>
      <c r="J134" s="27">
        <f t="shared" si="15"/>
        <v>927.84</v>
      </c>
      <c r="K134" s="27">
        <f t="shared" si="16"/>
        <v>154318.35</v>
      </c>
      <c r="L134" s="28">
        <f t="shared" si="17"/>
        <v>0</v>
      </c>
    </row>
    <row r="135" spans="1:12" ht="24.75">
      <c r="A135" s="5" t="s">
        <v>350</v>
      </c>
      <c r="B135" s="6" t="s">
        <v>351</v>
      </c>
      <c r="C135" s="7" t="s">
        <v>352</v>
      </c>
      <c r="D135" s="6" t="s">
        <v>25</v>
      </c>
      <c r="E135" s="6" t="s">
        <v>42</v>
      </c>
      <c r="F135" s="8">
        <v>8.4</v>
      </c>
      <c r="G135" s="8">
        <v>781.51</v>
      </c>
      <c r="H135" s="9">
        <f t="shared" si="22"/>
        <v>6564.68</v>
      </c>
      <c r="J135" s="27">
        <f t="shared" si="15"/>
        <v>781.51</v>
      </c>
      <c r="K135" s="27">
        <f t="shared" si="16"/>
        <v>6564.68</v>
      </c>
      <c r="L135" s="28">
        <f t="shared" si="17"/>
        <v>0</v>
      </c>
    </row>
    <row r="136" spans="1:12" ht="24.75">
      <c r="A136" s="5" t="s">
        <v>353</v>
      </c>
      <c r="B136" s="6" t="s">
        <v>354</v>
      </c>
      <c r="C136" s="7" t="s">
        <v>355</v>
      </c>
      <c r="D136" s="6" t="s">
        <v>25</v>
      </c>
      <c r="E136" s="6" t="s">
        <v>42</v>
      </c>
      <c r="F136" s="8">
        <v>3.15</v>
      </c>
      <c r="G136" s="8">
        <v>927.84</v>
      </c>
      <c r="H136" s="9">
        <f t="shared" si="22"/>
        <v>2922.7</v>
      </c>
      <c r="J136" s="27">
        <f t="shared" si="15"/>
        <v>927.84</v>
      </c>
      <c r="K136" s="27">
        <f t="shared" si="16"/>
        <v>2922.7</v>
      </c>
      <c r="L136" s="28">
        <f t="shared" si="17"/>
        <v>0</v>
      </c>
    </row>
    <row r="137" spans="1:12" ht="24.75">
      <c r="A137" s="5" t="s">
        <v>356</v>
      </c>
      <c r="B137" s="6" t="s">
        <v>357</v>
      </c>
      <c r="C137" s="7" t="s">
        <v>358</v>
      </c>
      <c r="D137" s="6" t="s">
        <v>25</v>
      </c>
      <c r="E137" s="6" t="s">
        <v>42</v>
      </c>
      <c r="F137" s="8">
        <v>4.05</v>
      </c>
      <c r="G137" s="8">
        <v>927.84</v>
      </c>
      <c r="H137" s="9">
        <f t="shared" si="22"/>
        <v>3757.75</v>
      </c>
      <c r="J137" s="27">
        <f t="shared" si="15"/>
        <v>927.84</v>
      </c>
      <c r="K137" s="27">
        <f t="shared" si="16"/>
        <v>3757.75</v>
      </c>
      <c r="L137" s="28">
        <f t="shared" si="17"/>
        <v>0</v>
      </c>
    </row>
    <row r="138" spans="1:12" ht="24.75">
      <c r="A138" s="5" t="s">
        <v>359</v>
      </c>
      <c r="B138" s="6" t="s">
        <v>360</v>
      </c>
      <c r="C138" s="7" t="s">
        <v>361</v>
      </c>
      <c r="D138" s="6" t="s">
        <v>25</v>
      </c>
      <c r="E138" s="6" t="s">
        <v>42</v>
      </c>
      <c r="F138" s="8">
        <v>43.2</v>
      </c>
      <c r="G138" s="8">
        <v>927.84</v>
      </c>
      <c r="H138" s="9">
        <f t="shared" si="22"/>
        <v>40082.69</v>
      </c>
      <c r="J138" s="27">
        <f t="shared" si="15"/>
        <v>927.84</v>
      </c>
      <c r="K138" s="27">
        <f t="shared" si="16"/>
        <v>40082.69</v>
      </c>
      <c r="L138" s="28">
        <f t="shared" si="17"/>
        <v>0</v>
      </c>
    </row>
    <row r="139" spans="1:12" ht="24.75">
      <c r="A139" s="5" t="s">
        <v>362</v>
      </c>
      <c r="B139" s="6" t="s">
        <v>363</v>
      </c>
      <c r="C139" s="7" t="s">
        <v>364</v>
      </c>
      <c r="D139" s="6" t="s">
        <v>25</v>
      </c>
      <c r="E139" s="6" t="s">
        <v>42</v>
      </c>
      <c r="F139" s="8">
        <v>7.2</v>
      </c>
      <c r="G139" s="8">
        <v>781.51</v>
      </c>
      <c r="H139" s="9">
        <f t="shared" si="22"/>
        <v>5626.87</v>
      </c>
      <c r="J139" s="27">
        <f t="shared" si="15"/>
        <v>781.51</v>
      </c>
      <c r="K139" s="27">
        <f t="shared" si="16"/>
        <v>5626.87</v>
      </c>
      <c r="L139" s="28">
        <f t="shared" si="17"/>
        <v>0</v>
      </c>
    </row>
    <row r="140" spans="1:12" ht="24.75">
      <c r="A140" s="5" t="s">
        <v>365</v>
      </c>
      <c r="B140" s="6" t="s">
        <v>366</v>
      </c>
      <c r="C140" s="7" t="s">
        <v>367</v>
      </c>
      <c r="D140" s="6" t="s">
        <v>25</v>
      </c>
      <c r="E140" s="6" t="s">
        <v>42</v>
      </c>
      <c r="F140" s="8">
        <v>27</v>
      </c>
      <c r="G140" s="8">
        <v>726.84</v>
      </c>
      <c r="H140" s="9">
        <f t="shared" si="22"/>
        <v>19624.68</v>
      </c>
      <c r="J140" s="27">
        <f t="shared" si="15"/>
        <v>726.84</v>
      </c>
      <c r="K140" s="27">
        <f t="shared" si="16"/>
        <v>19624.68</v>
      </c>
      <c r="L140" s="28">
        <f t="shared" si="17"/>
        <v>0</v>
      </c>
    </row>
    <row r="141" spans="1:12" ht="24.75">
      <c r="A141" s="5" t="s">
        <v>368</v>
      </c>
      <c r="B141" s="6" t="s">
        <v>369</v>
      </c>
      <c r="C141" s="7" t="s">
        <v>370</v>
      </c>
      <c r="D141" s="6" t="s">
        <v>25</v>
      </c>
      <c r="E141" s="6" t="s">
        <v>42</v>
      </c>
      <c r="F141" s="8">
        <v>2.85</v>
      </c>
      <c r="G141" s="8">
        <v>726.84</v>
      </c>
      <c r="H141" s="9">
        <f t="shared" si="22"/>
        <v>2071.4899999999998</v>
      </c>
      <c r="J141" s="27">
        <f t="shared" si="15"/>
        <v>726.84</v>
      </c>
      <c r="K141" s="27">
        <f t="shared" si="16"/>
        <v>2071.4899999999998</v>
      </c>
      <c r="L141" s="28">
        <f t="shared" si="17"/>
        <v>0</v>
      </c>
    </row>
    <row r="142" spans="1:12" ht="24.75">
      <c r="A142" s="5" t="s">
        <v>371</v>
      </c>
      <c r="B142" s="6" t="s">
        <v>372</v>
      </c>
      <c r="C142" s="7" t="s">
        <v>373</v>
      </c>
      <c r="D142" s="6" t="s">
        <v>25</v>
      </c>
      <c r="E142" s="6" t="s">
        <v>42</v>
      </c>
      <c r="F142" s="8">
        <v>4.05</v>
      </c>
      <c r="G142" s="8">
        <v>726.84</v>
      </c>
      <c r="H142" s="9">
        <f t="shared" si="22"/>
        <v>2943.7</v>
      </c>
      <c r="J142" s="27">
        <f t="shared" si="15"/>
        <v>726.84</v>
      </c>
      <c r="K142" s="27">
        <f t="shared" si="16"/>
        <v>2943.7</v>
      </c>
      <c r="L142" s="28">
        <f t="shared" si="17"/>
        <v>0</v>
      </c>
    </row>
    <row r="143" spans="1:12" ht="33">
      <c r="A143" s="5" t="s">
        <v>374</v>
      </c>
      <c r="B143" s="6" t="s">
        <v>375</v>
      </c>
      <c r="C143" s="7" t="s">
        <v>376</v>
      </c>
      <c r="D143" s="6" t="s">
        <v>25</v>
      </c>
      <c r="E143" s="6" t="s">
        <v>42</v>
      </c>
      <c r="F143" s="8">
        <v>10.8</v>
      </c>
      <c r="G143" s="8">
        <v>214.26</v>
      </c>
      <c r="H143" s="9">
        <f t="shared" si="22"/>
        <v>2314.0100000000002</v>
      </c>
      <c r="J143" s="27">
        <f t="shared" si="15"/>
        <v>214.26</v>
      </c>
      <c r="K143" s="27">
        <f t="shared" si="16"/>
        <v>2314.0100000000002</v>
      </c>
      <c r="L143" s="28">
        <f t="shared" si="17"/>
        <v>0</v>
      </c>
    </row>
    <row r="144" spans="1:12" ht="20.100000000000001" customHeight="1">
      <c r="A144" s="3" t="s">
        <v>377</v>
      </c>
      <c r="B144" s="70" t="s">
        <v>378</v>
      </c>
      <c r="C144" s="70"/>
      <c r="D144" s="70"/>
      <c r="E144" s="70"/>
      <c r="F144" s="70"/>
      <c r="G144" s="70"/>
      <c r="H144" s="4">
        <f>ROUND(SUM(H145:H148),2)</f>
        <v>358159.68</v>
      </c>
      <c r="J144" s="36"/>
      <c r="K144" s="36"/>
      <c r="L144" s="35"/>
    </row>
    <row r="145" spans="1:12" ht="24.75">
      <c r="A145" s="5" t="s">
        <v>379</v>
      </c>
      <c r="B145" s="6" t="s">
        <v>380</v>
      </c>
      <c r="C145" s="7" t="s">
        <v>381</v>
      </c>
      <c r="D145" s="6" t="s">
        <v>25</v>
      </c>
      <c r="E145" s="6" t="s">
        <v>42</v>
      </c>
      <c r="F145" s="8">
        <v>666.78</v>
      </c>
      <c r="G145" s="8">
        <v>446.31</v>
      </c>
      <c r="H145" s="9">
        <f>ROUND(ROUND(F145,2)*ROUND(G145,2),2)</f>
        <v>297590.58</v>
      </c>
      <c r="J145" s="27">
        <f t="shared" ref="J145:J207" si="23">G145-G145*$J$4</f>
        <v>446.31</v>
      </c>
      <c r="K145" s="27">
        <f t="shared" ref="K145:K207" si="24">ROUND(J145*F145,2)</f>
        <v>297590.58</v>
      </c>
      <c r="L145" s="28">
        <f t="shared" ref="L145:L207" si="25">1-J145/G145</f>
        <v>0</v>
      </c>
    </row>
    <row r="146" spans="1:12" ht="24.75">
      <c r="A146" s="5" t="s">
        <v>382</v>
      </c>
      <c r="B146" s="6" t="s">
        <v>383</v>
      </c>
      <c r="C146" s="7" t="s">
        <v>384</v>
      </c>
      <c r="D146" s="6" t="s">
        <v>25</v>
      </c>
      <c r="E146" s="6" t="s">
        <v>36</v>
      </c>
      <c r="F146" s="8">
        <v>588</v>
      </c>
      <c r="G146" s="8">
        <v>50.07</v>
      </c>
      <c r="H146" s="9">
        <f>ROUND(ROUND(F146,2)*ROUND(G146,2),2)</f>
        <v>29441.16</v>
      </c>
      <c r="J146" s="27">
        <f t="shared" si="23"/>
        <v>50.07</v>
      </c>
      <c r="K146" s="27">
        <f t="shared" si="24"/>
        <v>29441.16</v>
      </c>
      <c r="L146" s="28">
        <f t="shared" si="25"/>
        <v>0</v>
      </c>
    </row>
    <row r="147" spans="1:12" ht="24.75">
      <c r="A147" s="5" t="s">
        <v>385</v>
      </c>
      <c r="B147" s="6" t="s">
        <v>386</v>
      </c>
      <c r="C147" s="7" t="s">
        <v>387</v>
      </c>
      <c r="D147" s="6" t="s">
        <v>25</v>
      </c>
      <c r="E147" s="6" t="s">
        <v>115</v>
      </c>
      <c r="F147" s="8">
        <v>693.55</v>
      </c>
      <c r="G147" s="8">
        <v>40.659999999999997</v>
      </c>
      <c r="H147" s="9">
        <f>ROUND(ROUND(F147,2)*ROUND(G147,2),2)</f>
        <v>28199.74</v>
      </c>
      <c r="J147" s="27">
        <f t="shared" si="23"/>
        <v>40.659999999999997</v>
      </c>
      <c r="K147" s="27">
        <f t="shared" si="24"/>
        <v>28199.74</v>
      </c>
      <c r="L147" s="28">
        <f t="shared" si="25"/>
        <v>0</v>
      </c>
    </row>
    <row r="148" spans="1:12" ht="16.5">
      <c r="A148" s="5" t="s">
        <v>388</v>
      </c>
      <c r="B148" s="6" t="s">
        <v>389</v>
      </c>
      <c r="C148" s="7" t="s">
        <v>390</v>
      </c>
      <c r="D148" s="6" t="s">
        <v>25</v>
      </c>
      <c r="E148" s="6" t="s">
        <v>36</v>
      </c>
      <c r="F148" s="8">
        <v>1</v>
      </c>
      <c r="G148" s="8">
        <v>2928.2</v>
      </c>
      <c r="H148" s="9">
        <f>ROUND(ROUND(F148,2)*ROUND(G148,2),2)</f>
        <v>2928.2</v>
      </c>
      <c r="J148" s="27">
        <f t="shared" si="23"/>
        <v>2928.2</v>
      </c>
      <c r="K148" s="27">
        <f t="shared" si="24"/>
        <v>2928.2</v>
      </c>
      <c r="L148" s="28">
        <f t="shared" si="25"/>
        <v>0</v>
      </c>
    </row>
    <row r="149" spans="1:12" ht="20.100000000000001" customHeight="1">
      <c r="A149" s="3" t="s">
        <v>391</v>
      </c>
      <c r="B149" s="70" t="s">
        <v>392</v>
      </c>
      <c r="C149" s="70"/>
      <c r="D149" s="70"/>
      <c r="E149" s="70"/>
      <c r="F149" s="70"/>
      <c r="G149" s="70"/>
      <c r="H149" s="4">
        <f>ROUND(SUM(H150:H152),2)</f>
        <v>85582.21</v>
      </c>
      <c r="J149" s="36"/>
      <c r="K149" s="36"/>
      <c r="L149" s="35"/>
    </row>
    <row r="150" spans="1:12" ht="24.75">
      <c r="A150" s="5" t="s">
        <v>393</v>
      </c>
      <c r="B150" s="6" t="s">
        <v>394</v>
      </c>
      <c r="C150" s="7" t="s">
        <v>395</v>
      </c>
      <c r="D150" s="6" t="s">
        <v>13</v>
      </c>
      <c r="E150" s="6" t="s">
        <v>42</v>
      </c>
      <c r="F150" s="8">
        <v>8.7200000000000006</v>
      </c>
      <c r="G150" s="8">
        <v>207.69</v>
      </c>
      <c r="H150" s="9">
        <f>ROUND(ROUND(F150,2)*ROUND(G150,2),2)</f>
        <v>1811.06</v>
      </c>
      <c r="J150" s="27">
        <f t="shared" si="23"/>
        <v>207.69</v>
      </c>
      <c r="K150" s="27">
        <f t="shared" si="24"/>
        <v>1811.06</v>
      </c>
      <c r="L150" s="28">
        <f t="shared" si="25"/>
        <v>0</v>
      </c>
    </row>
    <row r="151" spans="1:12" ht="24.75">
      <c r="A151" s="5" t="s">
        <v>396</v>
      </c>
      <c r="B151" s="6" t="s">
        <v>397</v>
      </c>
      <c r="C151" s="7" t="s">
        <v>398</v>
      </c>
      <c r="D151" s="6" t="s">
        <v>13</v>
      </c>
      <c r="E151" s="6" t="s">
        <v>42</v>
      </c>
      <c r="F151" s="8">
        <v>15.6</v>
      </c>
      <c r="G151" s="8">
        <v>165.16</v>
      </c>
      <c r="H151" s="9">
        <f>ROUND(ROUND(F151,2)*ROUND(G151,2),2)</f>
        <v>2576.5</v>
      </c>
      <c r="J151" s="27">
        <f t="shared" si="23"/>
        <v>165.16</v>
      </c>
      <c r="K151" s="27">
        <f t="shared" si="24"/>
        <v>2576.5</v>
      </c>
      <c r="L151" s="28">
        <f t="shared" si="25"/>
        <v>0</v>
      </c>
    </row>
    <row r="152" spans="1:12" ht="24.75">
      <c r="A152" s="5" t="s">
        <v>399</v>
      </c>
      <c r="B152" s="6" t="s">
        <v>400</v>
      </c>
      <c r="C152" s="7" t="s">
        <v>401</v>
      </c>
      <c r="D152" s="6" t="s">
        <v>25</v>
      </c>
      <c r="E152" s="6" t="s">
        <v>42</v>
      </c>
      <c r="F152" s="8">
        <v>471.24</v>
      </c>
      <c r="G152" s="8">
        <v>172.3</v>
      </c>
      <c r="H152" s="9">
        <f>ROUND(ROUND(F152,2)*ROUND(G152,2),2)</f>
        <v>81194.649999999994</v>
      </c>
      <c r="J152" s="27">
        <f t="shared" si="23"/>
        <v>172.3</v>
      </c>
      <c r="K152" s="27">
        <f t="shared" si="24"/>
        <v>81194.649999999994</v>
      </c>
      <c r="L152" s="28">
        <f t="shared" si="25"/>
        <v>0</v>
      </c>
    </row>
    <row r="153" spans="1:12" ht="20.100000000000001" customHeight="1">
      <c r="A153" s="3" t="s">
        <v>402</v>
      </c>
      <c r="B153" s="70" t="s">
        <v>403</v>
      </c>
      <c r="C153" s="70"/>
      <c r="D153" s="70"/>
      <c r="E153" s="70"/>
      <c r="F153" s="70"/>
      <c r="G153" s="70"/>
      <c r="H153" s="4">
        <f>ROUND(SUM(H154:H158),2)</f>
        <v>93320.51</v>
      </c>
      <c r="J153" s="36"/>
      <c r="K153" s="36"/>
      <c r="L153" s="35"/>
    </row>
    <row r="154" spans="1:12" ht="16.5">
      <c r="A154" s="5" t="s">
        <v>404</v>
      </c>
      <c r="B154" s="6" t="s">
        <v>405</v>
      </c>
      <c r="C154" s="7" t="s">
        <v>406</v>
      </c>
      <c r="D154" s="6" t="s">
        <v>13</v>
      </c>
      <c r="E154" s="6" t="s">
        <v>115</v>
      </c>
      <c r="F154" s="8">
        <v>181.88</v>
      </c>
      <c r="G154" s="8">
        <v>68.73</v>
      </c>
      <c r="H154" s="9">
        <f>ROUND(ROUND(F154,2)*ROUND(G154,2),2)</f>
        <v>12500.61</v>
      </c>
      <c r="J154" s="27">
        <f t="shared" si="23"/>
        <v>68.73</v>
      </c>
      <c r="K154" s="27">
        <f t="shared" si="24"/>
        <v>12500.61</v>
      </c>
      <c r="L154" s="28">
        <f t="shared" si="25"/>
        <v>0</v>
      </c>
    </row>
    <row r="155" spans="1:12" ht="16.5">
      <c r="A155" s="5" t="s">
        <v>407</v>
      </c>
      <c r="B155" s="6" t="s">
        <v>405</v>
      </c>
      <c r="C155" s="7" t="s">
        <v>408</v>
      </c>
      <c r="D155" s="6" t="s">
        <v>13</v>
      </c>
      <c r="E155" s="6" t="s">
        <v>115</v>
      </c>
      <c r="F155" s="8">
        <v>349.45</v>
      </c>
      <c r="G155" s="8">
        <v>68.73</v>
      </c>
      <c r="H155" s="9">
        <f>ROUND(ROUND(F155,2)*ROUND(G155,2),2)</f>
        <v>24017.7</v>
      </c>
      <c r="J155" s="27">
        <f t="shared" si="23"/>
        <v>68.73</v>
      </c>
      <c r="K155" s="27">
        <f t="shared" si="24"/>
        <v>24017.7</v>
      </c>
      <c r="L155" s="28">
        <f t="shared" si="25"/>
        <v>0</v>
      </c>
    </row>
    <row r="156" spans="1:12" ht="16.5">
      <c r="A156" s="5" t="s">
        <v>409</v>
      </c>
      <c r="B156" s="6" t="s">
        <v>410</v>
      </c>
      <c r="C156" s="7" t="s">
        <v>411</v>
      </c>
      <c r="D156" s="6" t="s">
        <v>13</v>
      </c>
      <c r="E156" s="6" t="s">
        <v>115</v>
      </c>
      <c r="F156" s="8">
        <v>349.45</v>
      </c>
      <c r="G156" s="8">
        <v>51.83</v>
      </c>
      <c r="H156" s="9">
        <f>ROUND(ROUND(F156,2)*ROUND(G156,2),2)</f>
        <v>18111.990000000002</v>
      </c>
      <c r="J156" s="27">
        <f t="shared" si="23"/>
        <v>51.83</v>
      </c>
      <c r="K156" s="27">
        <f t="shared" si="24"/>
        <v>18111.990000000002</v>
      </c>
      <c r="L156" s="28">
        <f t="shared" si="25"/>
        <v>0</v>
      </c>
    </row>
    <row r="157" spans="1:12" ht="16.5">
      <c r="A157" s="5" t="s">
        <v>412</v>
      </c>
      <c r="B157" s="6" t="s">
        <v>413</v>
      </c>
      <c r="C157" s="7" t="s">
        <v>414</v>
      </c>
      <c r="D157" s="6" t="s">
        <v>13</v>
      </c>
      <c r="E157" s="6" t="s">
        <v>115</v>
      </c>
      <c r="F157" s="8">
        <v>349.45</v>
      </c>
      <c r="G157" s="8">
        <v>104.72</v>
      </c>
      <c r="H157" s="9">
        <f>ROUND(ROUND(F157,2)*ROUND(G157,2),2)</f>
        <v>36594.400000000001</v>
      </c>
      <c r="J157" s="27">
        <f t="shared" si="23"/>
        <v>104.72</v>
      </c>
      <c r="K157" s="27">
        <f t="shared" si="24"/>
        <v>36594.400000000001</v>
      </c>
      <c r="L157" s="28">
        <f t="shared" si="25"/>
        <v>0</v>
      </c>
    </row>
    <row r="158" spans="1:12">
      <c r="A158" s="5" t="s">
        <v>415</v>
      </c>
      <c r="B158" s="6" t="s">
        <v>416</v>
      </c>
      <c r="C158" s="7" t="s">
        <v>417</v>
      </c>
      <c r="D158" s="6" t="s">
        <v>13</v>
      </c>
      <c r="E158" s="6" t="s">
        <v>115</v>
      </c>
      <c r="F158" s="8">
        <v>21.68</v>
      </c>
      <c r="G158" s="8">
        <v>96.67</v>
      </c>
      <c r="H158" s="9">
        <f>ROUND(ROUND(F158,2)*ROUND(G158,2),2)</f>
        <v>2095.81</v>
      </c>
      <c r="J158" s="27">
        <f t="shared" si="23"/>
        <v>96.67</v>
      </c>
      <c r="K158" s="27">
        <f t="shared" si="24"/>
        <v>2095.81</v>
      </c>
      <c r="L158" s="28">
        <f t="shared" si="25"/>
        <v>0</v>
      </c>
    </row>
    <row r="159" spans="1:12" ht="20.100000000000001" customHeight="1">
      <c r="A159" s="3" t="s">
        <v>418</v>
      </c>
      <c r="B159" s="70" t="s">
        <v>419</v>
      </c>
      <c r="C159" s="70"/>
      <c r="D159" s="70"/>
      <c r="E159" s="70"/>
      <c r="F159" s="70"/>
      <c r="G159" s="70"/>
      <c r="H159" s="4">
        <f>ROUND(SUM(H160:H166),2)</f>
        <v>330014.98</v>
      </c>
      <c r="J159" s="36"/>
      <c r="K159" s="36"/>
      <c r="L159" s="35"/>
    </row>
    <row r="160" spans="1:12" ht="24.75">
      <c r="A160" s="5" t="s">
        <v>420</v>
      </c>
      <c r="B160" s="6" t="s">
        <v>421</v>
      </c>
      <c r="C160" s="7" t="s">
        <v>422</v>
      </c>
      <c r="D160" s="6" t="s">
        <v>13</v>
      </c>
      <c r="E160" s="6" t="s">
        <v>42</v>
      </c>
      <c r="F160" s="8">
        <v>1084.76</v>
      </c>
      <c r="G160" s="8">
        <v>24.04</v>
      </c>
      <c r="H160" s="9">
        <f t="shared" ref="H160:H166" si="26">ROUND(ROUND(F160,2)*ROUND(G160,2),2)</f>
        <v>26077.63</v>
      </c>
      <c r="J160" s="27">
        <f t="shared" si="23"/>
        <v>24.04</v>
      </c>
      <c r="K160" s="27">
        <f t="shared" si="24"/>
        <v>26077.63</v>
      </c>
      <c r="L160" s="28">
        <f t="shared" si="25"/>
        <v>0</v>
      </c>
    </row>
    <row r="161" spans="1:12" ht="16.5">
      <c r="A161" s="5" t="s">
        <v>423</v>
      </c>
      <c r="B161" s="6" t="s">
        <v>424</v>
      </c>
      <c r="C161" s="7" t="s">
        <v>425</v>
      </c>
      <c r="D161" s="6" t="s">
        <v>13</v>
      </c>
      <c r="E161" s="6" t="s">
        <v>42</v>
      </c>
      <c r="F161" s="8">
        <v>978.61</v>
      </c>
      <c r="G161" s="8">
        <v>210.93</v>
      </c>
      <c r="H161" s="9">
        <f t="shared" si="26"/>
        <v>206418.21</v>
      </c>
      <c r="J161" s="27">
        <f t="shared" si="23"/>
        <v>210.93</v>
      </c>
      <c r="K161" s="27">
        <f t="shared" si="24"/>
        <v>206418.21</v>
      </c>
      <c r="L161" s="28">
        <f t="shared" si="25"/>
        <v>0</v>
      </c>
    </row>
    <row r="162" spans="1:12" ht="16.5">
      <c r="A162" s="5" t="s">
        <v>426</v>
      </c>
      <c r="B162" s="6" t="s">
        <v>427</v>
      </c>
      <c r="C162" s="7" t="s">
        <v>428</v>
      </c>
      <c r="D162" s="6" t="s">
        <v>13</v>
      </c>
      <c r="E162" s="6" t="s">
        <v>115</v>
      </c>
      <c r="F162" s="8">
        <v>70.25</v>
      </c>
      <c r="G162" s="8">
        <v>129.09</v>
      </c>
      <c r="H162" s="9">
        <f t="shared" si="26"/>
        <v>9068.57</v>
      </c>
      <c r="J162" s="27">
        <f t="shared" si="23"/>
        <v>129.09</v>
      </c>
      <c r="K162" s="27">
        <f t="shared" si="24"/>
        <v>9068.57</v>
      </c>
      <c r="L162" s="28">
        <f t="shared" si="25"/>
        <v>0</v>
      </c>
    </row>
    <row r="163" spans="1:12" ht="16.5">
      <c r="A163" s="5" t="s">
        <v>429</v>
      </c>
      <c r="B163" s="6" t="s">
        <v>430</v>
      </c>
      <c r="C163" s="7" t="s">
        <v>431</v>
      </c>
      <c r="D163" s="6" t="s">
        <v>13</v>
      </c>
      <c r="E163" s="6" t="s">
        <v>115</v>
      </c>
      <c r="F163" s="8">
        <v>110.4</v>
      </c>
      <c r="G163" s="8">
        <v>49.66</v>
      </c>
      <c r="H163" s="9">
        <f t="shared" si="26"/>
        <v>5482.46</v>
      </c>
      <c r="J163" s="27">
        <f t="shared" si="23"/>
        <v>49.66</v>
      </c>
      <c r="K163" s="27">
        <f t="shared" si="24"/>
        <v>5482.46</v>
      </c>
      <c r="L163" s="28">
        <f t="shared" si="25"/>
        <v>0</v>
      </c>
    </row>
    <row r="164" spans="1:12" ht="16.5">
      <c r="A164" s="5" t="s">
        <v>432</v>
      </c>
      <c r="B164" s="6" t="s">
        <v>433</v>
      </c>
      <c r="C164" s="7" t="s">
        <v>434</v>
      </c>
      <c r="D164" s="6" t="s">
        <v>435</v>
      </c>
      <c r="E164" s="6" t="s">
        <v>436</v>
      </c>
      <c r="F164" s="8">
        <v>106.15</v>
      </c>
      <c r="G164" s="8">
        <v>498.96</v>
      </c>
      <c r="H164" s="9">
        <f t="shared" si="26"/>
        <v>52964.6</v>
      </c>
      <c r="J164" s="27">
        <f t="shared" si="23"/>
        <v>498.96</v>
      </c>
      <c r="K164" s="27">
        <f t="shared" si="24"/>
        <v>52964.6</v>
      </c>
      <c r="L164" s="28">
        <f t="shared" si="25"/>
        <v>0</v>
      </c>
    </row>
    <row r="165" spans="1:12" ht="16.5">
      <c r="A165" s="5" t="s">
        <v>437</v>
      </c>
      <c r="B165" s="6" t="s">
        <v>438</v>
      </c>
      <c r="C165" s="7" t="s">
        <v>439</v>
      </c>
      <c r="D165" s="6" t="s">
        <v>25</v>
      </c>
      <c r="E165" s="6" t="s">
        <v>36</v>
      </c>
      <c r="F165" s="8">
        <v>20</v>
      </c>
      <c r="G165" s="8">
        <v>541.88</v>
      </c>
      <c r="H165" s="9">
        <f t="shared" si="26"/>
        <v>10837.6</v>
      </c>
      <c r="J165" s="27">
        <f t="shared" si="23"/>
        <v>541.88</v>
      </c>
      <c r="K165" s="27">
        <f t="shared" si="24"/>
        <v>10837.6</v>
      </c>
      <c r="L165" s="28">
        <f t="shared" si="25"/>
        <v>0</v>
      </c>
    </row>
    <row r="166" spans="1:12" ht="24.75">
      <c r="A166" s="5" t="s">
        <v>440</v>
      </c>
      <c r="B166" s="6" t="s">
        <v>441</v>
      </c>
      <c r="C166" s="7" t="s">
        <v>442</v>
      </c>
      <c r="D166" s="6" t="s">
        <v>13</v>
      </c>
      <c r="E166" s="6" t="s">
        <v>142</v>
      </c>
      <c r="F166" s="8">
        <v>1550.64</v>
      </c>
      <c r="G166" s="8">
        <v>12.36</v>
      </c>
      <c r="H166" s="9">
        <f t="shared" si="26"/>
        <v>19165.91</v>
      </c>
      <c r="J166" s="27">
        <f t="shared" si="23"/>
        <v>12.36</v>
      </c>
      <c r="K166" s="27">
        <f t="shared" si="24"/>
        <v>19165.91</v>
      </c>
      <c r="L166" s="28">
        <f t="shared" si="25"/>
        <v>0</v>
      </c>
    </row>
    <row r="167" spans="1:12" ht="20.100000000000001" customHeight="1">
      <c r="A167" s="3" t="s">
        <v>443</v>
      </c>
      <c r="B167" s="70" t="s">
        <v>444</v>
      </c>
      <c r="C167" s="70"/>
      <c r="D167" s="70"/>
      <c r="E167" s="70"/>
      <c r="F167" s="70"/>
      <c r="G167" s="70"/>
      <c r="H167" s="4">
        <f>ROUND(H168+H192+H208+H221+H237+H242+H246+H443+H457+H480,2)</f>
        <v>1112163.5</v>
      </c>
      <c r="J167" s="36"/>
      <c r="K167" s="36"/>
      <c r="L167" s="35"/>
    </row>
    <row r="168" spans="1:12" ht="20.100000000000001" customHeight="1">
      <c r="A168" s="3" t="s">
        <v>445</v>
      </c>
      <c r="B168" s="70" t="s">
        <v>446</v>
      </c>
      <c r="C168" s="70"/>
      <c r="D168" s="70"/>
      <c r="E168" s="70"/>
      <c r="F168" s="70"/>
      <c r="G168" s="70"/>
      <c r="H168" s="4">
        <f>ROUND(SUM(H169:H191),2)</f>
        <v>128887.01</v>
      </c>
      <c r="J168" s="36"/>
      <c r="K168" s="36"/>
      <c r="L168" s="35"/>
    </row>
    <row r="169" spans="1:12" ht="16.5">
      <c r="A169" s="5" t="s">
        <v>447</v>
      </c>
      <c r="B169" s="6" t="s">
        <v>448</v>
      </c>
      <c r="C169" s="7" t="s">
        <v>449</v>
      </c>
      <c r="D169" s="6" t="s">
        <v>13</v>
      </c>
      <c r="E169" s="6" t="s">
        <v>115</v>
      </c>
      <c r="F169" s="8">
        <v>1888.09</v>
      </c>
      <c r="G169" s="8">
        <v>11.38</v>
      </c>
      <c r="H169" s="9">
        <f t="shared" ref="H169:H191" si="27">ROUND(ROUND(F169,2)*ROUND(G169,2),2)</f>
        <v>21486.46</v>
      </c>
      <c r="J169" s="27">
        <f t="shared" si="23"/>
        <v>11.38</v>
      </c>
      <c r="K169" s="27">
        <f t="shared" si="24"/>
        <v>21486.46</v>
      </c>
      <c r="L169" s="28">
        <f t="shared" si="25"/>
        <v>0</v>
      </c>
    </row>
    <row r="170" spans="1:12" ht="16.5">
      <c r="A170" s="5" t="s">
        <v>450</v>
      </c>
      <c r="B170" s="6" t="s">
        <v>451</v>
      </c>
      <c r="C170" s="7" t="s">
        <v>452</v>
      </c>
      <c r="D170" s="6" t="s">
        <v>13</v>
      </c>
      <c r="E170" s="6" t="s">
        <v>115</v>
      </c>
      <c r="F170" s="8">
        <v>114</v>
      </c>
      <c r="G170" s="8">
        <v>9.99</v>
      </c>
      <c r="H170" s="9">
        <f t="shared" si="27"/>
        <v>1138.8599999999999</v>
      </c>
      <c r="J170" s="27">
        <f t="shared" si="23"/>
        <v>9.99</v>
      </c>
      <c r="K170" s="27">
        <f t="shared" si="24"/>
        <v>1138.8599999999999</v>
      </c>
      <c r="L170" s="28">
        <f t="shared" si="25"/>
        <v>0</v>
      </c>
    </row>
    <row r="171" spans="1:12" ht="24.75">
      <c r="A171" s="5" t="s">
        <v>453</v>
      </c>
      <c r="B171" s="6" t="s">
        <v>454</v>
      </c>
      <c r="C171" s="7" t="s">
        <v>455</v>
      </c>
      <c r="D171" s="6" t="s">
        <v>13</v>
      </c>
      <c r="E171" s="6" t="s">
        <v>115</v>
      </c>
      <c r="F171" s="8">
        <v>611.74</v>
      </c>
      <c r="G171" s="8">
        <v>14.68</v>
      </c>
      <c r="H171" s="9">
        <f t="shared" si="27"/>
        <v>8980.34</v>
      </c>
      <c r="J171" s="27">
        <f t="shared" si="23"/>
        <v>14.68</v>
      </c>
      <c r="K171" s="27">
        <f t="shared" si="24"/>
        <v>8980.34</v>
      </c>
      <c r="L171" s="28">
        <f t="shared" si="25"/>
        <v>0</v>
      </c>
    </row>
    <row r="172" spans="1:12" ht="16.5">
      <c r="A172" s="5" t="s">
        <v>456</v>
      </c>
      <c r="B172" s="6" t="s">
        <v>457</v>
      </c>
      <c r="C172" s="7" t="s">
        <v>458</v>
      </c>
      <c r="D172" s="6" t="s">
        <v>13</v>
      </c>
      <c r="E172" s="6" t="s">
        <v>115</v>
      </c>
      <c r="F172" s="8">
        <v>171.55</v>
      </c>
      <c r="G172" s="8">
        <v>15.11</v>
      </c>
      <c r="H172" s="9">
        <f t="shared" si="27"/>
        <v>2592.12</v>
      </c>
      <c r="J172" s="27">
        <f t="shared" si="23"/>
        <v>15.11</v>
      </c>
      <c r="K172" s="27">
        <f t="shared" si="24"/>
        <v>2592.12</v>
      </c>
      <c r="L172" s="28">
        <f t="shared" si="25"/>
        <v>0</v>
      </c>
    </row>
    <row r="173" spans="1:12" ht="24.75">
      <c r="A173" s="5" t="s">
        <v>459</v>
      </c>
      <c r="B173" s="6" t="s">
        <v>460</v>
      </c>
      <c r="C173" s="7" t="s">
        <v>461</v>
      </c>
      <c r="D173" s="6" t="s">
        <v>13</v>
      </c>
      <c r="E173" s="6" t="s">
        <v>115</v>
      </c>
      <c r="F173" s="8">
        <v>86</v>
      </c>
      <c r="G173" s="8">
        <v>22.63</v>
      </c>
      <c r="H173" s="9">
        <f t="shared" si="27"/>
        <v>1946.18</v>
      </c>
      <c r="J173" s="27">
        <f t="shared" si="23"/>
        <v>22.63</v>
      </c>
      <c r="K173" s="27">
        <f t="shared" si="24"/>
        <v>1946.18</v>
      </c>
      <c r="L173" s="28">
        <f t="shared" si="25"/>
        <v>0</v>
      </c>
    </row>
    <row r="174" spans="1:12" ht="24.75">
      <c r="A174" s="5" t="s">
        <v>462</v>
      </c>
      <c r="B174" s="6" t="s">
        <v>463</v>
      </c>
      <c r="C174" s="7" t="s">
        <v>464</v>
      </c>
      <c r="D174" s="6" t="s">
        <v>13</v>
      </c>
      <c r="E174" s="6" t="s">
        <v>115</v>
      </c>
      <c r="F174" s="8">
        <v>58</v>
      </c>
      <c r="G174" s="8">
        <v>17.75</v>
      </c>
      <c r="H174" s="9">
        <f t="shared" si="27"/>
        <v>1029.5</v>
      </c>
      <c r="J174" s="27">
        <f t="shared" si="23"/>
        <v>17.75</v>
      </c>
      <c r="K174" s="27">
        <f t="shared" si="24"/>
        <v>1029.5</v>
      </c>
      <c r="L174" s="28">
        <f t="shared" si="25"/>
        <v>0</v>
      </c>
    </row>
    <row r="175" spans="1:12" ht="24.75">
      <c r="A175" s="5" t="s">
        <v>465</v>
      </c>
      <c r="B175" s="6" t="s">
        <v>466</v>
      </c>
      <c r="C175" s="7" t="s">
        <v>467</v>
      </c>
      <c r="D175" s="6" t="s">
        <v>13</v>
      </c>
      <c r="E175" s="6" t="s">
        <v>115</v>
      </c>
      <c r="F175" s="8">
        <v>23</v>
      </c>
      <c r="G175" s="8">
        <v>25.92</v>
      </c>
      <c r="H175" s="9">
        <f t="shared" si="27"/>
        <v>596.16</v>
      </c>
      <c r="J175" s="27">
        <f t="shared" si="23"/>
        <v>25.92</v>
      </c>
      <c r="K175" s="27">
        <f t="shared" si="24"/>
        <v>596.16</v>
      </c>
      <c r="L175" s="28">
        <f t="shared" si="25"/>
        <v>0</v>
      </c>
    </row>
    <row r="176" spans="1:12" ht="24.75">
      <c r="A176" s="5" t="s">
        <v>468</v>
      </c>
      <c r="B176" s="6" t="s">
        <v>469</v>
      </c>
      <c r="C176" s="7" t="s">
        <v>470</v>
      </c>
      <c r="D176" s="6" t="s">
        <v>13</v>
      </c>
      <c r="E176" s="6" t="s">
        <v>115</v>
      </c>
      <c r="F176" s="8">
        <v>19</v>
      </c>
      <c r="G176" s="8">
        <v>35.9</v>
      </c>
      <c r="H176" s="9">
        <f t="shared" si="27"/>
        <v>682.1</v>
      </c>
      <c r="J176" s="27">
        <f t="shared" si="23"/>
        <v>35.9</v>
      </c>
      <c r="K176" s="27">
        <f t="shared" si="24"/>
        <v>682.1</v>
      </c>
      <c r="L176" s="28">
        <f t="shared" si="25"/>
        <v>0</v>
      </c>
    </row>
    <row r="177" spans="1:12" ht="24.75">
      <c r="A177" s="5" t="s">
        <v>471</v>
      </c>
      <c r="B177" s="6" t="s">
        <v>472</v>
      </c>
      <c r="C177" s="7" t="s">
        <v>473</v>
      </c>
      <c r="D177" s="6" t="s">
        <v>13</v>
      </c>
      <c r="E177" s="6" t="s">
        <v>115</v>
      </c>
      <c r="F177" s="8">
        <v>170</v>
      </c>
      <c r="G177" s="8">
        <v>20.63</v>
      </c>
      <c r="H177" s="9">
        <f t="shared" si="27"/>
        <v>3507.1</v>
      </c>
      <c r="J177" s="27">
        <f t="shared" si="23"/>
        <v>20.63</v>
      </c>
      <c r="K177" s="27">
        <f t="shared" si="24"/>
        <v>3507.1</v>
      </c>
      <c r="L177" s="28">
        <f t="shared" si="25"/>
        <v>0</v>
      </c>
    </row>
    <row r="178" spans="1:12" ht="16.5">
      <c r="A178" s="5" t="s">
        <v>474</v>
      </c>
      <c r="B178" s="6" t="s">
        <v>475</v>
      </c>
      <c r="C178" s="7" t="s">
        <v>476</v>
      </c>
      <c r="D178" s="6" t="s">
        <v>13</v>
      </c>
      <c r="E178" s="6" t="s">
        <v>36</v>
      </c>
      <c r="F178" s="8">
        <v>1795</v>
      </c>
      <c r="G178" s="8">
        <v>8.85</v>
      </c>
      <c r="H178" s="9">
        <f t="shared" si="27"/>
        <v>15885.75</v>
      </c>
      <c r="J178" s="27">
        <f t="shared" si="23"/>
        <v>8.85</v>
      </c>
      <c r="K178" s="27">
        <f t="shared" si="24"/>
        <v>15885.75</v>
      </c>
      <c r="L178" s="28">
        <f t="shared" si="25"/>
        <v>0</v>
      </c>
    </row>
    <row r="179" spans="1:12" ht="24.75">
      <c r="A179" s="5" t="s">
        <v>477</v>
      </c>
      <c r="B179" s="6" t="s">
        <v>478</v>
      </c>
      <c r="C179" s="7" t="s">
        <v>479</v>
      </c>
      <c r="D179" s="6" t="s">
        <v>13</v>
      </c>
      <c r="E179" s="6" t="s">
        <v>36</v>
      </c>
      <c r="F179" s="8">
        <v>408</v>
      </c>
      <c r="G179" s="8">
        <v>12.27</v>
      </c>
      <c r="H179" s="9">
        <f t="shared" si="27"/>
        <v>5006.16</v>
      </c>
      <c r="J179" s="27">
        <f t="shared" si="23"/>
        <v>12.27</v>
      </c>
      <c r="K179" s="27">
        <f t="shared" si="24"/>
        <v>5006.16</v>
      </c>
      <c r="L179" s="28">
        <f t="shared" si="25"/>
        <v>0</v>
      </c>
    </row>
    <row r="180" spans="1:12" ht="16.5">
      <c r="A180" s="5" t="s">
        <v>480</v>
      </c>
      <c r="B180" s="6" t="s">
        <v>481</v>
      </c>
      <c r="C180" s="7" t="s">
        <v>482</v>
      </c>
      <c r="D180" s="6" t="s">
        <v>13</v>
      </c>
      <c r="E180" s="6" t="s">
        <v>36</v>
      </c>
      <c r="F180" s="8">
        <v>76</v>
      </c>
      <c r="G180" s="8">
        <v>7.2</v>
      </c>
      <c r="H180" s="9">
        <f t="shared" si="27"/>
        <v>547.20000000000005</v>
      </c>
      <c r="J180" s="27">
        <f t="shared" si="23"/>
        <v>7.2</v>
      </c>
      <c r="K180" s="27">
        <f t="shared" si="24"/>
        <v>547.20000000000005</v>
      </c>
      <c r="L180" s="28">
        <f t="shared" si="25"/>
        <v>0</v>
      </c>
    </row>
    <row r="181" spans="1:12" ht="16.5">
      <c r="A181" s="5" t="s">
        <v>483</v>
      </c>
      <c r="B181" s="6" t="s">
        <v>484</v>
      </c>
      <c r="C181" s="7" t="s">
        <v>485</v>
      </c>
      <c r="D181" s="6" t="s">
        <v>13</v>
      </c>
      <c r="E181" s="6" t="s">
        <v>36</v>
      </c>
      <c r="F181" s="8">
        <v>159</v>
      </c>
      <c r="G181" s="8">
        <v>10.59</v>
      </c>
      <c r="H181" s="9">
        <f t="shared" si="27"/>
        <v>1683.81</v>
      </c>
      <c r="J181" s="27">
        <f t="shared" si="23"/>
        <v>10.59</v>
      </c>
      <c r="K181" s="27">
        <f t="shared" si="24"/>
        <v>1683.81</v>
      </c>
      <c r="L181" s="28">
        <f t="shared" si="25"/>
        <v>0</v>
      </c>
    </row>
    <row r="182" spans="1:12" ht="16.5">
      <c r="A182" s="5" t="s">
        <v>486</v>
      </c>
      <c r="B182" s="6" t="s">
        <v>487</v>
      </c>
      <c r="C182" s="7" t="s">
        <v>488</v>
      </c>
      <c r="D182" s="6" t="s">
        <v>13</v>
      </c>
      <c r="E182" s="6" t="s">
        <v>36</v>
      </c>
      <c r="F182" s="8">
        <v>58</v>
      </c>
      <c r="G182" s="8">
        <v>12.87</v>
      </c>
      <c r="H182" s="9">
        <f t="shared" si="27"/>
        <v>746.46</v>
      </c>
      <c r="J182" s="27">
        <f t="shared" si="23"/>
        <v>12.87</v>
      </c>
      <c r="K182" s="27">
        <f t="shared" si="24"/>
        <v>746.46</v>
      </c>
      <c r="L182" s="28">
        <f t="shared" si="25"/>
        <v>0</v>
      </c>
    </row>
    <row r="183" spans="1:12" ht="24.75">
      <c r="A183" s="5" t="s">
        <v>489</v>
      </c>
      <c r="B183" s="6" t="s">
        <v>490</v>
      </c>
      <c r="C183" s="7" t="s">
        <v>491</v>
      </c>
      <c r="D183" s="6" t="s">
        <v>13</v>
      </c>
      <c r="E183" s="6" t="s">
        <v>36</v>
      </c>
      <c r="F183" s="8">
        <v>39</v>
      </c>
      <c r="G183" s="8">
        <v>15.91</v>
      </c>
      <c r="H183" s="9">
        <f t="shared" si="27"/>
        <v>620.49</v>
      </c>
      <c r="J183" s="27">
        <f t="shared" si="23"/>
        <v>15.91</v>
      </c>
      <c r="K183" s="27">
        <f t="shared" si="24"/>
        <v>620.49</v>
      </c>
      <c r="L183" s="28">
        <f t="shared" si="25"/>
        <v>0</v>
      </c>
    </row>
    <row r="184" spans="1:12" ht="24.75">
      <c r="A184" s="5" t="s">
        <v>492</v>
      </c>
      <c r="B184" s="6" t="s">
        <v>493</v>
      </c>
      <c r="C184" s="7" t="s">
        <v>494</v>
      </c>
      <c r="D184" s="6" t="s">
        <v>13</v>
      </c>
      <c r="E184" s="6" t="s">
        <v>36</v>
      </c>
      <c r="F184" s="8">
        <v>16</v>
      </c>
      <c r="G184" s="8">
        <v>19.23</v>
      </c>
      <c r="H184" s="9">
        <f t="shared" si="27"/>
        <v>307.68</v>
      </c>
      <c r="J184" s="27">
        <f t="shared" si="23"/>
        <v>19.23</v>
      </c>
      <c r="K184" s="27">
        <f t="shared" si="24"/>
        <v>307.68</v>
      </c>
      <c r="L184" s="28">
        <f t="shared" si="25"/>
        <v>0</v>
      </c>
    </row>
    <row r="185" spans="1:12" ht="24.75">
      <c r="A185" s="5" t="s">
        <v>495</v>
      </c>
      <c r="B185" s="6" t="s">
        <v>496</v>
      </c>
      <c r="C185" s="7" t="s">
        <v>497</v>
      </c>
      <c r="D185" s="6" t="s">
        <v>13</v>
      </c>
      <c r="E185" s="6" t="s">
        <v>36</v>
      </c>
      <c r="F185" s="8">
        <v>13</v>
      </c>
      <c r="G185" s="8">
        <v>27.63</v>
      </c>
      <c r="H185" s="9">
        <f t="shared" si="27"/>
        <v>359.19</v>
      </c>
      <c r="J185" s="27">
        <f t="shared" si="23"/>
        <v>27.63</v>
      </c>
      <c r="K185" s="27">
        <f t="shared" si="24"/>
        <v>359.19</v>
      </c>
      <c r="L185" s="28">
        <f t="shared" si="25"/>
        <v>0</v>
      </c>
    </row>
    <row r="186" spans="1:12" ht="24.75">
      <c r="A186" s="5" t="s">
        <v>498</v>
      </c>
      <c r="B186" s="6" t="s">
        <v>499</v>
      </c>
      <c r="C186" s="7" t="s">
        <v>500</v>
      </c>
      <c r="D186" s="6" t="s">
        <v>13</v>
      </c>
      <c r="E186" s="6" t="s">
        <v>36</v>
      </c>
      <c r="F186" s="8">
        <v>129</v>
      </c>
      <c r="G186" s="8">
        <v>17.34</v>
      </c>
      <c r="H186" s="9">
        <f t="shared" si="27"/>
        <v>2236.86</v>
      </c>
      <c r="J186" s="27">
        <f t="shared" si="23"/>
        <v>17.34</v>
      </c>
      <c r="K186" s="27">
        <f t="shared" si="24"/>
        <v>2236.86</v>
      </c>
      <c r="L186" s="28">
        <f t="shared" si="25"/>
        <v>0</v>
      </c>
    </row>
    <row r="187" spans="1:12" ht="24.75">
      <c r="A187" s="5" t="s">
        <v>501</v>
      </c>
      <c r="B187" s="6" t="s">
        <v>502</v>
      </c>
      <c r="C187" s="7" t="s">
        <v>503</v>
      </c>
      <c r="D187" s="6" t="s">
        <v>13</v>
      </c>
      <c r="E187" s="6" t="s">
        <v>36</v>
      </c>
      <c r="F187" s="8">
        <v>264</v>
      </c>
      <c r="G187" s="8">
        <v>19.239999999999998</v>
      </c>
      <c r="H187" s="9">
        <f t="shared" si="27"/>
        <v>5079.3599999999997</v>
      </c>
      <c r="J187" s="27">
        <f t="shared" si="23"/>
        <v>19.239999999999998</v>
      </c>
      <c r="K187" s="27">
        <f t="shared" si="24"/>
        <v>5079.3599999999997</v>
      </c>
      <c r="L187" s="28">
        <f t="shared" si="25"/>
        <v>0</v>
      </c>
    </row>
    <row r="188" spans="1:12" ht="24.75">
      <c r="A188" s="5" t="s">
        <v>504</v>
      </c>
      <c r="B188" s="6" t="s">
        <v>505</v>
      </c>
      <c r="C188" s="7" t="s">
        <v>506</v>
      </c>
      <c r="D188" s="6" t="s">
        <v>13</v>
      </c>
      <c r="E188" s="6" t="s">
        <v>36</v>
      </c>
      <c r="F188" s="8">
        <v>405</v>
      </c>
      <c r="G188" s="8">
        <v>14.16</v>
      </c>
      <c r="H188" s="9">
        <f t="shared" si="27"/>
        <v>5734.8</v>
      </c>
      <c r="J188" s="27">
        <f t="shared" si="23"/>
        <v>14.16</v>
      </c>
      <c r="K188" s="27">
        <f t="shared" si="24"/>
        <v>5734.8</v>
      </c>
      <c r="L188" s="28">
        <f t="shared" si="25"/>
        <v>0</v>
      </c>
    </row>
    <row r="189" spans="1:12" ht="16.5">
      <c r="A189" s="5" t="s">
        <v>507</v>
      </c>
      <c r="B189" s="6" t="s">
        <v>508</v>
      </c>
      <c r="C189" s="7" t="s">
        <v>509</v>
      </c>
      <c r="D189" s="6" t="s">
        <v>13</v>
      </c>
      <c r="E189" s="6" t="s">
        <v>36</v>
      </c>
      <c r="F189" s="8">
        <v>740</v>
      </c>
      <c r="G189" s="8">
        <v>37.46</v>
      </c>
      <c r="H189" s="9">
        <f t="shared" si="27"/>
        <v>27720.400000000001</v>
      </c>
      <c r="J189" s="27">
        <f t="shared" si="23"/>
        <v>37.46</v>
      </c>
      <c r="K189" s="27">
        <f t="shared" si="24"/>
        <v>27720.400000000001</v>
      </c>
      <c r="L189" s="28">
        <f t="shared" si="25"/>
        <v>0</v>
      </c>
    </row>
    <row r="190" spans="1:12" ht="16.5">
      <c r="A190" s="5" t="s">
        <v>510</v>
      </c>
      <c r="B190" s="6" t="s">
        <v>511</v>
      </c>
      <c r="C190" s="7" t="s">
        <v>512</v>
      </c>
      <c r="D190" s="6" t="s">
        <v>25</v>
      </c>
      <c r="E190" s="6" t="s">
        <v>115</v>
      </c>
      <c r="F190" s="8">
        <v>803.24</v>
      </c>
      <c r="G190" s="8">
        <v>23.62</v>
      </c>
      <c r="H190" s="9">
        <f t="shared" si="27"/>
        <v>18972.53</v>
      </c>
      <c r="J190" s="27">
        <f t="shared" si="23"/>
        <v>23.62</v>
      </c>
      <c r="K190" s="27">
        <f t="shared" si="24"/>
        <v>18972.53</v>
      </c>
      <c r="L190" s="28">
        <f t="shared" si="25"/>
        <v>0</v>
      </c>
    </row>
    <row r="191" spans="1:12" ht="16.5">
      <c r="A191" s="5" t="s">
        <v>513</v>
      </c>
      <c r="B191" s="6" t="s">
        <v>514</v>
      </c>
      <c r="C191" s="7" t="s">
        <v>515</v>
      </c>
      <c r="D191" s="6" t="s">
        <v>25</v>
      </c>
      <c r="E191" s="6" t="s">
        <v>115</v>
      </c>
      <c r="F191" s="8">
        <v>65.7</v>
      </c>
      <c r="G191" s="8">
        <v>30.86</v>
      </c>
      <c r="H191" s="9">
        <f t="shared" si="27"/>
        <v>2027.5</v>
      </c>
      <c r="J191" s="27">
        <f t="shared" si="23"/>
        <v>30.86</v>
      </c>
      <c r="K191" s="27">
        <f t="shared" si="24"/>
        <v>2027.5</v>
      </c>
      <c r="L191" s="28">
        <f t="shared" si="25"/>
        <v>0</v>
      </c>
    </row>
    <row r="192" spans="1:12" ht="20.100000000000001" customHeight="1">
      <c r="A192" s="3" t="s">
        <v>516</v>
      </c>
      <c r="B192" s="70" t="s">
        <v>517</v>
      </c>
      <c r="C192" s="70"/>
      <c r="D192" s="70"/>
      <c r="E192" s="70"/>
      <c r="F192" s="70"/>
      <c r="G192" s="70"/>
      <c r="H192" s="4">
        <f>ROUND(SUM(H193:H207),2)</f>
        <v>38896.910000000003</v>
      </c>
      <c r="J192" s="36"/>
      <c r="K192" s="36"/>
      <c r="L192" s="35"/>
    </row>
    <row r="193" spans="1:12" ht="16.5">
      <c r="A193" s="5" t="s">
        <v>518</v>
      </c>
      <c r="B193" s="6" t="s">
        <v>519</v>
      </c>
      <c r="C193" s="7" t="s">
        <v>520</v>
      </c>
      <c r="D193" s="6" t="s">
        <v>435</v>
      </c>
      <c r="E193" s="6" t="s">
        <v>521</v>
      </c>
      <c r="F193" s="8">
        <v>21</v>
      </c>
      <c r="G193" s="8">
        <v>27.09</v>
      </c>
      <c r="H193" s="9">
        <f t="shared" ref="H193:H207" si="28">ROUND(ROUND(F193,2)*ROUND(G193,2),2)</f>
        <v>568.89</v>
      </c>
      <c r="J193" s="27">
        <f t="shared" si="23"/>
        <v>27.09</v>
      </c>
      <c r="K193" s="27">
        <f t="shared" si="24"/>
        <v>568.89</v>
      </c>
      <c r="L193" s="28">
        <f t="shared" si="25"/>
        <v>0</v>
      </c>
    </row>
    <row r="194" spans="1:12" ht="16.5">
      <c r="A194" s="5" t="s">
        <v>522</v>
      </c>
      <c r="B194" s="6" t="s">
        <v>523</v>
      </c>
      <c r="C194" s="7" t="s">
        <v>524</v>
      </c>
      <c r="D194" s="6" t="s">
        <v>435</v>
      </c>
      <c r="E194" s="6" t="s">
        <v>521</v>
      </c>
      <c r="F194" s="8">
        <v>188</v>
      </c>
      <c r="G194" s="8">
        <v>111.9</v>
      </c>
      <c r="H194" s="9">
        <f t="shared" si="28"/>
        <v>21037.200000000001</v>
      </c>
      <c r="J194" s="27">
        <f t="shared" si="23"/>
        <v>111.9</v>
      </c>
      <c r="K194" s="27">
        <f t="shared" si="24"/>
        <v>21037.200000000001</v>
      </c>
      <c r="L194" s="28">
        <f t="shared" si="25"/>
        <v>0</v>
      </c>
    </row>
    <row r="195" spans="1:12">
      <c r="A195" s="5" t="s">
        <v>525</v>
      </c>
      <c r="B195" s="6" t="s">
        <v>526</v>
      </c>
      <c r="C195" s="7" t="s">
        <v>527</v>
      </c>
      <c r="D195" s="6" t="s">
        <v>435</v>
      </c>
      <c r="E195" s="6" t="s">
        <v>521</v>
      </c>
      <c r="F195" s="8">
        <v>8</v>
      </c>
      <c r="G195" s="8">
        <v>32.69</v>
      </c>
      <c r="H195" s="9">
        <f t="shared" si="28"/>
        <v>261.52</v>
      </c>
      <c r="J195" s="27">
        <f t="shared" si="23"/>
        <v>32.69</v>
      </c>
      <c r="K195" s="27">
        <f t="shared" si="24"/>
        <v>261.52</v>
      </c>
      <c r="L195" s="28">
        <f t="shared" si="25"/>
        <v>0</v>
      </c>
    </row>
    <row r="196" spans="1:12" ht="16.5">
      <c r="A196" s="5" t="s">
        <v>528</v>
      </c>
      <c r="B196" s="6" t="s">
        <v>519</v>
      </c>
      <c r="C196" s="7" t="s">
        <v>520</v>
      </c>
      <c r="D196" s="6" t="s">
        <v>435</v>
      </c>
      <c r="E196" s="6" t="s">
        <v>521</v>
      </c>
      <c r="F196" s="8">
        <v>21</v>
      </c>
      <c r="G196" s="8">
        <v>27.09</v>
      </c>
      <c r="H196" s="9">
        <f t="shared" si="28"/>
        <v>568.89</v>
      </c>
      <c r="J196" s="27">
        <f t="shared" si="23"/>
        <v>27.09</v>
      </c>
      <c r="K196" s="27">
        <f t="shared" si="24"/>
        <v>568.89</v>
      </c>
      <c r="L196" s="28">
        <f t="shared" si="25"/>
        <v>0</v>
      </c>
    </row>
    <row r="197" spans="1:12">
      <c r="A197" s="5" t="s">
        <v>529</v>
      </c>
      <c r="B197" s="6" t="s">
        <v>530</v>
      </c>
      <c r="C197" s="7" t="s">
        <v>531</v>
      </c>
      <c r="D197" s="6" t="s">
        <v>435</v>
      </c>
      <c r="E197" s="6" t="s">
        <v>521</v>
      </c>
      <c r="F197" s="8">
        <v>7</v>
      </c>
      <c r="G197" s="8">
        <v>36.89</v>
      </c>
      <c r="H197" s="9">
        <f t="shared" si="28"/>
        <v>258.23</v>
      </c>
      <c r="J197" s="27">
        <f t="shared" si="23"/>
        <v>36.89</v>
      </c>
      <c r="K197" s="27">
        <f t="shared" si="24"/>
        <v>258.23</v>
      </c>
      <c r="L197" s="28">
        <f t="shared" si="25"/>
        <v>0</v>
      </c>
    </row>
    <row r="198" spans="1:12" ht="16.5">
      <c r="A198" s="5" t="s">
        <v>532</v>
      </c>
      <c r="B198" s="6" t="s">
        <v>533</v>
      </c>
      <c r="C198" s="7" t="s">
        <v>534</v>
      </c>
      <c r="D198" s="6" t="s">
        <v>435</v>
      </c>
      <c r="E198" s="6" t="s">
        <v>521</v>
      </c>
      <c r="F198" s="8">
        <v>257</v>
      </c>
      <c r="G198" s="8">
        <v>7.85</v>
      </c>
      <c r="H198" s="9">
        <f t="shared" si="28"/>
        <v>2017.45</v>
      </c>
      <c r="J198" s="27">
        <f t="shared" si="23"/>
        <v>7.85</v>
      </c>
      <c r="K198" s="27">
        <f t="shared" si="24"/>
        <v>2017.45</v>
      </c>
      <c r="L198" s="28">
        <f t="shared" si="25"/>
        <v>0</v>
      </c>
    </row>
    <row r="199" spans="1:12" ht="16.5">
      <c r="A199" s="5" t="s">
        <v>535</v>
      </c>
      <c r="B199" s="6" t="s">
        <v>536</v>
      </c>
      <c r="C199" s="7" t="s">
        <v>537</v>
      </c>
      <c r="D199" s="6" t="s">
        <v>435</v>
      </c>
      <c r="E199" s="6" t="s">
        <v>521</v>
      </c>
      <c r="F199" s="8">
        <v>71</v>
      </c>
      <c r="G199" s="8">
        <v>11.41</v>
      </c>
      <c r="H199" s="9">
        <f t="shared" si="28"/>
        <v>810.11</v>
      </c>
      <c r="J199" s="27">
        <f t="shared" si="23"/>
        <v>11.41</v>
      </c>
      <c r="K199" s="27">
        <f t="shared" si="24"/>
        <v>810.11</v>
      </c>
      <c r="L199" s="28">
        <f t="shared" si="25"/>
        <v>0</v>
      </c>
    </row>
    <row r="200" spans="1:12" ht="16.5">
      <c r="A200" s="5" t="s">
        <v>538</v>
      </c>
      <c r="B200" s="6" t="s">
        <v>539</v>
      </c>
      <c r="C200" s="7" t="s">
        <v>540</v>
      </c>
      <c r="D200" s="6" t="s">
        <v>435</v>
      </c>
      <c r="E200" s="6" t="s">
        <v>168</v>
      </c>
      <c r="F200" s="8">
        <v>12</v>
      </c>
      <c r="G200" s="8">
        <v>42.19</v>
      </c>
      <c r="H200" s="9">
        <f t="shared" si="28"/>
        <v>506.28</v>
      </c>
      <c r="J200" s="27">
        <f t="shared" si="23"/>
        <v>42.19</v>
      </c>
      <c r="K200" s="27">
        <f t="shared" si="24"/>
        <v>506.28</v>
      </c>
      <c r="L200" s="28">
        <f t="shared" si="25"/>
        <v>0</v>
      </c>
    </row>
    <row r="201" spans="1:12" ht="16.5">
      <c r="A201" s="5" t="s">
        <v>541</v>
      </c>
      <c r="B201" s="6" t="s">
        <v>542</v>
      </c>
      <c r="C201" s="7" t="s">
        <v>543</v>
      </c>
      <c r="D201" s="6" t="s">
        <v>435</v>
      </c>
      <c r="E201" s="6" t="s">
        <v>521</v>
      </c>
      <c r="F201" s="8">
        <v>6</v>
      </c>
      <c r="G201" s="8">
        <v>24.14</v>
      </c>
      <c r="H201" s="9">
        <f t="shared" si="28"/>
        <v>144.84</v>
      </c>
      <c r="J201" s="27">
        <f t="shared" si="23"/>
        <v>24.14</v>
      </c>
      <c r="K201" s="27">
        <f t="shared" si="24"/>
        <v>144.84</v>
      </c>
      <c r="L201" s="28">
        <f t="shared" si="25"/>
        <v>0</v>
      </c>
    </row>
    <row r="202" spans="1:12">
      <c r="A202" s="5" t="s">
        <v>544</v>
      </c>
      <c r="B202" s="6" t="s">
        <v>545</v>
      </c>
      <c r="C202" s="7" t="s">
        <v>546</v>
      </c>
      <c r="D202" s="6" t="s">
        <v>435</v>
      </c>
      <c r="E202" s="6" t="s">
        <v>521</v>
      </c>
      <c r="F202" s="8">
        <v>3</v>
      </c>
      <c r="G202" s="8">
        <v>25.69</v>
      </c>
      <c r="H202" s="9">
        <f t="shared" si="28"/>
        <v>77.069999999999993</v>
      </c>
      <c r="J202" s="27">
        <f t="shared" si="23"/>
        <v>25.69</v>
      </c>
      <c r="K202" s="27">
        <f t="shared" si="24"/>
        <v>77.069999999999993</v>
      </c>
      <c r="L202" s="28">
        <f t="shared" si="25"/>
        <v>0</v>
      </c>
    </row>
    <row r="203" spans="1:12" ht="16.5">
      <c r="A203" s="5" t="s">
        <v>547</v>
      </c>
      <c r="B203" s="6" t="s">
        <v>548</v>
      </c>
      <c r="C203" s="7" t="s">
        <v>549</v>
      </c>
      <c r="D203" s="6" t="s">
        <v>25</v>
      </c>
      <c r="E203" s="6" t="s">
        <v>168</v>
      </c>
      <c r="F203" s="8">
        <v>11</v>
      </c>
      <c r="G203" s="8">
        <v>172.33</v>
      </c>
      <c r="H203" s="9">
        <f t="shared" si="28"/>
        <v>1895.63</v>
      </c>
      <c r="J203" s="27">
        <f t="shared" si="23"/>
        <v>172.33</v>
      </c>
      <c r="K203" s="27">
        <f t="shared" si="24"/>
        <v>1895.63</v>
      </c>
      <c r="L203" s="28">
        <f t="shared" si="25"/>
        <v>0</v>
      </c>
    </row>
    <row r="204" spans="1:12" ht="16.5">
      <c r="A204" s="5" t="s">
        <v>550</v>
      </c>
      <c r="B204" s="6" t="s">
        <v>551</v>
      </c>
      <c r="C204" s="7" t="s">
        <v>552</v>
      </c>
      <c r="D204" s="6" t="s">
        <v>25</v>
      </c>
      <c r="E204" s="6" t="s">
        <v>521</v>
      </c>
      <c r="F204" s="8">
        <v>2</v>
      </c>
      <c r="G204" s="8">
        <v>121.25</v>
      </c>
      <c r="H204" s="9">
        <f t="shared" si="28"/>
        <v>242.5</v>
      </c>
      <c r="J204" s="27">
        <f t="shared" si="23"/>
        <v>121.25</v>
      </c>
      <c r="K204" s="27">
        <f t="shared" si="24"/>
        <v>242.5</v>
      </c>
      <c r="L204" s="28">
        <f t="shared" si="25"/>
        <v>0</v>
      </c>
    </row>
    <row r="205" spans="1:12" ht="16.5">
      <c r="A205" s="5" t="s">
        <v>553</v>
      </c>
      <c r="B205" s="6" t="s">
        <v>554</v>
      </c>
      <c r="C205" s="7" t="s">
        <v>555</v>
      </c>
      <c r="D205" s="6" t="s">
        <v>25</v>
      </c>
      <c r="E205" s="6" t="s">
        <v>521</v>
      </c>
      <c r="F205" s="8">
        <v>2</v>
      </c>
      <c r="G205" s="8">
        <v>96.11</v>
      </c>
      <c r="H205" s="9">
        <f t="shared" si="28"/>
        <v>192.22</v>
      </c>
      <c r="J205" s="27">
        <f t="shared" si="23"/>
        <v>96.11</v>
      </c>
      <c r="K205" s="27">
        <f t="shared" si="24"/>
        <v>192.22</v>
      </c>
      <c r="L205" s="28">
        <f t="shared" si="25"/>
        <v>0</v>
      </c>
    </row>
    <row r="206" spans="1:12" ht="16.5">
      <c r="A206" s="5" t="s">
        <v>556</v>
      </c>
      <c r="B206" s="6" t="s">
        <v>557</v>
      </c>
      <c r="C206" s="7" t="s">
        <v>558</v>
      </c>
      <c r="D206" s="6" t="s">
        <v>25</v>
      </c>
      <c r="E206" s="6" t="s">
        <v>115</v>
      </c>
      <c r="F206" s="8">
        <v>20</v>
      </c>
      <c r="G206" s="8">
        <v>193.79</v>
      </c>
      <c r="H206" s="9">
        <f t="shared" si="28"/>
        <v>3875.8</v>
      </c>
      <c r="J206" s="27">
        <f t="shared" si="23"/>
        <v>193.79</v>
      </c>
      <c r="K206" s="27">
        <f t="shared" si="24"/>
        <v>3875.8</v>
      </c>
      <c r="L206" s="28">
        <f t="shared" si="25"/>
        <v>0</v>
      </c>
    </row>
    <row r="207" spans="1:12" ht="16.5">
      <c r="A207" s="5" t="s">
        <v>559</v>
      </c>
      <c r="B207" s="6" t="s">
        <v>560</v>
      </c>
      <c r="C207" s="7" t="s">
        <v>561</v>
      </c>
      <c r="D207" s="6" t="s">
        <v>435</v>
      </c>
      <c r="E207" s="6" t="s">
        <v>168</v>
      </c>
      <c r="F207" s="8">
        <v>231</v>
      </c>
      <c r="G207" s="8">
        <v>27.88</v>
      </c>
      <c r="H207" s="9">
        <f t="shared" si="28"/>
        <v>6440.28</v>
      </c>
      <c r="J207" s="27">
        <f t="shared" si="23"/>
        <v>27.88</v>
      </c>
      <c r="K207" s="27">
        <f t="shared" si="24"/>
        <v>6440.28</v>
      </c>
      <c r="L207" s="28">
        <f t="shared" si="25"/>
        <v>0</v>
      </c>
    </row>
    <row r="208" spans="1:12" ht="20.100000000000001" customHeight="1">
      <c r="A208" s="3" t="s">
        <v>562</v>
      </c>
      <c r="B208" s="70" t="s">
        <v>563</v>
      </c>
      <c r="C208" s="70"/>
      <c r="D208" s="70"/>
      <c r="E208" s="70"/>
      <c r="F208" s="70"/>
      <c r="G208" s="70"/>
      <c r="H208" s="4">
        <f>ROUND(SUM(H209:H220),2)</f>
        <v>77551.19</v>
      </c>
      <c r="J208" s="36"/>
      <c r="K208" s="36"/>
      <c r="L208" s="35"/>
    </row>
    <row r="209" spans="1:12" ht="16.5">
      <c r="A209" s="5" t="s">
        <v>564</v>
      </c>
      <c r="B209" s="6" t="s">
        <v>565</v>
      </c>
      <c r="C209" s="7" t="s">
        <v>566</v>
      </c>
      <c r="D209" s="6" t="s">
        <v>13</v>
      </c>
      <c r="E209" s="6" t="s">
        <v>36</v>
      </c>
      <c r="F209" s="8">
        <v>45</v>
      </c>
      <c r="G209" s="8">
        <v>28.76</v>
      </c>
      <c r="H209" s="9">
        <f t="shared" ref="H209:H220" si="29">ROUND(ROUND(F209,2)*ROUND(G209,2),2)</f>
        <v>1294.2</v>
      </c>
      <c r="J209" s="27">
        <f t="shared" ref="J209:J272" si="30">G209-G209*$J$4</f>
        <v>28.76</v>
      </c>
      <c r="K209" s="27">
        <f t="shared" ref="K209:K272" si="31">ROUND(J209*F209,2)</f>
        <v>1294.2</v>
      </c>
      <c r="L209" s="28">
        <f t="shared" ref="L209:L272" si="32">1-J209/G209</f>
        <v>0</v>
      </c>
    </row>
    <row r="210" spans="1:12" ht="16.5">
      <c r="A210" s="5" t="s">
        <v>567</v>
      </c>
      <c r="B210" s="6" t="s">
        <v>568</v>
      </c>
      <c r="C210" s="7" t="s">
        <v>569</v>
      </c>
      <c r="D210" s="6" t="s">
        <v>13</v>
      </c>
      <c r="E210" s="6" t="s">
        <v>36</v>
      </c>
      <c r="F210" s="8">
        <v>61</v>
      </c>
      <c r="G210" s="8">
        <v>43.48</v>
      </c>
      <c r="H210" s="9">
        <f t="shared" si="29"/>
        <v>2652.28</v>
      </c>
      <c r="J210" s="27">
        <f t="shared" si="30"/>
        <v>43.48</v>
      </c>
      <c r="K210" s="27">
        <f t="shared" si="31"/>
        <v>2652.28</v>
      </c>
      <c r="L210" s="28">
        <f t="shared" si="32"/>
        <v>0</v>
      </c>
    </row>
    <row r="211" spans="1:12" ht="16.5">
      <c r="A211" s="5" t="s">
        <v>570</v>
      </c>
      <c r="B211" s="6" t="s">
        <v>571</v>
      </c>
      <c r="C211" s="7" t="s">
        <v>572</v>
      </c>
      <c r="D211" s="6" t="s">
        <v>13</v>
      </c>
      <c r="E211" s="6" t="s">
        <v>36</v>
      </c>
      <c r="F211" s="8">
        <v>40</v>
      </c>
      <c r="G211" s="8">
        <v>56.2</v>
      </c>
      <c r="H211" s="9">
        <f t="shared" si="29"/>
        <v>2248</v>
      </c>
      <c r="J211" s="27">
        <f t="shared" si="30"/>
        <v>56.2</v>
      </c>
      <c r="K211" s="27">
        <f t="shared" si="31"/>
        <v>2248</v>
      </c>
      <c r="L211" s="28">
        <f t="shared" si="32"/>
        <v>0</v>
      </c>
    </row>
    <row r="212" spans="1:12" ht="16.5">
      <c r="A212" s="5" t="s">
        <v>573</v>
      </c>
      <c r="B212" s="6" t="s">
        <v>574</v>
      </c>
      <c r="C212" s="7" t="s">
        <v>575</v>
      </c>
      <c r="D212" s="6" t="s">
        <v>13</v>
      </c>
      <c r="E212" s="6" t="s">
        <v>36</v>
      </c>
      <c r="F212" s="8">
        <v>5</v>
      </c>
      <c r="G212" s="8">
        <v>47.32</v>
      </c>
      <c r="H212" s="9">
        <f t="shared" si="29"/>
        <v>236.6</v>
      </c>
      <c r="J212" s="27">
        <f t="shared" si="30"/>
        <v>47.32</v>
      </c>
      <c r="K212" s="27">
        <f t="shared" si="31"/>
        <v>236.6</v>
      </c>
      <c r="L212" s="28">
        <f t="shared" si="32"/>
        <v>0</v>
      </c>
    </row>
    <row r="213" spans="1:12" ht="16.5">
      <c r="A213" s="5" t="s">
        <v>576</v>
      </c>
      <c r="B213" s="6" t="s">
        <v>577</v>
      </c>
      <c r="C213" s="7" t="s">
        <v>578</v>
      </c>
      <c r="D213" s="6" t="s">
        <v>13</v>
      </c>
      <c r="E213" s="6" t="s">
        <v>36</v>
      </c>
      <c r="F213" s="8">
        <v>3</v>
      </c>
      <c r="G213" s="8">
        <v>68.97</v>
      </c>
      <c r="H213" s="9">
        <f t="shared" si="29"/>
        <v>206.91</v>
      </c>
      <c r="J213" s="27">
        <f t="shared" si="30"/>
        <v>68.97</v>
      </c>
      <c r="K213" s="27">
        <f t="shared" si="31"/>
        <v>206.91</v>
      </c>
      <c r="L213" s="28">
        <f t="shared" si="32"/>
        <v>0</v>
      </c>
    </row>
    <row r="214" spans="1:12" ht="16.5">
      <c r="A214" s="5" t="s">
        <v>579</v>
      </c>
      <c r="B214" s="6" t="s">
        <v>580</v>
      </c>
      <c r="C214" s="7" t="s">
        <v>581</v>
      </c>
      <c r="D214" s="6" t="s">
        <v>25</v>
      </c>
      <c r="E214" s="6" t="s">
        <v>36</v>
      </c>
      <c r="F214" s="8">
        <v>24</v>
      </c>
      <c r="G214" s="8">
        <v>106.44</v>
      </c>
      <c r="H214" s="9">
        <f t="shared" si="29"/>
        <v>2554.56</v>
      </c>
      <c r="J214" s="27">
        <f t="shared" si="30"/>
        <v>106.44</v>
      </c>
      <c r="K214" s="27">
        <f t="shared" si="31"/>
        <v>2554.56</v>
      </c>
      <c r="L214" s="28">
        <f t="shared" si="32"/>
        <v>0</v>
      </c>
    </row>
    <row r="215" spans="1:12" ht="16.5">
      <c r="A215" s="5" t="s">
        <v>582</v>
      </c>
      <c r="B215" s="6" t="s">
        <v>583</v>
      </c>
      <c r="C215" s="7" t="s">
        <v>584</v>
      </c>
      <c r="D215" s="6" t="s">
        <v>13</v>
      </c>
      <c r="E215" s="6" t="s">
        <v>36</v>
      </c>
      <c r="F215" s="8">
        <v>159</v>
      </c>
      <c r="G215" s="8">
        <v>45.94</v>
      </c>
      <c r="H215" s="9">
        <f t="shared" si="29"/>
        <v>7304.46</v>
      </c>
      <c r="J215" s="27">
        <f t="shared" si="30"/>
        <v>45.94</v>
      </c>
      <c r="K215" s="27">
        <f t="shared" si="31"/>
        <v>7304.46</v>
      </c>
      <c r="L215" s="28">
        <f t="shared" si="32"/>
        <v>0</v>
      </c>
    </row>
    <row r="216" spans="1:12" ht="16.5">
      <c r="A216" s="5" t="s">
        <v>585</v>
      </c>
      <c r="B216" s="6" t="s">
        <v>586</v>
      </c>
      <c r="C216" s="7" t="s">
        <v>587</v>
      </c>
      <c r="D216" s="6" t="s">
        <v>13</v>
      </c>
      <c r="E216" s="6" t="s">
        <v>36</v>
      </c>
      <c r="F216" s="8">
        <v>268</v>
      </c>
      <c r="G216" s="8">
        <v>30.03</v>
      </c>
      <c r="H216" s="9">
        <f t="shared" si="29"/>
        <v>8048.04</v>
      </c>
      <c r="J216" s="27">
        <f t="shared" si="30"/>
        <v>30.03</v>
      </c>
      <c r="K216" s="27">
        <f t="shared" si="31"/>
        <v>8048.04</v>
      </c>
      <c r="L216" s="28">
        <f t="shared" si="32"/>
        <v>0</v>
      </c>
    </row>
    <row r="217" spans="1:12" ht="16.5">
      <c r="A217" s="5" t="s">
        <v>588</v>
      </c>
      <c r="B217" s="6" t="s">
        <v>589</v>
      </c>
      <c r="C217" s="7" t="s">
        <v>590</v>
      </c>
      <c r="D217" s="6" t="s">
        <v>25</v>
      </c>
      <c r="E217" s="6" t="s">
        <v>36</v>
      </c>
      <c r="F217" s="8">
        <v>27</v>
      </c>
      <c r="G217" s="8">
        <v>82.84</v>
      </c>
      <c r="H217" s="9">
        <f t="shared" si="29"/>
        <v>2236.6799999999998</v>
      </c>
      <c r="J217" s="27">
        <f t="shared" si="30"/>
        <v>82.84</v>
      </c>
      <c r="K217" s="27">
        <f t="shared" si="31"/>
        <v>2236.6799999999998</v>
      </c>
      <c r="L217" s="28">
        <f t="shared" si="32"/>
        <v>0</v>
      </c>
    </row>
    <row r="218" spans="1:12" ht="24.75">
      <c r="A218" s="5" t="s">
        <v>591</v>
      </c>
      <c r="B218" s="6" t="s">
        <v>592</v>
      </c>
      <c r="C218" s="7" t="s">
        <v>593</v>
      </c>
      <c r="D218" s="6" t="s">
        <v>25</v>
      </c>
      <c r="E218" s="6" t="s">
        <v>36</v>
      </c>
      <c r="F218" s="8">
        <v>101</v>
      </c>
      <c r="G218" s="8">
        <v>82.84</v>
      </c>
      <c r="H218" s="9">
        <f t="shared" si="29"/>
        <v>8366.84</v>
      </c>
      <c r="J218" s="27">
        <f t="shared" si="30"/>
        <v>82.84</v>
      </c>
      <c r="K218" s="27">
        <f t="shared" si="31"/>
        <v>8366.84</v>
      </c>
      <c r="L218" s="28">
        <f t="shared" si="32"/>
        <v>0</v>
      </c>
    </row>
    <row r="219" spans="1:12" ht="24.75">
      <c r="A219" s="5" t="s">
        <v>594</v>
      </c>
      <c r="B219" s="6" t="s">
        <v>595</v>
      </c>
      <c r="C219" s="7" t="s">
        <v>596</v>
      </c>
      <c r="D219" s="6" t="s">
        <v>25</v>
      </c>
      <c r="E219" s="6" t="s">
        <v>36</v>
      </c>
      <c r="F219" s="8">
        <v>586</v>
      </c>
      <c r="G219" s="8">
        <v>71.77</v>
      </c>
      <c r="H219" s="9">
        <f t="shared" si="29"/>
        <v>42057.22</v>
      </c>
      <c r="J219" s="27">
        <f t="shared" si="30"/>
        <v>71.77</v>
      </c>
      <c r="K219" s="27">
        <f t="shared" si="31"/>
        <v>42057.22</v>
      </c>
      <c r="L219" s="28">
        <f t="shared" si="32"/>
        <v>0</v>
      </c>
    </row>
    <row r="220" spans="1:12" ht="24.75">
      <c r="A220" s="5" t="s">
        <v>597</v>
      </c>
      <c r="B220" s="6" t="s">
        <v>598</v>
      </c>
      <c r="C220" s="7" t="s">
        <v>599</v>
      </c>
      <c r="D220" s="6" t="s">
        <v>25</v>
      </c>
      <c r="E220" s="6" t="s">
        <v>36</v>
      </c>
      <c r="F220" s="8">
        <v>5</v>
      </c>
      <c r="G220" s="8">
        <v>69.08</v>
      </c>
      <c r="H220" s="9">
        <f t="shared" si="29"/>
        <v>345.4</v>
      </c>
      <c r="J220" s="27">
        <f t="shared" si="30"/>
        <v>69.08</v>
      </c>
      <c r="K220" s="27">
        <f t="shared" si="31"/>
        <v>345.4</v>
      </c>
      <c r="L220" s="28">
        <f t="shared" si="32"/>
        <v>0</v>
      </c>
    </row>
    <row r="221" spans="1:12" ht="20.100000000000001" customHeight="1">
      <c r="A221" s="3" t="s">
        <v>600</v>
      </c>
      <c r="B221" s="70" t="s">
        <v>601</v>
      </c>
      <c r="C221" s="70"/>
      <c r="D221" s="70"/>
      <c r="E221" s="70"/>
      <c r="F221" s="70"/>
      <c r="G221" s="70"/>
      <c r="H221" s="4">
        <f>ROUND(SUM(H222:H236),2)</f>
        <v>373708.11</v>
      </c>
      <c r="J221" s="36"/>
      <c r="K221" s="36"/>
      <c r="L221" s="35"/>
    </row>
    <row r="222" spans="1:12" ht="16.5">
      <c r="A222" s="5" t="s">
        <v>602</v>
      </c>
      <c r="B222" s="6" t="s">
        <v>603</v>
      </c>
      <c r="C222" s="7" t="s">
        <v>604</v>
      </c>
      <c r="D222" s="6" t="s">
        <v>13</v>
      </c>
      <c r="E222" s="6" t="s">
        <v>115</v>
      </c>
      <c r="F222" s="8">
        <v>31185.99</v>
      </c>
      <c r="G222" s="8">
        <v>4.3600000000000003</v>
      </c>
      <c r="H222" s="9">
        <f t="shared" ref="H222:H236" si="33">ROUND(ROUND(F222,2)*ROUND(G222,2),2)</f>
        <v>135970.92000000001</v>
      </c>
      <c r="J222" s="27">
        <f t="shared" si="30"/>
        <v>4.3600000000000003</v>
      </c>
      <c r="K222" s="27">
        <f t="shared" si="31"/>
        <v>135970.92000000001</v>
      </c>
      <c r="L222" s="28">
        <f t="shared" si="32"/>
        <v>0</v>
      </c>
    </row>
    <row r="223" spans="1:12" ht="16.5">
      <c r="A223" s="5" t="s">
        <v>605</v>
      </c>
      <c r="B223" s="6" t="s">
        <v>606</v>
      </c>
      <c r="C223" s="7" t="s">
        <v>607</v>
      </c>
      <c r="D223" s="6" t="s">
        <v>13</v>
      </c>
      <c r="E223" s="6" t="s">
        <v>115</v>
      </c>
      <c r="F223" s="8">
        <v>8486.81</v>
      </c>
      <c r="G223" s="8">
        <v>6.72</v>
      </c>
      <c r="H223" s="9">
        <f t="shared" si="33"/>
        <v>57031.360000000001</v>
      </c>
      <c r="J223" s="27">
        <f t="shared" si="30"/>
        <v>6.72</v>
      </c>
      <c r="K223" s="27">
        <f t="shared" si="31"/>
        <v>57031.360000000001</v>
      </c>
      <c r="L223" s="28">
        <f t="shared" si="32"/>
        <v>0</v>
      </c>
    </row>
    <row r="224" spans="1:12" ht="16.5">
      <c r="A224" s="5" t="s">
        <v>608</v>
      </c>
      <c r="B224" s="6" t="s">
        <v>609</v>
      </c>
      <c r="C224" s="7" t="s">
        <v>610</v>
      </c>
      <c r="D224" s="6" t="s">
        <v>13</v>
      </c>
      <c r="E224" s="6" t="s">
        <v>115</v>
      </c>
      <c r="F224" s="8">
        <v>509</v>
      </c>
      <c r="G224" s="8">
        <v>9.35</v>
      </c>
      <c r="H224" s="9">
        <f t="shared" si="33"/>
        <v>4759.1499999999996</v>
      </c>
      <c r="J224" s="27">
        <f t="shared" si="30"/>
        <v>9.35</v>
      </c>
      <c r="K224" s="27">
        <f t="shared" si="31"/>
        <v>4759.1499999999996</v>
      </c>
      <c r="L224" s="28">
        <f t="shared" si="32"/>
        <v>0</v>
      </c>
    </row>
    <row r="225" spans="1:12" ht="16.5">
      <c r="A225" s="5" t="s">
        <v>611</v>
      </c>
      <c r="B225" s="6" t="s">
        <v>612</v>
      </c>
      <c r="C225" s="7" t="s">
        <v>613</v>
      </c>
      <c r="D225" s="6" t="s">
        <v>13</v>
      </c>
      <c r="E225" s="6" t="s">
        <v>115</v>
      </c>
      <c r="F225" s="8">
        <v>597.05999999999995</v>
      </c>
      <c r="G225" s="8">
        <v>10.39</v>
      </c>
      <c r="H225" s="9">
        <f t="shared" si="33"/>
        <v>6203.45</v>
      </c>
      <c r="J225" s="27">
        <f t="shared" si="30"/>
        <v>10.39</v>
      </c>
      <c r="K225" s="27">
        <f t="shared" si="31"/>
        <v>6203.45</v>
      </c>
      <c r="L225" s="28">
        <f t="shared" si="32"/>
        <v>0</v>
      </c>
    </row>
    <row r="226" spans="1:12" ht="16.5">
      <c r="A226" s="5" t="s">
        <v>614</v>
      </c>
      <c r="B226" s="6" t="s">
        <v>615</v>
      </c>
      <c r="C226" s="7" t="s">
        <v>616</v>
      </c>
      <c r="D226" s="6" t="s">
        <v>13</v>
      </c>
      <c r="E226" s="6" t="s">
        <v>115</v>
      </c>
      <c r="F226" s="8">
        <v>605</v>
      </c>
      <c r="G226" s="8">
        <v>7.16</v>
      </c>
      <c r="H226" s="9">
        <f t="shared" si="33"/>
        <v>4331.8</v>
      </c>
      <c r="J226" s="27">
        <f t="shared" si="30"/>
        <v>7.16</v>
      </c>
      <c r="K226" s="27">
        <f t="shared" si="31"/>
        <v>4331.8</v>
      </c>
      <c r="L226" s="28">
        <f t="shared" si="32"/>
        <v>0</v>
      </c>
    </row>
    <row r="227" spans="1:12" ht="16.5">
      <c r="A227" s="5" t="s">
        <v>617</v>
      </c>
      <c r="B227" s="6" t="s">
        <v>618</v>
      </c>
      <c r="C227" s="7" t="s">
        <v>619</v>
      </c>
      <c r="D227" s="6" t="s">
        <v>13</v>
      </c>
      <c r="E227" s="6" t="s">
        <v>115</v>
      </c>
      <c r="F227" s="8">
        <v>620</v>
      </c>
      <c r="G227" s="8">
        <v>10.07</v>
      </c>
      <c r="H227" s="9">
        <f t="shared" si="33"/>
        <v>6243.4</v>
      </c>
      <c r="J227" s="27">
        <f t="shared" si="30"/>
        <v>10.07</v>
      </c>
      <c r="K227" s="27">
        <f t="shared" si="31"/>
        <v>6243.4</v>
      </c>
      <c r="L227" s="28">
        <f t="shared" si="32"/>
        <v>0</v>
      </c>
    </row>
    <row r="228" spans="1:12" ht="16.5">
      <c r="A228" s="5" t="s">
        <v>620</v>
      </c>
      <c r="B228" s="6" t="s">
        <v>621</v>
      </c>
      <c r="C228" s="7" t="s">
        <v>622</v>
      </c>
      <c r="D228" s="6" t="s">
        <v>13</v>
      </c>
      <c r="E228" s="6" t="s">
        <v>115</v>
      </c>
      <c r="F228" s="8">
        <v>1180</v>
      </c>
      <c r="G228" s="8">
        <v>9.92</v>
      </c>
      <c r="H228" s="9">
        <f t="shared" si="33"/>
        <v>11705.6</v>
      </c>
      <c r="J228" s="27">
        <f t="shared" si="30"/>
        <v>9.92</v>
      </c>
      <c r="K228" s="27">
        <f t="shared" si="31"/>
        <v>11705.6</v>
      </c>
      <c r="L228" s="28">
        <f t="shared" si="32"/>
        <v>0</v>
      </c>
    </row>
    <row r="229" spans="1:12" ht="16.5">
      <c r="A229" s="5" t="s">
        <v>623</v>
      </c>
      <c r="B229" s="6" t="s">
        <v>624</v>
      </c>
      <c r="C229" s="7" t="s">
        <v>625</v>
      </c>
      <c r="D229" s="6" t="s">
        <v>13</v>
      </c>
      <c r="E229" s="6" t="s">
        <v>115</v>
      </c>
      <c r="F229" s="8">
        <v>1070</v>
      </c>
      <c r="G229" s="8">
        <v>15.84</v>
      </c>
      <c r="H229" s="9">
        <f t="shared" si="33"/>
        <v>16948.8</v>
      </c>
      <c r="J229" s="27">
        <f t="shared" si="30"/>
        <v>15.84</v>
      </c>
      <c r="K229" s="27">
        <f t="shared" si="31"/>
        <v>16948.8</v>
      </c>
      <c r="L229" s="28">
        <f t="shared" si="32"/>
        <v>0</v>
      </c>
    </row>
    <row r="230" spans="1:12" ht="16.5">
      <c r="A230" s="5" t="s">
        <v>626</v>
      </c>
      <c r="B230" s="6" t="s">
        <v>627</v>
      </c>
      <c r="C230" s="7" t="s">
        <v>628</v>
      </c>
      <c r="D230" s="6" t="s">
        <v>13</v>
      </c>
      <c r="E230" s="6" t="s">
        <v>115</v>
      </c>
      <c r="F230" s="8">
        <v>595</v>
      </c>
      <c r="G230" s="8">
        <v>24.6</v>
      </c>
      <c r="H230" s="9">
        <f t="shared" si="33"/>
        <v>14637</v>
      </c>
      <c r="J230" s="27">
        <f t="shared" si="30"/>
        <v>24.6</v>
      </c>
      <c r="K230" s="27">
        <f t="shared" si="31"/>
        <v>14637</v>
      </c>
      <c r="L230" s="28">
        <f t="shared" si="32"/>
        <v>0</v>
      </c>
    </row>
    <row r="231" spans="1:12" ht="24.75">
      <c r="A231" s="5" t="s">
        <v>629</v>
      </c>
      <c r="B231" s="6" t="s">
        <v>630</v>
      </c>
      <c r="C231" s="7" t="s">
        <v>631</v>
      </c>
      <c r="D231" s="6" t="s">
        <v>13</v>
      </c>
      <c r="E231" s="6" t="s">
        <v>115</v>
      </c>
      <c r="F231" s="8">
        <v>179</v>
      </c>
      <c r="G231" s="8">
        <v>37.380000000000003</v>
      </c>
      <c r="H231" s="9">
        <f t="shared" si="33"/>
        <v>6691.02</v>
      </c>
      <c r="J231" s="27">
        <f t="shared" si="30"/>
        <v>37.380000000000003</v>
      </c>
      <c r="K231" s="27">
        <f t="shared" si="31"/>
        <v>6691.02</v>
      </c>
      <c r="L231" s="28">
        <f t="shared" si="32"/>
        <v>0</v>
      </c>
    </row>
    <row r="232" spans="1:12" ht="24.75">
      <c r="A232" s="5" t="s">
        <v>632</v>
      </c>
      <c r="B232" s="6" t="s">
        <v>633</v>
      </c>
      <c r="C232" s="7" t="s">
        <v>634</v>
      </c>
      <c r="D232" s="6" t="s">
        <v>13</v>
      </c>
      <c r="E232" s="6" t="s">
        <v>115</v>
      </c>
      <c r="F232" s="8">
        <v>68.5</v>
      </c>
      <c r="G232" s="8">
        <v>54.14</v>
      </c>
      <c r="H232" s="9">
        <f t="shared" si="33"/>
        <v>3708.59</v>
      </c>
      <c r="J232" s="27">
        <f t="shared" si="30"/>
        <v>54.14</v>
      </c>
      <c r="K232" s="27">
        <f t="shared" si="31"/>
        <v>3708.59</v>
      </c>
      <c r="L232" s="28">
        <f t="shared" si="32"/>
        <v>0</v>
      </c>
    </row>
    <row r="233" spans="1:12" ht="24.75">
      <c r="A233" s="5" t="s">
        <v>635</v>
      </c>
      <c r="B233" s="6" t="s">
        <v>636</v>
      </c>
      <c r="C233" s="7" t="s">
        <v>637</v>
      </c>
      <c r="D233" s="6" t="s">
        <v>13</v>
      </c>
      <c r="E233" s="6" t="s">
        <v>115</v>
      </c>
      <c r="F233" s="8">
        <v>124</v>
      </c>
      <c r="G233" s="8">
        <v>74.86</v>
      </c>
      <c r="H233" s="9">
        <f t="shared" si="33"/>
        <v>9282.64</v>
      </c>
      <c r="J233" s="27">
        <f t="shared" si="30"/>
        <v>74.86</v>
      </c>
      <c r="K233" s="27">
        <f t="shared" si="31"/>
        <v>9282.64</v>
      </c>
      <c r="L233" s="28">
        <f t="shared" si="32"/>
        <v>0</v>
      </c>
    </row>
    <row r="234" spans="1:12" ht="24.75">
      <c r="A234" s="5" t="s">
        <v>638</v>
      </c>
      <c r="B234" s="6" t="s">
        <v>639</v>
      </c>
      <c r="C234" s="7" t="s">
        <v>640</v>
      </c>
      <c r="D234" s="6" t="s">
        <v>13</v>
      </c>
      <c r="E234" s="6" t="s">
        <v>115</v>
      </c>
      <c r="F234" s="8">
        <v>274</v>
      </c>
      <c r="G234" s="8">
        <v>96.73</v>
      </c>
      <c r="H234" s="9">
        <f t="shared" si="33"/>
        <v>26504.02</v>
      </c>
      <c r="J234" s="27">
        <f t="shared" si="30"/>
        <v>96.73</v>
      </c>
      <c r="K234" s="27">
        <f t="shared" si="31"/>
        <v>26504.02</v>
      </c>
      <c r="L234" s="28">
        <f t="shared" si="32"/>
        <v>0</v>
      </c>
    </row>
    <row r="235" spans="1:12" ht="24.75">
      <c r="A235" s="5" t="s">
        <v>641</v>
      </c>
      <c r="B235" s="6" t="s">
        <v>642</v>
      </c>
      <c r="C235" s="7" t="s">
        <v>643</v>
      </c>
      <c r="D235" s="6" t="s">
        <v>13</v>
      </c>
      <c r="E235" s="6" t="s">
        <v>115</v>
      </c>
      <c r="F235" s="8">
        <v>63</v>
      </c>
      <c r="G235" s="8">
        <v>186.12</v>
      </c>
      <c r="H235" s="9">
        <f t="shared" si="33"/>
        <v>11725.56</v>
      </c>
      <c r="J235" s="27">
        <f t="shared" si="30"/>
        <v>186.12</v>
      </c>
      <c r="K235" s="27">
        <f t="shared" si="31"/>
        <v>11725.56</v>
      </c>
      <c r="L235" s="28">
        <f t="shared" si="32"/>
        <v>0</v>
      </c>
    </row>
    <row r="236" spans="1:12" ht="16.5">
      <c r="A236" s="5" t="s">
        <v>644</v>
      </c>
      <c r="B236" s="6" t="s">
        <v>645</v>
      </c>
      <c r="C236" s="7" t="s">
        <v>646</v>
      </c>
      <c r="D236" s="6" t="s">
        <v>25</v>
      </c>
      <c r="E236" s="6" t="s">
        <v>168</v>
      </c>
      <c r="F236" s="8">
        <v>640</v>
      </c>
      <c r="G236" s="8">
        <v>90.57</v>
      </c>
      <c r="H236" s="9">
        <f t="shared" si="33"/>
        <v>57964.800000000003</v>
      </c>
      <c r="J236" s="27">
        <f t="shared" si="30"/>
        <v>90.57</v>
      </c>
      <c r="K236" s="27">
        <f t="shared" si="31"/>
        <v>57964.800000000003</v>
      </c>
      <c r="L236" s="28">
        <f t="shared" si="32"/>
        <v>0</v>
      </c>
    </row>
    <row r="237" spans="1:12" ht="20.100000000000001" customHeight="1">
      <c r="A237" s="3" t="s">
        <v>647</v>
      </c>
      <c r="B237" s="70" t="s">
        <v>648</v>
      </c>
      <c r="C237" s="70"/>
      <c r="D237" s="70"/>
      <c r="E237" s="70"/>
      <c r="F237" s="70"/>
      <c r="G237" s="70"/>
      <c r="H237" s="4">
        <f>ROUND(SUM(H238:H241),2)</f>
        <v>32666.07</v>
      </c>
      <c r="J237" s="36"/>
      <c r="K237" s="36"/>
      <c r="L237" s="35"/>
    </row>
    <row r="238" spans="1:12" ht="24.75">
      <c r="A238" s="5" t="s">
        <v>649</v>
      </c>
      <c r="B238" s="6" t="s">
        <v>650</v>
      </c>
      <c r="C238" s="7" t="s">
        <v>651</v>
      </c>
      <c r="D238" s="6" t="s">
        <v>13</v>
      </c>
      <c r="E238" s="6" t="s">
        <v>36</v>
      </c>
      <c r="F238" s="8">
        <v>5</v>
      </c>
      <c r="G238" s="8">
        <v>284.08999999999997</v>
      </c>
      <c r="H238" s="9">
        <f>ROUND(ROUND(F238,2)*ROUND(G238,2),2)</f>
        <v>1420.45</v>
      </c>
      <c r="J238" s="27">
        <f t="shared" si="30"/>
        <v>284.08999999999997</v>
      </c>
      <c r="K238" s="27">
        <f t="shared" si="31"/>
        <v>1420.45</v>
      </c>
      <c r="L238" s="28">
        <f t="shared" si="32"/>
        <v>0</v>
      </c>
    </row>
    <row r="239" spans="1:12" ht="24.75">
      <c r="A239" s="5" t="s">
        <v>652</v>
      </c>
      <c r="B239" s="6" t="s">
        <v>653</v>
      </c>
      <c r="C239" s="7" t="s">
        <v>654</v>
      </c>
      <c r="D239" s="6" t="s">
        <v>13</v>
      </c>
      <c r="E239" s="6" t="s">
        <v>36</v>
      </c>
      <c r="F239" s="8">
        <v>2</v>
      </c>
      <c r="G239" s="8">
        <v>743.2</v>
      </c>
      <c r="H239" s="9">
        <f>ROUND(ROUND(F239,2)*ROUND(G239,2),2)</f>
        <v>1486.4</v>
      </c>
      <c r="J239" s="27">
        <f t="shared" si="30"/>
        <v>743.2</v>
      </c>
      <c r="K239" s="27">
        <f t="shared" si="31"/>
        <v>1486.4</v>
      </c>
      <c r="L239" s="28">
        <f t="shared" si="32"/>
        <v>0</v>
      </c>
    </row>
    <row r="240" spans="1:12" ht="16.5">
      <c r="A240" s="5" t="s">
        <v>655</v>
      </c>
      <c r="B240" s="6" t="s">
        <v>656</v>
      </c>
      <c r="C240" s="7" t="s">
        <v>657</v>
      </c>
      <c r="D240" s="6" t="s">
        <v>13</v>
      </c>
      <c r="E240" s="6" t="s">
        <v>36</v>
      </c>
      <c r="F240" s="8">
        <v>473</v>
      </c>
      <c r="G240" s="8">
        <v>18.04</v>
      </c>
      <c r="H240" s="9">
        <f>ROUND(ROUND(F240,2)*ROUND(G240,2),2)</f>
        <v>8532.92</v>
      </c>
      <c r="J240" s="27">
        <f t="shared" si="30"/>
        <v>18.04</v>
      </c>
      <c r="K240" s="27">
        <f t="shared" si="31"/>
        <v>8532.92</v>
      </c>
      <c r="L240" s="28">
        <f t="shared" si="32"/>
        <v>0</v>
      </c>
    </row>
    <row r="241" spans="1:12" ht="16.5">
      <c r="A241" s="5" t="s">
        <v>658</v>
      </c>
      <c r="B241" s="6" t="s">
        <v>659</v>
      </c>
      <c r="C241" s="7" t="s">
        <v>660</v>
      </c>
      <c r="D241" s="6" t="s">
        <v>25</v>
      </c>
      <c r="E241" s="6" t="s">
        <v>36</v>
      </c>
      <c r="F241" s="8">
        <v>466</v>
      </c>
      <c r="G241" s="8">
        <v>45.55</v>
      </c>
      <c r="H241" s="9">
        <f>ROUND(ROUND(F241,2)*ROUND(G241,2),2)</f>
        <v>21226.3</v>
      </c>
      <c r="J241" s="27">
        <f t="shared" si="30"/>
        <v>45.55</v>
      </c>
      <c r="K241" s="27">
        <f t="shared" si="31"/>
        <v>21226.3</v>
      </c>
      <c r="L241" s="28">
        <f t="shared" si="32"/>
        <v>0</v>
      </c>
    </row>
    <row r="242" spans="1:12" ht="20.100000000000001" customHeight="1">
      <c r="A242" s="3" t="s">
        <v>661</v>
      </c>
      <c r="B242" s="70" t="s">
        <v>662</v>
      </c>
      <c r="C242" s="70"/>
      <c r="D242" s="70"/>
      <c r="E242" s="70"/>
      <c r="F242" s="70"/>
      <c r="G242" s="70"/>
      <c r="H242" s="4">
        <f>ROUND(SUM(H243:H245),2)</f>
        <v>178350.95</v>
      </c>
      <c r="J242" s="36"/>
      <c r="K242" s="36"/>
      <c r="L242" s="35"/>
    </row>
    <row r="243" spans="1:12" ht="33">
      <c r="A243" s="5" t="s">
        <v>663</v>
      </c>
      <c r="B243" s="6" t="s">
        <v>664</v>
      </c>
      <c r="C243" s="7" t="s">
        <v>665</v>
      </c>
      <c r="D243" s="6" t="s">
        <v>25</v>
      </c>
      <c r="E243" s="6" t="s">
        <v>521</v>
      </c>
      <c r="F243" s="8">
        <v>369</v>
      </c>
      <c r="G243" s="8">
        <v>348.88</v>
      </c>
      <c r="H243" s="9">
        <f>ROUND(ROUND(F243,2)*ROUND(G243,2),2)</f>
        <v>128736.72</v>
      </c>
      <c r="J243" s="27">
        <f t="shared" si="30"/>
        <v>348.88</v>
      </c>
      <c r="K243" s="27">
        <f t="shared" si="31"/>
        <v>128736.72</v>
      </c>
      <c r="L243" s="28">
        <f t="shared" si="32"/>
        <v>0</v>
      </c>
    </row>
    <row r="244" spans="1:12" ht="33">
      <c r="A244" s="5" t="s">
        <v>666</v>
      </c>
      <c r="B244" s="6" t="s">
        <v>667</v>
      </c>
      <c r="C244" s="7" t="s">
        <v>668</v>
      </c>
      <c r="D244" s="6" t="s">
        <v>25</v>
      </c>
      <c r="E244" s="6" t="s">
        <v>521</v>
      </c>
      <c r="F244" s="8">
        <v>139</v>
      </c>
      <c r="G244" s="8">
        <v>305.01</v>
      </c>
      <c r="H244" s="9">
        <f>ROUND(ROUND(F244,2)*ROUND(G244,2),2)</f>
        <v>42396.39</v>
      </c>
      <c r="J244" s="27">
        <f t="shared" si="30"/>
        <v>305.01</v>
      </c>
      <c r="K244" s="27">
        <f t="shared" si="31"/>
        <v>42396.39</v>
      </c>
      <c r="L244" s="28">
        <f t="shared" si="32"/>
        <v>0</v>
      </c>
    </row>
    <row r="245" spans="1:12" ht="33">
      <c r="A245" s="5" t="s">
        <v>669</v>
      </c>
      <c r="B245" s="6" t="s">
        <v>670</v>
      </c>
      <c r="C245" s="7" t="s">
        <v>671</v>
      </c>
      <c r="D245" s="6" t="s">
        <v>25</v>
      </c>
      <c r="E245" s="6" t="s">
        <v>36</v>
      </c>
      <c r="F245" s="8">
        <v>14</v>
      </c>
      <c r="G245" s="8">
        <v>515.55999999999995</v>
      </c>
      <c r="H245" s="9">
        <f>ROUND(ROUND(F245,2)*ROUND(G245,2),2)</f>
        <v>7217.84</v>
      </c>
      <c r="J245" s="27">
        <f t="shared" si="30"/>
        <v>515.55999999999995</v>
      </c>
      <c r="K245" s="27">
        <f t="shared" si="31"/>
        <v>7217.84</v>
      </c>
      <c r="L245" s="28">
        <f t="shared" si="32"/>
        <v>0</v>
      </c>
    </row>
    <row r="246" spans="1:12" ht="20.100000000000001" customHeight="1">
      <c r="A246" s="3" t="s">
        <v>672</v>
      </c>
      <c r="B246" s="70" t="s">
        <v>673</v>
      </c>
      <c r="C246" s="70"/>
      <c r="D246" s="70"/>
      <c r="E246" s="70"/>
      <c r="F246" s="70"/>
      <c r="G246" s="70"/>
      <c r="H246" s="4">
        <f>ROUND(H247+H256+H265+H278+H287+H296+H305+H317+H325+H334+H352+H355+H366+H376+H385+H395+H404+H414+H425+H434,2)</f>
        <v>135414.04999999999</v>
      </c>
      <c r="J246" s="36"/>
      <c r="K246" s="36"/>
      <c r="L246" s="35"/>
    </row>
    <row r="247" spans="1:12" ht="20.100000000000001" customHeight="1">
      <c r="A247" s="3" t="s">
        <v>674</v>
      </c>
      <c r="B247" s="70" t="s">
        <v>675</v>
      </c>
      <c r="C247" s="70"/>
      <c r="D247" s="70"/>
      <c r="E247" s="70"/>
      <c r="F247" s="70"/>
      <c r="G247" s="70"/>
      <c r="H247" s="4">
        <f>ROUND(SUM(H248:H255),2)</f>
        <v>1602.02</v>
      </c>
      <c r="J247" s="36"/>
      <c r="K247" s="36"/>
      <c r="L247" s="35"/>
    </row>
    <row r="248" spans="1:12" ht="16.5">
      <c r="A248" s="5" t="s">
        <v>676</v>
      </c>
      <c r="B248" s="6" t="s">
        <v>677</v>
      </c>
      <c r="C248" s="7" t="s">
        <v>678</v>
      </c>
      <c r="D248" s="6" t="s">
        <v>25</v>
      </c>
      <c r="E248" s="6" t="s">
        <v>36</v>
      </c>
      <c r="F248" s="8">
        <v>1</v>
      </c>
      <c r="G248" s="8">
        <v>381.31</v>
      </c>
      <c r="H248" s="9">
        <f t="shared" ref="H248:H255" si="34">ROUND(ROUND(F248,2)*ROUND(G248,2),2)</f>
        <v>381.31</v>
      </c>
      <c r="J248" s="27">
        <f t="shared" si="30"/>
        <v>381.31</v>
      </c>
      <c r="K248" s="27">
        <f t="shared" si="31"/>
        <v>381.31</v>
      </c>
      <c r="L248" s="28">
        <f t="shared" si="32"/>
        <v>0</v>
      </c>
    </row>
    <row r="249" spans="1:12" ht="16.5">
      <c r="A249" s="5" t="s">
        <v>679</v>
      </c>
      <c r="B249" s="6" t="s">
        <v>680</v>
      </c>
      <c r="C249" s="7" t="s">
        <v>681</v>
      </c>
      <c r="D249" s="6" t="s">
        <v>25</v>
      </c>
      <c r="E249" s="6" t="s">
        <v>521</v>
      </c>
      <c r="F249" s="8">
        <v>9</v>
      </c>
      <c r="G249" s="8">
        <v>48.7</v>
      </c>
      <c r="H249" s="9">
        <f t="shared" si="34"/>
        <v>438.3</v>
      </c>
      <c r="J249" s="27">
        <f t="shared" si="30"/>
        <v>48.7</v>
      </c>
      <c r="K249" s="27">
        <f t="shared" si="31"/>
        <v>438.3</v>
      </c>
      <c r="L249" s="28">
        <f t="shared" si="32"/>
        <v>0</v>
      </c>
    </row>
    <row r="250" spans="1:12" ht="16.5">
      <c r="A250" s="5" t="s">
        <v>682</v>
      </c>
      <c r="B250" s="6" t="s">
        <v>683</v>
      </c>
      <c r="C250" s="7" t="s">
        <v>684</v>
      </c>
      <c r="D250" s="6" t="s">
        <v>25</v>
      </c>
      <c r="E250" s="6" t="s">
        <v>36</v>
      </c>
      <c r="F250" s="8">
        <v>1</v>
      </c>
      <c r="G250" s="8">
        <v>37.56</v>
      </c>
      <c r="H250" s="9">
        <f t="shared" si="34"/>
        <v>37.56</v>
      </c>
      <c r="J250" s="27">
        <f t="shared" si="30"/>
        <v>37.56</v>
      </c>
      <c r="K250" s="27">
        <f t="shared" si="31"/>
        <v>37.56</v>
      </c>
      <c r="L250" s="28">
        <f t="shared" si="32"/>
        <v>0</v>
      </c>
    </row>
    <row r="251" spans="1:12">
      <c r="A251" s="5" t="s">
        <v>685</v>
      </c>
      <c r="B251" s="6" t="s">
        <v>686</v>
      </c>
      <c r="C251" s="7" t="s">
        <v>687</v>
      </c>
      <c r="D251" s="6" t="s">
        <v>435</v>
      </c>
      <c r="E251" s="6" t="s">
        <v>521</v>
      </c>
      <c r="F251" s="8">
        <v>2</v>
      </c>
      <c r="G251" s="8">
        <v>55.97</v>
      </c>
      <c r="H251" s="9">
        <f t="shared" si="34"/>
        <v>111.94</v>
      </c>
      <c r="J251" s="27">
        <f t="shared" si="30"/>
        <v>55.97</v>
      </c>
      <c r="K251" s="27">
        <f t="shared" si="31"/>
        <v>111.94</v>
      </c>
      <c r="L251" s="28">
        <f t="shared" si="32"/>
        <v>0</v>
      </c>
    </row>
    <row r="252" spans="1:12">
      <c r="A252" s="5" t="s">
        <v>688</v>
      </c>
      <c r="B252" s="6" t="s">
        <v>689</v>
      </c>
      <c r="C252" s="7" t="s">
        <v>690</v>
      </c>
      <c r="D252" s="6" t="s">
        <v>435</v>
      </c>
      <c r="E252" s="6" t="s">
        <v>521</v>
      </c>
      <c r="F252" s="8">
        <v>1</v>
      </c>
      <c r="G252" s="8">
        <v>158.68</v>
      </c>
      <c r="H252" s="9">
        <f t="shared" si="34"/>
        <v>158.68</v>
      </c>
      <c r="J252" s="27">
        <f t="shared" si="30"/>
        <v>158.68</v>
      </c>
      <c r="K252" s="27">
        <f t="shared" si="31"/>
        <v>158.68</v>
      </c>
      <c r="L252" s="28">
        <f t="shared" si="32"/>
        <v>0</v>
      </c>
    </row>
    <row r="253" spans="1:12" ht="16.5">
      <c r="A253" s="5" t="s">
        <v>691</v>
      </c>
      <c r="B253" s="6" t="s">
        <v>692</v>
      </c>
      <c r="C253" s="7" t="s">
        <v>693</v>
      </c>
      <c r="D253" s="6" t="s">
        <v>13</v>
      </c>
      <c r="E253" s="6" t="s">
        <v>36</v>
      </c>
      <c r="F253" s="8">
        <v>2</v>
      </c>
      <c r="G253" s="8">
        <v>99.09</v>
      </c>
      <c r="H253" s="9">
        <f t="shared" si="34"/>
        <v>198.18</v>
      </c>
      <c r="J253" s="27">
        <f t="shared" si="30"/>
        <v>99.09</v>
      </c>
      <c r="K253" s="27">
        <f t="shared" si="31"/>
        <v>198.18</v>
      </c>
      <c r="L253" s="28">
        <f t="shared" si="32"/>
        <v>0</v>
      </c>
    </row>
    <row r="254" spans="1:12" ht="16.5">
      <c r="A254" s="5" t="s">
        <v>694</v>
      </c>
      <c r="B254" s="6" t="s">
        <v>695</v>
      </c>
      <c r="C254" s="7" t="s">
        <v>696</v>
      </c>
      <c r="D254" s="6" t="s">
        <v>13</v>
      </c>
      <c r="E254" s="6" t="s">
        <v>36</v>
      </c>
      <c r="F254" s="8">
        <v>3</v>
      </c>
      <c r="G254" s="8">
        <v>68.48</v>
      </c>
      <c r="H254" s="9">
        <f t="shared" si="34"/>
        <v>205.44</v>
      </c>
      <c r="J254" s="27">
        <f t="shared" si="30"/>
        <v>68.48</v>
      </c>
      <c r="K254" s="27">
        <f t="shared" si="31"/>
        <v>205.44</v>
      </c>
      <c r="L254" s="28">
        <f t="shared" si="32"/>
        <v>0</v>
      </c>
    </row>
    <row r="255" spans="1:12" ht="16.5">
      <c r="A255" s="5" t="s">
        <v>697</v>
      </c>
      <c r="B255" s="6" t="s">
        <v>698</v>
      </c>
      <c r="C255" s="7" t="s">
        <v>699</v>
      </c>
      <c r="D255" s="6" t="s">
        <v>13</v>
      </c>
      <c r="E255" s="6" t="s">
        <v>36</v>
      </c>
      <c r="F255" s="8">
        <v>1</v>
      </c>
      <c r="G255" s="8">
        <v>70.61</v>
      </c>
      <c r="H255" s="9">
        <f t="shared" si="34"/>
        <v>70.61</v>
      </c>
      <c r="J255" s="27">
        <f t="shared" si="30"/>
        <v>70.61</v>
      </c>
      <c r="K255" s="27">
        <f t="shared" si="31"/>
        <v>70.61</v>
      </c>
      <c r="L255" s="28">
        <f t="shared" si="32"/>
        <v>0</v>
      </c>
    </row>
    <row r="256" spans="1:12" ht="20.100000000000001" customHeight="1">
      <c r="A256" s="3" t="s">
        <v>700</v>
      </c>
      <c r="B256" s="70" t="s">
        <v>701</v>
      </c>
      <c r="C256" s="70"/>
      <c r="D256" s="70"/>
      <c r="E256" s="70"/>
      <c r="F256" s="70"/>
      <c r="G256" s="70"/>
      <c r="H256" s="4">
        <f>ROUND(SUM(H257:H264),2)</f>
        <v>1602.02</v>
      </c>
      <c r="J256" s="36"/>
      <c r="K256" s="36"/>
      <c r="L256" s="35"/>
    </row>
    <row r="257" spans="1:12" ht="16.5">
      <c r="A257" s="5" t="s">
        <v>702</v>
      </c>
      <c r="B257" s="6" t="s">
        <v>677</v>
      </c>
      <c r="C257" s="7" t="s">
        <v>678</v>
      </c>
      <c r="D257" s="6" t="s">
        <v>25</v>
      </c>
      <c r="E257" s="6" t="s">
        <v>36</v>
      </c>
      <c r="F257" s="8">
        <v>1</v>
      </c>
      <c r="G257" s="8">
        <v>381.31</v>
      </c>
      <c r="H257" s="9">
        <f t="shared" ref="H257:H264" si="35">ROUND(ROUND(F257,2)*ROUND(G257,2),2)</f>
        <v>381.31</v>
      </c>
      <c r="J257" s="27">
        <f t="shared" si="30"/>
        <v>381.31</v>
      </c>
      <c r="K257" s="27">
        <f t="shared" si="31"/>
        <v>381.31</v>
      </c>
      <c r="L257" s="28">
        <f t="shared" si="32"/>
        <v>0</v>
      </c>
    </row>
    <row r="258" spans="1:12" ht="16.5">
      <c r="A258" s="5" t="s">
        <v>703</v>
      </c>
      <c r="B258" s="6" t="s">
        <v>680</v>
      </c>
      <c r="C258" s="7" t="s">
        <v>681</v>
      </c>
      <c r="D258" s="6" t="s">
        <v>25</v>
      </c>
      <c r="E258" s="6" t="s">
        <v>521</v>
      </c>
      <c r="F258" s="8">
        <v>9</v>
      </c>
      <c r="G258" s="8">
        <v>48.7</v>
      </c>
      <c r="H258" s="9">
        <f t="shared" si="35"/>
        <v>438.3</v>
      </c>
      <c r="J258" s="27">
        <f t="shared" si="30"/>
        <v>48.7</v>
      </c>
      <c r="K258" s="27">
        <f t="shared" si="31"/>
        <v>438.3</v>
      </c>
      <c r="L258" s="28">
        <f t="shared" si="32"/>
        <v>0</v>
      </c>
    </row>
    <row r="259" spans="1:12" ht="16.5">
      <c r="A259" s="5" t="s">
        <v>704</v>
      </c>
      <c r="B259" s="6" t="s">
        <v>683</v>
      </c>
      <c r="C259" s="7" t="s">
        <v>684</v>
      </c>
      <c r="D259" s="6" t="s">
        <v>25</v>
      </c>
      <c r="E259" s="6" t="s">
        <v>36</v>
      </c>
      <c r="F259" s="8">
        <v>1</v>
      </c>
      <c r="G259" s="8">
        <v>37.56</v>
      </c>
      <c r="H259" s="9">
        <f t="shared" si="35"/>
        <v>37.56</v>
      </c>
      <c r="J259" s="27">
        <f t="shared" si="30"/>
        <v>37.56</v>
      </c>
      <c r="K259" s="27">
        <f t="shared" si="31"/>
        <v>37.56</v>
      </c>
      <c r="L259" s="28">
        <f t="shared" si="32"/>
        <v>0</v>
      </c>
    </row>
    <row r="260" spans="1:12">
      <c r="A260" s="5" t="s">
        <v>705</v>
      </c>
      <c r="B260" s="6" t="s">
        <v>686</v>
      </c>
      <c r="C260" s="7" t="s">
        <v>687</v>
      </c>
      <c r="D260" s="6" t="s">
        <v>435</v>
      </c>
      <c r="E260" s="6" t="s">
        <v>521</v>
      </c>
      <c r="F260" s="8">
        <v>2</v>
      </c>
      <c r="G260" s="8">
        <v>55.97</v>
      </c>
      <c r="H260" s="9">
        <f t="shared" si="35"/>
        <v>111.94</v>
      </c>
      <c r="J260" s="27">
        <f t="shared" si="30"/>
        <v>55.97</v>
      </c>
      <c r="K260" s="27">
        <f t="shared" si="31"/>
        <v>111.94</v>
      </c>
      <c r="L260" s="28">
        <f t="shared" si="32"/>
        <v>0</v>
      </c>
    </row>
    <row r="261" spans="1:12">
      <c r="A261" s="5" t="s">
        <v>706</v>
      </c>
      <c r="B261" s="6" t="s">
        <v>689</v>
      </c>
      <c r="C261" s="7" t="s">
        <v>690</v>
      </c>
      <c r="D261" s="6" t="s">
        <v>435</v>
      </c>
      <c r="E261" s="6" t="s">
        <v>521</v>
      </c>
      <c r="F261" s="8">
        <v>1</v>
      </c>
      <c r="G261" s="8">
        <v>158.68</v>
      </c>
      <c r="H261" s="9">
        <f t="shared" si="35"/>
        <v>158.68</v>
      </c>
      <c r="J261" s="27">
        <f t="shared" si="30"/>
        <v>158.68</v>
      </c>
      <c r="K261" s="27">
        <f t="shared" si="31"/>
        <v>158.68</v>
      </c>
      <c r="L261" s="28">
        <f t="shared" si="32"/>
        <v>0</v>
      </c>
    </row>
    <row r="262" spans="1:12" ht="16.5">
      <c r="A262" s="5" t="s">
        <v>707</v>
      </c>
      <c r="B262" s="6" t="s">
        <v>692</v>
      </c>
      <c r="C262" s="7" t="s">
        <v>693</v>
      </c>
      <c r="D262" s="6" t="s">
        <v>13</v>
      </c>
      <c r="E262" s="6" t="s">
        <v>36</v>
      </c>
      <c r="F262" s="8">
        <v>2</v>
      </c>
      <c r="G262" s="8">
        <v>99.09</v>
      </c>
      <c r="H262" s="9">
        <f t="shared" si="35"/>
        <v>198.18</v>
      </c>
      <c r="J262" s="27">
        <f t="shared" si="30"/>
        <v>99.09</v>
      </c>
      <c r="K262" s="27">
        <f t="shared" si="31"/>
        <v>198.18</v>
      </c>
      <c r="L262" s="28">
        <f t="shared" si="32"/>
        <v>0</v>
      </c>
    </row>
    <row r="263" spans="1:12" ht="16.5">
      <c r="A263" s="5" t="s">
        <v>708</v>
      </c>
      <c r="B263" s="6" t="s">
        <v>695</v>
      </c>
      <c r="C263" s="7" t="s">
        <v>696</v>
      </c>
      <c r="D263" s="6" t="s">
        <v>13</v>
      </c>
      <c r="E263" s="6" t="s">
        <v>36</v>
      </c>
      <c r="F263" s="8">
        <v>3</v>
      </c>
      <c r="G263" s="8">
        <v>68.48</v>
      </c>
      <c r="H263" s="9">
        <f t="shared" si="35"/>
        <v>205.44</v>
      </c>
      <c r="J263" s="27">
        <f t="shared" si="30"/>
        <v>68.48</v>
      </c>
      <c r="K263" s="27">
        <f t="shared" si="31"/>
        <v>205.44</v>
      </c>
      <c r="L263" s="28">
        <f t="shared" si="32"/>
        <v>0</v>
      </c>
    </row>
    <row r="264" spans="1:12" ht="16.5">
      <c r="A264" s="5" t="s">
        <v>709</v>
      </c>
      <c r="B264" s="6" t="s">
        <v>698</v>
      </c>
      <c r="C264" s="7" t="s">
        <v>699</v>
      </c>
      <c r="D264" s="6" t="s">
        <v>13</v>
      </c>
      <c r="E264" s="6" t="s">
        <v>36</v>
      </c>
      <c r="F264" s="8">
        <v>1</v>
      </c>
      <c r="G264" s="8">
        <v>70.61</v>
      </c>
      <c r="H264" s="9">
        <f t="shared" si="35"/>
        <v>70.61</v>
      </c>
      <c r="J264" s="27">
        <f t="shared" si="30"/>
        <v>70.61</v>
      </c>
      <c r="K264" s="27">
        <f t="shared" si="31"/>
        <v>70.61</v>
      </c>
      <c r="L264" s="28">
        <f t="shared" si="32"/>
        <v>0</v>
      </c>
    </row>
    <row r="265" spans="1:12" ht="20.100000000000001" customHeight="1">
      <c r="A265" s="3" t="s">
        <v>710</v>
      </c>
      <c r="B265" s="70" t="s">
        <v>711</v>
      </c>
      <c r="C265" s="70"/>
      <c r="D265" s="70"/>
      <c r="E265" s="70"/>
      <c r="F265" s="70"/>
      <c r="G265" s="70"/>
      <c r="H265" s="4">
        <f>ROUND(SUM(H266:H277),2)</f>
        <v>3560.05</v>
      </c>
      <c r="J265" s="36"/>
      <c r="K265" s="36"/>
      <c r="L265" s="35"/>
    </row>
    <row r="266" spans="1:12" ht="16.5">
      <c r="A266" s="5" t="s">
        <v>712</v>
      </c>
      <c r="B266" s="6" t="s">
        <v>713</v>
      </c>
      <c r="C266" s="7" t="s">
        <v>714</v>
      </c>
      <c r="D266" s="6" t="s">
        <v>25</v>
      </c>
      <c r="E266" s="6" t="s">
        <v>36</v>
      </c>
      <c r="F266" s="8">
        <v>1</v>
      </c>
      <c r="G266" s="8">
        <v>473.21</v>
      </c>
      <c r="H266" s="9">
        <f t="shared" ref="H266:H277" si="36">ROUND(ROUND(F266,2)*ROUND(G266,2),2)</f>
        <v>473.21</v>
      </c>
      <c r="J266" s="27">
        <f t="shared" si="30"/>
        <v>473.21</v>
      </c>
      <c r="K266" s="27">
        <f t="shared" si="31"/>
        <v>473.21</v>
      </c>
      <c r="L266" s="28">
        <f t="shared" si="32"/>
        <v>0</v>
      </c>
    </row>
    <row r="267" spans="1:12">
      <c r="A267" s="5" t="s">
        <v>715</v>
      </c>
      <c r="B267" s="6" t="s">
        <v>689</v>
      </c>
      <c r="C267" s="7" t="s">
        <v>690</v>
      </c>
      <c r="D267" s="6" t="s">
        <v>435</v>
      </c>
      <c r="E267" s="6" t="s">
        <v>521</v>
      </c>
      <c r="F267" s="8">
        <v>3</v>
      </c>
      <c r="G267" s="8">
        <v>158.68</v>
      </c>
      <c r="H267" s="9">
        <f t="shared" si="36"/>
        <v>476.04</v>
      </c>
      <c r="J267" s="27">
        <f t="shared" si="30"/>
        <v>158.68</v>
      </c>
      <c r="K267" s="27">
        <f t="shared" si="31"/>
        <v>476.04</v>
      </c>
      <c r="L267" s="28">
        <f t="shared" si="32"/>
        <v>0</v>
      </c>
    </row>
    <row r="268" spans="1:12">
      <c r="A268" s="5" t="s">
        <v>716</v>
      </c>
      <c r="B268" s="6" t="s">
        <v>686</v>
      </c>
      <c r="C268" s="7" t="s">
        <v>687</v>
      </c>
      <c r="D268" s="6" t="s">
        <v>435</v>
      </c>
      <c r="E268" s="6" t="s">
        <v>521</v>
      </c>
      <c r="F268" s="8">
        <v>6</v>
      </c>
      <c r="G268" s="8">
        <v>55.97</v>
      </c>
      <c r="H268" s="9">
        <f t="shared" si="36"/>
        <v>335.82</v>
      </c>
      <c r="J268" s="27">
        <f t="shared" si="30"/>
        <v>55.97</v>
      </c>
      <c r="K268" s="27">
        <f t="shared" si="31"/>
        <v>335.82</v>
      </c>
      <c r="L268" s="28">
        <f t="shared" si="32"/>
        <v>0</v>
      </c>
    </row>
    <row r="269" spans="1:12" ht="16.5">
      <c r="A269" s="5" t="s">
        <v>717</v>
      </c>
      <c r="B269" s="6" t="s">
        <v>718</v>
      </c>
      <c r="C269" s="7" t="s">
        <v>719</v>
      </c>
      <c r="D269" s="6" t="s">
        <v>25</v>
      </c>
      <c r="E269" s="6" t="s">
        <v>36</v>
      </c>
      <c r="F269" s="8">
        <v>1</v>
      </c>
      <c r="G269" s="8">
        <v>46.96</v>
      </c>
      <c r="H269" s="9">
        <f t="shared" si="36"/>
        <v>46.96</v>
      </c>
      <c r="J269" s="27">
        <f t="shared" si="30"/>
        <v>46.96</v>
      </c>
      <c r="K269" s="27">
        <f t="shared" si="31"/>
        <v>46.96</v>
      </c>
      <c r="L269" s="28">
        <f t="shared" si="32"/>
        <v>0</v>
      </c>
    </row>
    <row r="270" spans="1:12" ht="16.5">
      <c r="A270" s="5" t="s">
        <v>720</v>
      </c>
      <c r="B270" s="6" t="s">
        <v>680</v>
      </c>
      <c r="C270" s="7" t="s">
        <v>681</v>
      </c>
      <c r="D270" s="6" t="s">
        <v>25</v>
      </c>
      <c r="E270" s="6" t="s">
        <v>521</v>
      </c>
      <c r="F270" s="8">
        <v>13</v>
      </c>
      <c r="G270" s="8">
        <v>48.7</v>
      </c>
      <c r="H270" s="9">
        <f t="shared" si="36"/>
        <v>633.1</v>
      </c>
      <c r="J270" s="27">
        <f t="shared" si="30"/>
        <v>48.7</v>
      </c>
      <c r="K270" s="27">
        <f t="shared" si="31"/>
        <v>633.1</v>
      </c>
      <c r="L270" s="28">
        <f t="shared" si="32"/>
        <v>0</v>
      </c>
    </row>
    <row r="271" spans="1:12" ht="16.5">
      <c r="A271" s="5" t="s">
        <v>721</v>
      </c>
      <c r="B271" s="6" t="s">
        <v>692</v>
      </c>
      <c r="C271" s="7" t="s">
        <v>693</v>
      </c>
      <c r="D271" s="6" t="s">
        <v>13</v>
      </c>
      <c r="E271" s="6" t="s">
        <v>36</v>
      </c>
      <c r="F271" s="8">
        <v>3</v>
      </c>
      <c r="G271" s="8">
        <v>99.09</v>
      </c>
      <c r="H271" s="9">
        <f t="shared" si="36"/>
        <v>297.27</v>
      </c>
      <c r="J271" s="27">
        <f t="shared" si="30"/>
        <v>99.09</v>
      </c>
      <c r="K271" s="27">
        <f t="shared" si="31"/>
        <v>297.27</v>
      </c>
      <c r="L271" s="28">
        <f t="shared" si="32"/>
        <v>0</v>
      </c>
    </row>
    <row r="272" spans="1:12" ht="16.5">
      <c r="A272" s="5" t="s">
        <v>722</v>
      </c>
      <c r="B272" s="6" t="s">
        <v>695</v>
      </c>
      <c r="C272" s="7" t="s">
        <v>696</v>
      </c>
      <c r="D272" s="6" t="s">
        <v>13</v>
      </c>
      <c r="E272" s="6" t="s">
        <v>36</v>
      </c>
      <c r="F272" s="8">
        <v>2</v>
      </c>
      <c r="G272" s="8">
        <v>68.48</v>
      </c>
      <c r="H272" s="9">
        <f t="shared" si="36"/>
        <v>136.96</v>
      </c>
      <c r="J272" s="27">
        <f t="shared" si="30"/>
        <v>68.48</v>
      </c>
      <c r="K272" s="27">
        <f t="shared" si="31"/>
        <v>136.96</v>
      </c>
      <c r="L272" s="28">
        <f t="shared" si="32"/>
        <v>0</v>
      </c>
    </row>
    <row r="273" spans="1:12" ht="16.5">
      <c r="A273" s="5" t="s">
        <v>723</v>
      </c>
      <c r="B273" s="6" t="s">
        <v>724</v>
      </c>
      <c r="C273" s="7" t="s">
        <v>725</v>
      </c>
      <c r="D273" s="6" t="s">
        <v>13</v>
      </c>
      <c r="E273" s="6" t="s">
        <v>36</v>
      </c>
      <c r="F273" s="8">
        <v>1</v>
      </c>
      <c r="G273" s="8">
        <v>74.64</v>
      </c>
      <c r="H273" s="9">
        <f t="shared" si="36"/>
        <v>74.64</v>
      </c>
      <c r="J273" s="27">
        <f t="shared" ref="J273:J336" si="37">G273-G273*$J$4</f>
        <v>74.64</v>
      </c>
      <c r="K273" s="27">
        <f t="shared" ref="K273:K336" si="38">ROUND(J273*F273,2)</f>
        <v>74.64</v>
      </c>
      <c r="L273" s="28">
        <f t="shared" ref="L273:L336" si="39">1-J273/G273</f>
        <v>0</v>
      </c>
    </row>
    <row r="274" spans="1:12" ht="16.5">
      <c r="A274" s="5" t="s">
        <v>726</v>
      </c>
      <c r="B274" s="6" t="s">
        <v>727</v>
      </c>
      <c r="C274" s="7" t="s">
        <v>728</v>
      </c>
      <c r="D274" s="6" t="s">
        <v>13</v>
      </c>
      <c r="E274" s="6" t="s">
        <v>36</v>
      </c>
      <c r="F274" s="8">
        <v>4</v>
      </c>
      <c r="G274" s="8">
        <v>11.43</v>
      </c>
      <c r="H274" s="9">
        <f t="shared" si="36"/>
        <v>45.72</v>
      </c>
      <c r="J274" s="27">
        <f t="shared" si="37"/>
        <v>11.43</v>
      </c>
      <c r="K274" s="27">
        <f t="shared" si="38"/>
        <v>45.72</v>
      </c>
      <c r="L274" s="28">
        <f t="shared" si="39"/>
        <v>0</v>
      </c>
    </row>
    <row r="275" spans="1:12" ht="16.5">
      <c r="A275" s="5" t="s">
        <v>729</v>
      </c>
      <c r="B275" s="6" t="s">
        <v>730</v>
      </c>
      <c r="C275" s="7" t="s">
        <v>731</v>
      </c>
      <c r="D275" s="6" t="s">
        <v>25</v>
      </c>
      <c r="E275" s="6" t="s">
        <v>36</v>
      </c>
      <c r="F275" s="8">
        <v>1</v>
      </c>
      <c r="G275" s="8">
        <v>189.88</v>
      </c>
      <c r="H275" s="9">
        <f t="shared" si="36"/>
        <v>189.88</v>
      </c>
      <c r="J275" s="27">
        <f t="shared" si="37"/>
        <v>189.88</v>
      </c>
      <c r="K275" s="27">
        <f t="shared" si="38"/>
        <v>189.88</v>
      </c>
      <c r="L275" s="28">
        <f t="shared" si="39"/>
        <v>0</v>
      </c>
    </row>
    <row r="276" spans="1:12">
      <c r="A276" s="5" t="s">
        <v>732</v>
      </c>
      <c r="B276" s="6" t="s">
        <v>733</v>
      </c>
      <c r="C276" s="7" t="s">
        <v>734</v>
      </c>
      <c r="D276" s="6" t="s">
        <v>435</v>
      </c>
      <c r="E276" s="6" t="s">
        <v>521</v>
      </c>
      <c r="F276" s="8">
        <v>3</v>
      </c>
      <c r="G276" s="8">
        <v>220.19</v>
      </c>
      <c r="H276" s="9">
        <f t="shared" si="36"/>
        <v>660.57</v>
      </c>
      <c r="J276" s="27">
        <f t="shared" si="37"/>
        <v>220.19</v>
      </c>
      <c r="K276" s="27">
        <f t="shared" si="38"/>
        <v>660.57</v>
      </c>
      <c r="L276" s="28">
        <f t="shared" si="39"/>
        <v>0</v>
      </c>
    </row>
    <row r="277" spans="1:12" ht="16.5">
      <c r="A277" s="5" t="s">
        <v>735</v>
      </c>
      <c r="B277" s="6" t="s">
        <v>730</v>
      </c>
      <c r="C277" s="7" t="s">
        <v>731</v>
      </c>
      <c r="D277" s="6" t="s">
        <v>25</v>
      </c>
      <c r="E277" s="6" t="s">
        <v>36</v>
      </c>
      <c r="F277" s="8">
        <v>1</v>
      </c>
      <c r="G277" s="8">
        <v>189.88</v>
      </c>
      <c r="H277" s="9">
        <f t="shared" si="36"/>
        <v>189.88</v>
      </c>
      <c r="J277" s="27">
        <f t="shared" si="37"/>
        <v>189.88</v>
      </c>
      <c r="K277" s="27">
        <f t="shared" si="38"/>
        <v>189.88</v>
      </c>
      <c r="L277" s="28">
        <f t="shared" si="39"/>
        <v>0</v>
      </c>
    </row>
    <row r="278" spans="1:12" ht="20.100000000000001" customHeight="1">
      <c r="A278" s="3" t="s">
        <v>736</v>
      </c>
      <c r="B278" s="70" t="s">
        <v>737</v>
      </c>
      <c r="C278" s="70"/>
      <c r="D278" s="70"/>
      <c r="E278" s="70"/>
      <c r="F278" s="70"/>
      <c r="G278" s="70"/>
      <c r="H278" s="4">
        <f>ROUND(SUM(H279:H286),2)</f>
        <v>7971.36</v>
      </c>
      <c r="J278" s="36"/>
      <c r="K278" s="36"/>
      <c r="L278" s="35"/>
    </row>
    <row r="279" spans="1:12" ht="16.5">
      <c r="A279" s="5" t="s">
        <v>738</v>
      </c>
      <c r="B279" s="6" t="s">
        <v>739</v>
      </c>
      <c r="C279" s="7" t="s">
        <v>740</v>
      </c>
      <c r="D279" s="6" t="s">
        <v>25</v>
      </c>
      <c r="E279" s="6" t="s">
        <v>36</v>
      </c>
      <c r="F279" s="8">
        <v>1</v>
      </c>
      <c r="G279" s="8">
        <v>1140.19</v>
      </c>
      <c r="H279" s="9">
        <f t="shared" ref="H279:H286" si="40">ROUND(ROUND(F279,2)*ROUND(G279,2),2)</f>
        <v>1140.19</v>
      </c>
      <c r="J279" s="27">
        <f t="shared" si="37"/>
        <v>1140.19</v>
      </c>
      <c r="K279" s="27">
        <f t="shared" si="38"/>
        <v>1140.19</v>
      </c>
      <c r="L279" s="28">
        <f t="shared" si="39"/>
        <v>0</v>
      </c>
    </row>
    <row r="280" spans="1:12">
      <c r="A280" s="5" t="s">
        <v>741</v>
      </c>
      <c r="B280" s="6" t="s">
        <v>742</v>
      </c>
      <c r="C280" s="7" t="s">
        <v>743</v>
      </c>
      <c r="D280" s="6" t="s">
        <v>435</v>
      </c>
      <c r="E280" s="6" t="s">
        <v>521</v>
      </c>
      <c r="F280" s="8">
        <v>1</v>
      </c>
      <c r="G280" s="8">
        <v>120.68</v>
      </c>
      <c r="H280" s="9">
        <f t="shared" si="40"/>
        <v>120.68</v>
      </c>
      <c r="J280" s="27">
        <f t="shared" si="37"/>
        <v>120.68</v>
      </c>
      <c r="K280" s="27">
        <f t="shared" si="38"/>
        <v>120.68</v>
      </c>
      <c r="L280" s="28">
        <f t="shared" si="39"/>
        <v>0</v>
      </c>
    </row>
    <row r="281" spans="1:12" ht="16.5">
      <c r="A281" s="5" t="s">
        <v>744</v>
      </c>
      <c r="B281" s="6" t="s">
        <v>745</v>
      </c>
      <c r="C281" s="7" t="s">
        <v>746</v>
      </c>
      <c r="D281" s="6" t="s">
        <v>435</v>
      </c>
      <c r="E281" s="6" t="s">
        <v>521</v>
      </c>
      <c r="F281" s="8">
        <v>9</v>
      </c>
      <c r="G281" s="8">
        <v>312.05</v>
      </c>
      <c r="H281" s="9">
        <f t="shared" si="40"/>
        <v>2808.45</v>
      </c>
      <c r="J281" s="27">
        <f t="shared" si="37"/>
        <v>312.05</v>
      </c>
      <c r="K281" s="27">
        <f t="shared" si="38"/>
        <v>2808.45</v>
      </c>
      <c r="L281" s="28">
        <f t="shared" si="39"/>
        <v>0</v>
      </c>
    </row>
    <row r="282" spans="1:12">
      <c r="A282" s="5" t="s">
        <v>747</v>
      </c>
      <c r="B282" s="6" t="s">
        <v>748</v>
      </c>
      <c r="C282" s="7" t="s">
        <v>749</v>
      </c>
      <c r="D282" s="6" t="s">
        <v>435</v>
      </c>
      <c r="E282" s="6" t="s">
        <v>521</v>
      </c>
      <c r="F282" s="8">
        <v>4</v>
      </c>
      <c r="G282" s="8">
        <v>91.98</v>
      </c>
      <c r="H282" s="9">
        <f t="shared" si="40"/>
        <v>367.92</v>
      </c>
      <c r="J282" s="27">
        <f t="shared" si="37"/>
        <v>91.98</v>
      </c>
      <c r="K282" s="27">
        <f t="shared" si="38"/>
        <v>367.92</v>
      </c>
      <c r="L282" s="28">
        <f t="shared" si="39"/>
        <v>0</v>
      </c>
    </row>
    <row r="283" spans="1:12" ht="16.5">
      <c r="A283" s="5" t="s">
        <v>750</v>
      </c>
      <c r="B283" s="6" t="s">
        <v>695</v>
      </c>
      <c r="C283" s="7" t="s">
        <v>696</v>
      </c>
      <c r="D283" s="6" t="s">
        <v>13</v>
      </c>
      <c r="E283" s="6" t="s">
        <v>36</v>
      </c>
      <c r="F283" s="8">
        <v>1</v>
      </c>
      <c r="G283" s="8">
        <v>68.48</v>
      </c>
      <c r="H283" s="9">
        <f t="shared" si="40"/>
        <v>68.48</v>
      </c>
      <c r="J283" s="27">
        <f t="shared" si="37"/>
        <v>68.48</v>
      </c>
      <c r="K283" s="27">
        <f t="shared" si="38"/>
        <v>68.48</v>
      </c>
      <c r="L283" s="28">
        <f t="shared" si="39"/>
        <v>0</v>
      </c>
    </row>
    <row r="284" spans="1:12" ht="16.5">
      <c r="A284" s="5" t="s">
        <v>751</v>
      </c>
      <c r="B284" s="6" t="s">
        <v>752</v>
      </c>
      <c r="C284" s="7" t="s">
        <v>753</v>
      </c>
      <c r="D284" s="6" t="s">
        <v>25</v>
      </c>
      <c r="E284" s="6" t="s">
        <v>36</v>
      </c>
      <c r="F284" s="8">
        <v>1</v>
      </c>
      <c r="G284" s="8">
        <v>3153.48</v>
      </c>
      <c r="H284" s="9">
        <f t="shared" si="40"/>
        <v>3153.48</v>
      </c>
      <c r="J284" s="27">
        <f t="shared" si="37"/>
        <v>3153.48</v>
      </c>
      <c r="K284" s="27">
        <f t="shared" si="38"/>
        <v>3153.48</v>
      </c>
      <c r="L284" s="28">
        <f t="shared" si="39"/>
        <v>0</v>
      </c>
    </row>
    <row r="285" spans="1:12" ht="16.5">
      <c r="A285" s="5" t="s">
        <v>754</v>
      </c>
      <c r="B285" s="6" t="s">
        <v>727</v>
      </c>
      <c r="C285" s="7" t="s">
        <v>728</v>
      </c>
      <c r="D285" s="6" t="s">
        <v>13</v>
      </c>
      <c r="E285" s="6" t="s">
        <v>36</v>
      </c>
      <c r="F285" s="8">
        <v>22</v>
      </c>
      <c r="G285" s="8">
        <v>11.43</v>
      </c>
      <c r="H285" s="9">
        <f t="shared" si="40"/>
        <v>251.46</v>
      </c>
      <c r="J285" s="27">
        <f t="shared" si="37"/>
        <v>11.43</v>
      </c>
      <c r="K285" s="27">
        <f t="shared" si="38"/>
        <v>251.46</v>
      </c>
      <c r="L285" s="28">
        <f t="shared" si="39"/>
        <v>0</v>
      </c>
    </row>
    <row r="286" spans="1:12" ht="16.5">
      <c r="A286" s="5" t="s">
        <v>755</v>
      </c>
      <c r="B286" s="6" t="s">
        <v>756</v>
      </c>
      <c r="C286" s="7" t="s">
        <v>757</v>
      </c>
      <c r="D286" s="6" t="s">
        <v>13</v>
      </c>
      <c r="E286" s="6" t="s">
        <v>36</v>
      </c>
      <c r="F286" s="8">
        <v>5</v>
      </c>
      <c r="G286" s="8">
        <v>12.14</v>
      </c>
      <c r="H286" s="9">
        <f t="shared" si="40"/>
        <v>60.7</v>
      </c>
      <c r="J286" s="27">
        <f t="shared" si="37"/>
        <v>12.14</v>
      </c>
      <c r="K286" s="27">
        <f t="shared" si="38"/>
        <v>60.7</v>
      </c>
      <c r="L286" s="28">
        <f t="shared" si="39"/>
        <v>0</v>
      </c>
    </row>
    <row r="287" spans="1:12" ht="20.100000000000001" customHeight="1">
      <c r="A287" s="3" t="s">
        <v>758</v>
      </c>
      <c r="B287" s="70" t="s">
        <v>759</v>
      </c>
      <c r="C287" s="70"/>
      <c r="D287" s="70"/>
      <c r="E287" s="70"/>
      <c r="F287" s="70"/>
      <c r="G287" s="70"/>
      <c r="H287" s="4">
        <f>ROUND(SUM(H288:H295),2)</f>
        <v>6031.9</v>
      </c>
      <c r="J287" s="36"/>
      <c r="K287" s="36"/>
      <c r="L287" s="35"/>
    </row>
    <row r="288" spans="1:12" ht="16.5">
      <c r="A288" s="5" t="s">
        <v>760</v>
      </c>
      <c r="B288" s="6" t="s">
        <v>739</v>
      </c>
      <c r="C288" s="7" t="s">
        <v>740</v>
      </c>
      <c r="D288" s="6" t="s">
        <v>25</v>
      </c>
      <c r="E288" s="6" t="s">
        <v>36</v>
      </c>
      <c r="F288" s="8">
        <v>1</v>
      </c>
      <c r="G288" s="8">
        <v>1140.19</v>
      </c>
      <c r="H288" s="9">
        <f t="shared" ref="H288:H295" si="41">ROUND(ROUND(F288,2)*ROUND(G288,2),2)</f>
        <v>1140.19</v>
      </c>
      <c r="J288" s="27">
        <f t="shared" si="37"/>
        <v>1140.19</v>
      </c>
      <c r="K288" s="27">
        <f t="shared" si="38"/>
        <v>1140.19</v>
      </c>
      <c r="L288" s="28">
        <f t="shared" si="39"/>
        <v>0</v>
      </c>
    </row>
    <row r="289" spans="1:12">
      <c r="A289" s="5" t="s">
        <v>761</v>
      </c>
      <c r="B289" s="6" t="s">
        <v>742</v>
      </c>
      <c r="C289" s="7" t="s">
        <v>743</v>
      </c>
      <c r="D289" s="6" t="s">
        <v>435</v>
      </c>
      <c r="E289" s="6" t="s">
        <v>521</v>
      </c>
      <c r="F289" s="8">
        <v>1</v>
      </c>
      <c r="G289" s="8">
        <v>120.68</v>
      </c>
      <c r="H289" s="9">
        <f t="shared" si="41"/>
        <v>120.68</v>
      </c>
      <c r="J289" s="27">
        <f t="shared" si="37"/>
        <v>120.68</v>
      </c>
      <c r="K289" s="27">
        <f t="shared" si="38"/>
        <v>120.68</v>
      </c>
      <c r="L289" s="28">
        <f t="shared" si="39"/>
        <v>0</v>
      </c>
    </row>
    <row r="290" spans="1:12">
      <c r="A290" s="5" t="s">
        <v>762</v>
      </c>
      <c r="B290" s="6" t="s">
        <v>748</v>
      </c>
      <c r="C290" s="7" t="s">
        <v>749</v>
      </c>
      <c r="D290" s="6" t="s">
        <v>435</v>
      </c>
      <c r="E290" s="6" t="s">
        <v>521</v>
      </c>
      <c r="F290" s="8">
        <v>4</v>
      </c>
      <c r="G290" s="8">
        <v>91.98</v>
      </c>
      <c r="H290" s="9">
        <f t="shared" si="41"/>
        <v>367.92</v>
      </c>
      <c r="J290" s="27">
        <f t="shared" si="37"/>
        <v>91.98</v>
      </c>
      <c r="K290" s="27">
        <f t="shared" si="38"/>
        <v>367.92</v>
      </c>
      <c r="L290" s="28">
        <f t="shared" si="39"/>
        <v>0</v>
      </c>
    </row>
    <row r="291" spans="1:12" ht="16.5">
      <c r="A291" s="5" t="s">
        <v>763</v>
      </c>
      <c r="B291" s="6" t="s">
        <v>695</v>
      </c>
      <c r="C291" s="7" t="s">
        <v>696</v>
      </c>
      <c r="D291" s="6" t="s">
        <v>13</v>
      </c>
      <c r="E291" s="6" t="s">
        <v>36</v>
      </c>
      <c r="F291" s="8">
        <v>1</v>
      </c>
      <c r="G291" s="8">
        <v>68.48</v>
      </c>
      <c r="H291" s="9">
        <f t="shared" si="41"/>
        <v>68.48</v>
      </c>
      <c r="J291" s="27">
        <f t="shared" si="37"/>
        <v>68.48</v>
      </c>
      <c r="K291" s="27">
        <f t="shared" si="38"/>
        <v>68.48</v>
      </c>
      <c r="L291" s="28">
        <f t="shared" si="39"/>
        <v>0</v>
      </c>
    </row>
    <row r="292" spans="1:12" ht="16.5">
      <c r="A292" s="5" t="s">
        <v>764</v>
      </c>
      <c r="B292" s="6" t="s">
        <v>752</v>
      </c>
      <c r="C292" s="7" t="s">
        <v>753</v>
      </c>
      <c r="D292" s="6" t="s">
        <v>25</v>
      </c>
      <c r="E292" s="6" t="s">
        <v>36</v>
      </c>
      <c r="F292" s="8">
        <v>1</v>
      </c>
      <c r="G292" s="8">
        <v>3153.48</v>
      </c>
      <c r="H292" s="9">
        <f t="shared" si="41"/>
        <v>3153.48</v>
      </c>
      <c r="J292" s="27">
        <f t="shared" si="37"/>
        <v>3153.48</v>
      </c>
      <c r="K292" s="27">
        <f t="shared" si="38"/>
        <v>3153.48</v>
      </c>
      <c r="L292" s="28">
        <f t="shared" si="39"/>
        <v>0</v>
      </c>
    </row>
    <row r="293" spans="1:12" ht="16.5">
      <c r="A293" s="5" t="s">
        <v>765</v>
      </c>
      <c r="B293" s="6" t="s">
        <v>745</v>
      </c>
      <c r="C293" s="7" t="s">
        <v>746</v>
      </c>
      <c r="D293" s="6" t="s">
        <v>435</v>
      </c>
      <c r="E293" s="6" t="s">
        <v>521</v>
      </c>
      <c r="F293" s="8">
        <v>3</v>
      </c>
      <c r="G293" s="8">
        <v>312.05</v>
      </c>
      <c r="H293" s="9">
        <f t="shared" si="41"/>
        <v>936.15</v>
      </c>
      <c r="J293" s="27">
        <f t="shared" si="37"/>
        <v>312.05</v>
      </c>
      <c r="K293" s="27">
        <f t="shared" si="38"/>
        <v>936.15</v>
      </c>
      <c r="L293" s="28">
        <f t="shared" si="39"/>
        <v>0</v>
      </c>
    </row>
    <row r="294" spans="1:12" ht="16.5">
      <c r="A294" s="5" t="s">
        <v>766</v>
      </c>
      <c r="B294" s="6" t="s">
        <v>727</v>
      </c>
      <c r="C294" s="7" t="s">
        <v>728</v>
      </c>
      <c r="D294" s="6" t="s">
        <v>13</v>
      </c>
      <c r="E294" s="6" t="s">
        <v>36</v>
      </c>
      <c r="F294" s="8">
        <v>14</v>
      </c>
      <c r="G294" s="8">
        <v>11.43</v>
      </c>
      <c r="H294" s="9">
        <f t="shared" si="41"/>
        <v>160.02000000000001</v>
      </c>
      <c r="J294" s="27">
        <f t="shared" si="37"/>
        <v>11.43</v>
      </c>
      <c r="K294" s="27">
        <f t="shared" si="38"/>
        <v>160.02000000000001</v>
      </c>
      <c r="L294" s="28">
        <f t="shared" si="39"/>
        <v>0</v>
      </c>
    </row>
    <row r="295" spans="1:12" ht="16.5">
      <c r="A295" s="5" t="s">
        <v>767</v>
      </c>
      <c r="B295" s="6" t="s">
        <v>756</v>
      </c>
      <c r="C295" s="7" t="s">
        <v>757</v>
      </c>
      <c r="D295" s="6" t="s">
        <v>13</v>
      </c>
      <c r="E295" s="6" t="s">
        <v>36</v>
      </c>
      <c r="F295" s="8">
        <v>7</v>
      </c>
      <c r="G295" s="8">
        <v>12.14</v>
      </c>
      <c r="H295" s="9">
        <f t="shared" si="41"/>
        <v>84.98</v>
      </c>
      <c r="J295" s="27">
        <f t="shared" si="37"/>
        <v>12.14</v>
      </c>
      <c r="K295" s="27">
        <f t="shared" si="38"/>
        <v>84.98</v>
      </c>
      <c r="L295" s="28">
        <f t="shared" si="39"/>
        <v>0</v>
      </c>
    </row>
    <row r="296" spans="1:12" ht="20.100000000000001" customHeight="1">
      <c r="A296" s="3" t="s">
        <v>768</v>
      </c>
      <c r="B296" s="70" t="s">
        <v>769</v>
      </c>
      <c r="C296" s="70"/>
      <c r="D296" s="70"/>
      <c r="E296" s="70"/>
      <c r="F296" s="70"/>
      <c r="G296" s="70"/>
      <c r="H296" s="4">
        <f>ROUND(SUM(H297:H304),2)</f>
        <v>5786.44</v>
      </c>
      <c r="J296" s="36"/>
      <c r="K296" s="36"/>
      <c r="L296" s="35"/>
    </row>
    <row r="297" spans="1:12" ht="16.5">
      <c r="A297" s="5" t="s">
        <v>770</v>
      </c>
      <c r="B297" s="6" t="s">
        <v>739</v>
      </c>
      <c r="C297" s="7" t="s">
        <v>740</v>
      </c>
      <c r="D297" s="6" t="s">
        <v>25</v>
      </c>
      <c r="E297" s="6" t="s">
        <v>36</v>
      </c>
      <c r="F297" s="8">
        <v>1</v>
      </c>
      <c r="G297" s="8">
        <v>1140.19</v>
      </c>
      <c r="H297" s="9">
        <f t="shared" ref="H297:H304" si="42">ROUND(ROUND(F297,2)*ROUND(G297,2),2)</f>
        <v>1140.19</v>
      </c>
      <c r="J297" s="27">
        <f t="shared" si="37"/>
        <v>1140.19</v>
      </c>
      <c r="K297" s="27">
        <f t="shared" si="38"/>
        <v>1140.19</v>
      </c>
      <c r="L297" s="28">
        <f t="shared" si="39"/>
        <v>0</v>
      </c>
    </row>
    <row r="298" spans="1:12">
      <c r="A298" s="5" t="s">
        <v>771</v>
      </c>
      <c r="B298" s="6" t="s">
        <v>748</v>
      </c>
      <c r="C298" s="7" t="s">
        <v>749</v>
      </c>
      <c r="D298" s="6" t="s">
        <v>435</v>
      </c>
      <c r="E298" s="6" t="s">
        <v>521</v>
      </c>
      <c r="F298" s="8">
        <v>4</v>
      </c>
      <c r="G298" s="8">
        <v>91.98</v>
      </c>
      <c r="H298" s="9">
        <f t="shared" si="42"/>
        <v>367.92</v>
      </c>
      <c r="J298" s="27">
        <f t="shared" si="37"/>
        <v>91.98</v>
      </c>
      <c r="K298" s="27">
        <f t="shared" si="38"/>
        <v>367.92</v>
      </c>
      <c r="L298" s="28">
        <f t="shared" si="39"/>
        <v>0</v>
      </c>
    </row>
    <row r="299" spans="1:12" ht="16.5">
      <c r="A299" s="5" t="s">
        <v>772</v>
      </c>
      <c r="B299" s="6" t="s">
        <v>695</v>
      </c>
      <c r="C299" s="7" t="s">
        <v>696</v>
      </c>
      <c r="D299" s="6" t="s">
        <v>13</v>
      </c>
      <c r="E299" s="6" t="s">
        <v>36</v>
      </c>
      <c r="F299" s="8">
        <v>1</v>
      </c>
      <c r="G299" s="8">
        <v>68.48</v>
      </c>
      <c r="H299" s="9">
        <f t="shared" si="42"/>
        <v>68.48</v>
      </c>
      <c r="J299" s="27">
        <f t="shared" si="37"/>
        <v>68.48</v>
      </c>
      <c r="K299" s="27">
        <f t="shared" si="38"/>
        <v>68.48</v>
      </c>
      <c r="L299" s="28">
        <f t="shared" si="39"/>
        <v>0</v>
      </c>
    </row>
    <row r="300" spans="1:12" ht="16.5">
      <c r="A300" s="5" t="s">
        <v>773</v>
      </c>
      <c r="B300" s="6" t="s">
        <v>774</v>
      </c>
      <c r="C300" s="7" t="s">
        <v>775</v>
      </c>
      <c r="D300" s="6" t="s">
        <v>25</v>
      </c>
      <c r="E300" s="6" t="s">
        <v>36</v>
      </c>
      <c r="F300" s="8">
        <v>1</v>
      </c>
      <c r="G300" s="8">
        <v>537.86</v>
      </c>
      <c r="H300" s="9">
        <f t="shared" si="42"/>
        <v>537.86</v>
      </c>
      <c r="J300" s="27">
        <f t="shared" si="37"/>
        <v>537.86</v>
      </c>
      <c r="K300" s="27">
        <f t="shared" si="38"/>
        <v>537.86</v>
      </c>
      <c r="L300" s="28">
        <f t="shared" si="39"/>
        <v>0</v>
      </c>
    </row>
    <row r="301" spans="1:12" ht="16.5">
      <c r="A301" s="5" t="s">
        <v>776</v>
      </c>
      <c r="B301" s="6" t="s">
        <v>777</v>
      </c>
      <c r="C301" s="7" t="s">
        <v>778</v>
      </c>
      <c r="D301" s="6" t="s">
        <v>13</v>
      </c>
      <c r="E301" s="6" t="s">
        <v>36</v>
      </c>
      <c r="F301" s="8">
        <v>1</v>
      </c>
      <c r="G301" s="8">
        <v>156.47999999999999</v>
      </c>
      <c r="H301" s="9">
        <f t="shared" si="42"/>
        <v>156.47999999999999</v>
      </c>
      <c r="J301" s="27">
        <f t="shared" si="37"/>
        <v>156.47999999999999</v>
      </c>
      <c r="K301" s="27">
        <f t="shared" si="38"/>
        <v>156.47999999999999</v>
      </c>
      <c r="L301" s="28">
        <f t="shared" si="39"/>
        <v>0</v>
      </c>
    </row>
    <row r="302" spans="1:12" ht="16.5">
      <c r="A302" s="5" t="s">
        <v>779</v>
      </c>
      <c r="B302" s="6" t="s">
        <v>745</v>
      </c>
      <c r="C302" s="7" t="s">
        <v>746</v>
      </c>
      <c r="D302" s="6" t="s">
        <v>435</v>
      </c>
      <c r="E302" s="6" t="s">
        <v>521</v>
      </c>
      <c r="F302" s="8">
        <v>10</v>
      </c>
      <c r="G302" s="8">
        <v>312.05</v>
      </c>
      <c r="H302" s="9">
        <f t="shared" si="42"/>
        <v>3120.5</v>
      </c>
      <c r="J302" s="27">
        <f t="shared" si="37"/>
        <v>312.05</v>
      </c>
      <c r="K302" s="27">
        <f t="shared" si="38"/>
        <v>3120.5</v>
      </c>
      <c r="L302" s="28">
        <f t="shared" si="39"/>
        <v>0</v>
      </c>
    </row>
    <row r="303" spans="1:12" ht="16.5">
      <c r="A303" s="5" t="s">
        <v>780</v>
      </c>
      <c r="B303" s="6" t="s">
        <v>727</v>
      </c>
      <c r="C303" s="7" t="s">
        <v>728</v>
      </c>
      <c r="D303" s="6" t="s">
        <v>13</v>
      </c>
      <c r="E303" s="6" t="s">
        <v>36</v>
      </c>
      <c r="F303" s="8">
        <v>25</v>
      </c>
      <c r="G303" s="8">
        <v>11.43</v>
      </c>
      <c r="H303" s="9">
        <f t="shared" si="42"/>
        <v>285.75</v>
      </c>
      <c r="J303" s="27">
        <f t="shared" si="37"/>
        <v>11.43</v>
      </c>
      <c r="K303" s="27">
        <f t="shared" si="38"/>
        <v>285.75</v>
      </c>
      <c r="L303" s="28">
        <f t="shared" si="39"/>
        <v>0</v>
      </c>
    </row>
    <row r="304" spans="1:12" ht="16.5">
      <c r="A304" s="5" t="s">
        <v>781</v>
      </c>
      <c r="B304" s="6" t="s">
        <v>756</v>
      </c>
      <c r="C304" s="7" t="s">
        <v>757</v>
      </c>
      <c r="D304" s="6" t="s">
        <v>13</v>
      </c>
      <c r="E304" s="6" t="s">
        <v>36</v>
      </c>
      <c r="F304" s="8">
        <v>9</v>
      </c>
      <c r="G304" s="8">
        <v>12.14</v>
      </c>
      <c r="H304" s="9">
        <f t="shared" si="42"/>
        <v>109.26</v>
      </c>
      <c r="J304" s="27">
        <f t="shared" si="37"/>
        <v>12.14</v>
      </c>
      <c r="K304" s="27">
        <f t="shared" si="38"/>
        <v>109.26</v>
      </c>
      <c r="L304" s="28">
        <f t="shared" si="39"/>
        <v>0</v>
      </c>
    </row>
    <row r="305" spans="1:12" ht="20.100000000000001" customHeight="1">
      <c r="A305" s="3" t="s">
        <v>782</v>
      </c>
      <c r="B305" s="70" t="s">
        <v>783</v>
      </c>
      <c r="C305" s="70"/>
      <c r="D305" s="70"/>
      <c r="E305" s="70"/>
      <c r="F305" s="70"/>
      <c r="G305" s="70"/>
      <c r="H305" s="4">
        <f>ROUND(SUM(H306:H316),2)</f>
        <v>8631.89</v>
      </c>
      <c r="J305" s="36"/>
      <c r="K305" s="36"/>
      <c r="L305" s="35"/>
    </row>
    <row r="306" spans="1:12" ht="16.5">
      <c r="A306" s="5" t="s">
        <v>784</v>
      </c>
      <c r="B306" s="6" t="s">
        <v>785</v>
      </c>
      <c r="C306" s="7" t="s">
        <v>786</v>
      </c>
      <c r="D306" s="6" t="s">
        <v>25</v>
      </c>
      <c r="E306" s="6" t="s">
        <v>36</v>
      </c>
      <c r="F306" s="8">
        <v>1</v>
      </c>
      <c r="G306" s="8">
        <v>2294.23</v>
      </c>
      <c r="H306" s="9">
        <f t="shared" ref="H306:H316" si="43">ROUND(ROUND(F306,2)*ROUND(G306,2),2)</f>
        <v>2294.23</v>
      </c>
      <c r="J306" s="27">
        <f t="shared" si="37"/>
        <v>2294.23</v>
      </c>
      <c r="K306" s="27">
        <f t="shared" si="38"/>
        <v>2294.23</v>
      </c>
      <c r="L306" s="28">
        <f t="shared" si="39"/>
        <v>0</v>
      </c>
    </row>
    <row r="307" spans="1:12">
      <c r="A307" s="5" t="s">
        <v>787</v>
      </c>
      <c r="B307" s="6" t="s">
        <v>748</v>
      </c>
      <c r="C307" s="7" t="s">
        <v>749</v>
      </c>
      <c r="D307" s="6" t="s">
        <v>435</v>
      </c>
      <c r="E307" s="6" t="s">
        <v>521</v>
      </c>
      <c r="F307" s="8">
        <v>4</v>
      </c>
      <c r="G307" s="8">
        <v>91.98</v>
      </c>
      <c r="H307" s="9">
        <f t="shared" si="43"/>
        <v>367.92</v>
      </c>
      <c r="J307" s="27">
        <f t="shared" si="37"/>
        <v>91.98</v>
      </c>
      <c r="K307" s="27">
        <f t="shared" si="38"/>
        <v>367.92</v>
      </c>
      <c r="L307" s="28">
        <f t="shared" si="39"/>
        <v>0</v>
      </c>
    </row>
    <row r="308" spans="1:12" ht="16.5">
      <c r="A308" s="5" t="s">
        <v>788</v>
      </c>
      <c r="B308" s="6" t="s">
        <v>695</v>
      </c>
      <c r="C308" s="7" t="s">
        <v>696</v>
      </c>
      <c r="D308" s="6" t="s">
        <v>13</v>
      </c>
      <c r="E308" s="6" t="s">
        <v>36</v>
      </c>
      <c r="F308" s="8">
        <v>1</v>
      </c>
      <c r="G308" s="8">
        <v>68.48</v>
      </c>
      <c r="H308" s="9">
        <f t="shared" si="43"/>
        <v>68.48</v>
      </c>
      <c r="J308" s="27">
        <f t="shared" si="37"/>
        <v>68.48</v>
      </c>
      <c r="K308" s="27">
        <f t="shared" si="38"/>
        <v>68.48</v>
      </c>
      <c r="L308" s="28">
        <f t="shared" si="39"/>
        <v>0</v>
      </c>
    </row>
    <row r="309" spans="1:12" ht="16.5">
      <c r="A309" s="5" t="s">
        <v>789</v>
      </c>
      <c r="B309" s="6" t="s">
        <v>790</v>
      </c>
      <c r="C309" s="7" t="s">
        <v>791</v>
      </c>
      <c r="D309" s="6" t="s">
        <v>435</v>
      </c>
      <c r="E309" s="6" t="s">
        <v>521</v>
      </c>
      <c r="F309" s="8">
        <v>1</v>
      </c>
      <c r="G309" s="8">
        <v>370.84</v>
      </c>
      <c r="H309" s="9">
        <f t="shared" si="43"/>
        <v>370.84</v>
      </c>
      <c r="J309" s="27">
        <f t="shared" si="37"/>
        <v>370.84</v>
      </c>
      <c r="K309" s="27">
        <f t="shared" si="38"/>
        <v>370.84</v>
      </c>
      <c r="L309" s="28">
        <f t="shared" si="39"/>
        <v>0</v>
      </c>
    </row>
    <row r="310" spans="1:12" ht="16.5">
      <c r="A310" s="5" t="s">
        <v>792</v>
      </c>
      <c r="B310" s="6" t="s">
        <v>745</v>
      </c>
      <c r="C310" s="7" t="s">
        <v>746</v>
      </c>
      <c r="D310" s="6" t="s">
        <v>435</v>
      </c>
      <c r="E310" s="6" t="s">
        <v>521</v>
      </c>
      <c r="F310" s="8">
        <v>11</v>
      </c>
      <c r="G310" s="8">
        <v>312.05</v>
      </c>
      <c r="H310" s="9">
        <f t="shared" si="43"/>
        <v>3432.55</v>
      </c>
      <c r="J310" s="27">
        <f t="shared" si="37"/>
        <v>312.05</v>
      </c>
      <c r="K310" s="27">
        <f t="shared" si="38"/>
        <v>3432.55</v>
      </c>
      <c r="L310" s="28">
        <f t="shared" si="39"/>
        <v>0</v>
      </c>
    </row>
    <row r="311" spans="1:12" ht="16.5">
      <c r="A311" s="5" t="s">
        <v>793</v>
      </c>
      <c r="B311" s="6" t="s">
        <v>745</v>
      </c>
      <c r="C311" s="7" t="s">
        <v>746</v>
      </c>
      <c r="D311" s="6" t="s">
        <v>435</v>
      </c>
      <c r="E311" s="6" t="s">
        <v>521</v>
      </c>
      <c r="F311" s="8">
        <v>1</v>
      </c>
      <c r="G311" s="8">
        <v>312.05</v>
      </c>
      <c r="H311" s="9">
        <f t="shared" si="43"/>
        <v>312.05</v>
      </c>
      <c r="J311" s="27">
        <f t="shared" si="37"/>
        <v>312.05</v>
      </c>
      <c r="K311" s="27">
        <f t="shared" si="38"/>
        <v>312.05</v>
      </c>
      <c r="L311" s="28">
        <f t="shared" si="39"/>
        <v>0</v>
      </c>
    </row>
    <row r="312" spans="1:12" ht="16.5">
      <c r="A312" s="5" t="s">
        <v>794</v>
      </c>
      <c r="B312" s="6" t="s">
        <v>727</v>
      </c>
      <c r="C312" s="7" t="s">
        <v>728</v>
      </c>
      <c r="D312" s="6" t="s">
        <v>13</v>
      </c>
      <c r="E312" s="6" t="s">
        <v>36</v>
      </c>
      <c r="F312" s="8">
        <v>41</v>
      </c>
      <c r="G312" s="8">
        <v>11.43</v>
      </c>
      <c r="H312" s="9">
        <f t="shared" si="43"/>
        <v>468.63</v>
      </c>
      <c r="J312" s="27">
        <f t="shared" si="37"/>
        <v>11.43</v>
      </c>
      <c r="K312" s="27">
        <f t="shared" si="38"/>
        <v>468.63</v>
      </c>
      <c r="L312" s="28">
        <f t="shared" si="39"/>
        <v>0</v>
      </c>
    </row>
    <row r="313" spans="1:12" ht="16.5">
      <c r="A313" s="5" t="s">
        <v>795</v>
      </c>
      <c r="B313" s="6" t="s">
        <v>756</v>
      </c>
      <c r="C313" s="7" t="s">
        <v>757</v>
      </c>
      <c r="D313" s="6" t="s">
        <v>13</v>
      </c>
      <c r="E313" s="6" t="s">
        <v>36</v>
      </c>
      <c r="F313" s="8">
        <v>10</v>
      </c>
      <c r="G313" s="8">
        <v>12.14</v>
      </c>
      <c r="H313" s="9">
        <f t="shared" si="43"/>
        <v>121.4</v>
      </c>
      <c r="J313" s="27">
        <f t="shared" si="37"/>
        <v>12.14</v>
      </c>
      <c r="K313" s="27">
        <f t="shared" si="38"/>
        <v>121.4</v>
      </c>
      <c r="L313" s="28">
        <f t="shared" si="39"/>
        <v>0</v>
      </c>
    </row>
    <row r="314" spans="1:12" ht="16.5">
      <c r="A314" s="5" t="s">
        <v>796</v>
      </c>
      <c r="B314" s="6" t="s">
        <v>797</v>
      </c>
      <c r="C314" s="7" t="s">
        <v>798</v>
      </c>
      <c r="D314" s="6" t="s">
        <v>13</v>
      </c>
      <c r="E314" s="6" t="s">
        <v>36</v>
      </c>
      <c r="F314" s="8">
        <v>1</v>
      </c>
      <c r="G314" s="8">
        <v>13.48</v>
      </c>
      <c r="H314" s="9">
        <f t="shared" si="43"/>
        <v>13.48</v>
      </c>
      <c r="J314" s="27">
        <f t="shared" si="37"/>
        <v>13.48</v>
      </c>
      <c r="K314" s="27">
        <f t="shared" si="38"/>
        <v>13.48</v>
      </c>
      <c r="L314" s="28">
        <f t="shared" si="39"/>
        <v>0</v>
      </c>
    </row>
    <row r="315" spans="1:12" ht="16.5">
      <c r="A315" s="5" t="s">
        <v>799</v>
      </c>
      <c r="B315" s="6" t="s">
        <v>800</v>
      </c>
      <c r="C315" s="7" t="s">
        <v>801</v>
      </c>
      <c r="D315" s="6" t="s">
        <v>13</v>
      </c>
      <c r="E315" s="6" t="s">
        <v>36</v>
      </c>
      <c r="F315" s="8">
        <v>2</v>
      </c>
      <c r="G315" s="8">
        <v>13.48</v>
      </c>
      <c r="H315" s="9">
        <f t="shared" si="43"/>
        <v>26.96</v>
      </c>
      <c r="J315" s="27">
        <f t="shared" si="37"/>
        <v>13.48</v>
      </c>
      <c r="K315" s="27">
        <f t="shared" si="38"/>
        <v>26.96</v>
      </c>
      <c r="L315" s="28">
        <f t="shared" si="39"/>
        <v>0</v>
      </c>
    </row>
    <row r="316" spans="1:12" ht="16.5">
      <c r="A316" s="5" t="s">
        <v>802</v>
      </c>
      <c r="B316" s="6" t="s">
        <v>803</v>
      </c>
      <c r="C316" s="7" t="s">
        <v>804</v>
      </c>
      <c r="D316" s="6" t="s">
        <v>25</v>
      </c>
      <c r="E316" s="6" t="s">
        <v>36</v>
      </c>
      <c r="F316" s="8">
        <v>1</v>
      </c>
      <c r="G316" s="8">
        <v>1155.3499999999999</v>
      </c>
      <c r="H316" s="9">
        <f t="shared" si="43"/>
        <v>1155.3499999999999</v>
      </c>
      <c r="J316" s="27">
        <f t="shared" si="37"/>
        <v>1155.3499999999999</v>
      </c>
      <c r="K316" s="27">
        <f t="shared" si="38"/>
        <v>1155.3499999999999</v>
      </c>
      <c r="L316" s="28">
        <f t="shared" si="39"/>
        <v>0</v>
      </c>
    </row>
    <row r="317" spans="1:12" ht="20.100000000000001" customHeight="1">
      <c r="A317" s="3" t="s">
        <v>805</v>
      </c>
      <c r="B317" s="70" t="s">
        <v>806</v>
      </c>
      <c r="C317" s="70"/>
      <c r="D317" s="70"/>
      <c r="E317" s="70"/>
      <c r="F317" s="70"/>
      <c r="G317" s="70"/>
      <c r="H317" s="4">
        <f>ROUND(SUM(H318:H324),2)</f>
        <v>9178.39</v>
      </c>
      <c r="J317" s="36"/>
      <c r="K317" s="36"/>
      <c r="L317" s="35"/>
    </row>
    <row r="318" spans="1:12" ht="16.5">
      <c r="A318" s="5" t="s">
        <v>807</v>
      </c>
      <c r="B318" s="6" t="s">
        <v>739</v>
      </c>
      <c r="C318" s="7" t="s">
        <v>740</v>
      </c>
      <c r="D318" s="6" t="s">
        <v>25</v>
      </c>
      <c r="E318" s="6" t="s">
        <v>36</v>
      </c>
      <c r="F318" s="8">
        <v>1</v>
      </c>
      <c r="G318" s="8">
        <v>1140.19</v>
      </c>
      <c r="H318" s="9">
        <f t="shared" ref="H318:H324" si="44">ROUND(ROUND(F318,2)*ROUND(G318,2),2)</f>
        <v>1140.19</v>
      </c>
      <c r="J318" s="27">
        <f t="shared" si="37"/>
        <v>1140.19</v>
      </c>
      <c r="K318" s="27">
        <f t="shared" si="38"/>
        <v>1140.19</v>
      </c>
      <c r="L318" s="28">
        <f t="shared" si="39"/>
        <v>0</v>
      </c>
    </row>
    <row r="319" spans="1:12">
      <c r="A319" s="5" t="s">
        <v>808</v>
      </c>
      <c r="B319" s="6" t="s">
        <v>748</v>
      </c>
      <c r="C319" s="7" t="s">
        <v>749</v>
      </c>
      <c r="D319" s="6" t="s">
        <v>435</v>
      </c>
      <c r="E319" s="6" t="s">
        <v>521</v>
      </c>
      <c r="F319" s="8">
        <v>4</v>
      </c>
      <c r="G319" s="8">
        <v>91.98</v>
      </c>
      <c r="H319" s="9">
        <f t="shared" si="44"/>
        <v>367.92</v>
      </c>
      <c r="J319" s="27">
        <f t="shared" si="37"/>
        <v>91.98</v>
      </c>
      <c r="K319" s="27">
        <f t="shared" si="38"/>
        <v>367.92</v>
      </c>
      <c r="L319" s="28">
        <f t="shared" si="39"/>
        <v>0</v>
      </c>
    </row>
    <row r="320" spans="1:12" ht="16.5">
      <c r="A320" s="5" t="s">
        <v>809</v>
      </c>
      <c r="B320" s="6" t="s">
        <v>695</v>
      </c>
      <c r="C320" s="7" t="s">
        <v>696</v>
      </c>
      <c r="D320" s="6" t="s">
        <v>13</v>
      </c>
      <c r="E320" s="6" t="s">
        <v>36</v>
      </c>
      <c r="F320" s="8">
        <v>1</v>
      </c>
      <c r="G320" s="8">
        <v>68.48</v>
      </c>
      <c r="H320" s="9">
        <f t="shared" si="44"/>
        <v>68.48</v>
      </c>
      <c r="J320" s="27">
        <f t="shared" si="37"/>
        <v>68.48</v>
      </c>
      <c r="K320" s="27">
        <f t="shared" si="38"/>
        <v>68.48</v>
      </c>
      <c r="L320" s="28">
        <f t="shared" si="39"/>
        <v>0</v>
      </c>
    </row>
    <row r="321" spans="1:12" ht="16.5">
      <c r="A321" s="5" t="s">
        <v>810</v>
      </c>
      <c r="B321" s="6" t="s">
        <v>752</v>
      </c>
      <c r="C321" s="7" t="s">
        <v>753</v>
      </c>
      <c r="D321" s="6" t="s">
        <v>25</v>
      </c>
      <c r="E321" s="6" t="s">
        <v>36</v>
      </c>
      <c r="F321" s="8">
        <v>1</v>
      </c>
      <c r="G321" s="8">
        <v>3153.48</v>
      </c>
      <c r="H321" s="9">
        <f t="shared" si="44"/>
        <v>3153.48</v>
      </c>
      <c r="J321" s="27">
        <f t="shared" si="37"/>
        <v>3153.48</v>
      </c>
      <c r="K321" s="27">
        <f t="shared" si="38"/>
        <v>3153.48</v>
      </c>
      <c r="L321" s="28">
        <f t="shared" si="39"/>
        <v>0</v>
      </c>
    </row>
    <row r="322" spans="1:12" ht="16.5">
      <c r="A322" s="5" t="s">
        <v>811</v>
      </c>
      <c r="B322" s="6" t="s">
        <v>812</v>
      </c>
      <c r="C322" s="7" t="s">
        <v>813</v>
      </c>
      <c r="D322" s="6" t="s">
        <v>13</v>
      </c>
      <c r="E322" s="6" t="s">
        <v>36</v>
      </c>
      <c r="F322" s="8">
        <v>1</v>
      </c>
      <c r="G322" s="8">
        <v>79.62</v>
      </c>
      <c r="H322" s="9">
        <f t="shared" si="44"/>
        <v>79.62</v>
      </c>
      <c r="J322" s="27">
        <f t="shared" si="37"/>
        <v>79.62</v>
      </c>
      <c r="K322" s="27">
        <f t="shared" si="38"/>
        <v>79.62</v>
      </c>
      <c r="L322" s="28">
        <f t="shared" si="39"/>
        <v>0</v>
      </c>
    </row>
    <row r="323" spans="1:12" ht="16.5">
      <c r="A323" s="5" t="s">
        <v>814</v>
      </c>
      <c r="B323" s="6" t="s">
        <v>745</v>
      </c>
      <c r="C323" s="7" t="s">
        <v>746</v>
      </c>
      <c r="D323" s="6" t="s">
        <v>435</v>
      </c>
      <c r="E323" s="6" t="s">
        <v>521</v>
      </c>
      <c r="F323" s="8">
        <v>4</v>
      </c>
      <c r="G323" s="8">
        <v>312.05</v>
      </c>
      <c r="H323" s="9">
        <f t="shared" si="44"/>
        <v>1248.2</v>
      </c>
      <c r="J323" s="27">
        <f t="shared" si="37"/>
        <v>312.05</v>
      </c>
      <c r="K323" s="27">
        <f t="shared" si="38"/>
        <v>1248.2</v>
      </c>
      <c r="L323" s="28">
        <f t="shared" si="39"/>
        <v>0</v>
      </c>
    </row>
    <row r="324" spans="1:12" ht="16.5">
      <c r="A324" s="5" t="s">
        <v>815</v>
      </c>
      <c r="B324" s="6" t="s">
        <v>745</v>
      </c>
      <c r="C324" s="7" t="s">
        <v>746</v>
      </c>
      <c r="D324" s="6" t="s">
        <v>435</v>
      </c>
      <c r="E324" s="6" t="s">
        <v>521</v>
      </c>
      <c r="F324" s="8">
        <v>10</v>
      </c>
      <c r="G324" s="8">
        <v>312.05</v>
      </c>
      <c r="H324" s="9">
        <f t="shared" si="44"/>
        <v>3120.5</v>
      </c>
      <c r="J324" s="27">
        <f t="shared" si="37"/>
        <v>312.05</v>
      </c>
      <c r="K324" s="27">
        <f t="shared" si="38"/>
        <v>3120.5</v>
      </c>
      <c r="L324" s="28">
        <f t="shared" si="39"/>
        <v>0</v>
      </c>
    </row>
    <row r="325" spans="1:12" ht="20.100000000000001" customHeight="1">
      <c r="A325" s="3" t="s">
        <v>816</v>
      </c>
      <c r="B325" s="70" t="s">
        <v>817</v>
      </c>
      <c r="C325" s="70"/>
      <c r="D325" s="70"/>
      <c r="E325" s="70"/>
      <c r="F325" s="70"/>
      <c r="G325" s="70"/>
      <c r="H325" s="4">
        <f>ROUND(SUM(H326:H333),2)</f>
        <v>16535.11</v>
      </c>
      <c r="J325" s="36"/>
      <c r="K325" s="36"/>
      <c r="L325" s="35"/>
    </row>
    <row r="326" spans="1:12">
      <c r="A326" s="5" t="s">
        <v>818</v>
      </c>
      <c r="B326" s="6" t="s">
        <v>748</v>
      </c>
      <c r="C326" s="7" t="s">
        <v>749</v>
      </c>
      <c r="D326" s="6" t="s">
        <v>435</v>
      </c>
      <c r="E326" s="6" t="s">
        <v>521</v>
      </c>
      <c r="F326" s="8">
        <v>4</v>
      </c>
      <c r="G326" s="8">
        <v>91.98</v>
      </c>
      <c r="H326" s="9">
        <f t="shared" ref="H326:H333" si="45">ROUND(ROUND(F326,2)*ROUND(G326,2),2)</f>
        <v>367.92</v>
      </c>
      <c r="J326" s="27">
        <f t="shared" si="37"/>
        <v>91.98</v>
      </c>
      <c r="K326" s="27">
        <f t="shared" si="38"/>
        <v>367.92</v>
      </c>
      <c r="L326" s="28">
        <f t="shared" si="39"/>
        <v>0</v>
      </c>
    </row>
    <row r="327" spans="1:12" ht="16.5">
      <c r="A327" s="5" t="s">
        <v>819</v>
      </c>
      <c r="B327" s="6" t="s">
        <v>695</v>
      </c>
      <c r="C327" s="7" t="s">
        <v>696</v>
      </c>
      <c r="D327" s="6" t="s">
        <v>13</v>
      </c>
      <c r="E327" s="6" t="s">
        <v>36</v>
      </c>
      <c r="F327" s="8">
        <v>1</v>
      </c>
      <c r="G327" s="8">
        <v>68.48</v>
      </c>
      <c r="H327" s="9">
        <f t="shared" si="45"/>
        <v>68.48</v>
      </c>
      <c r="J327" s="27">
        <f t="shared" si="37"/>
        <v>68.48</v>
      </c>
      <c r="K327" s="27">
        <f t="shared" si="38"/>
        <v>68.48</v>
      </c>
      <c r="L327" s="28">
        <f t="shared" si="39"/>
        <v>0</v>
      </c>
    </row>
    <row r="328" spans="1:12" ht="16.5">
      <c r="A328" s="5" t="s">
        <v>820</v>
      </c>
      <c r="B328" s="6" t="s">
        <v>821</v>
      </c>
      <c r="C328" s="7" t="s">
        <v>822</v>
      </c>
      <c r="D328" s="6" t="s">
        <v>13</v>
      </c>
      <c r="E328" s="6" t="s">
        <v>36</v>
      </c>
      <c r="F328" s="8">
        <v>1</v>
      </c>
      <c r="G328" s="8">
        <v>4303.76</v>
      </c>
      <c r="H328" s="9">
        <f t="shared" si="45"/>
        <v>4303.76</v>
      </c>
      <c r="J328" s="27">
        <f t="shared" si="37"/>
        <v>4303.76</v>
      </c>
      <c r="K328" s="27">
        <f t="shared" si="38"/>
        <v>4303.76</v>
      </c>
      <c r="L328" s="28">
        <f t="shared" si="39"/>
        <v>0</v>
      </c>
    </row>
    <row r="329" spans="1:12" ht="16.5">
      <c r="A329" s="5" t="s">
        <v>823</v>
      </c>
      <c r="B329" s="6" t="s">
        <v>824</v>
      </c>
      <c r="C329" s="7" t="s">
        <v>825</v>
      </c>
      <c r="D329" s="6" t="s">
        <v>13</v>
      </c>
      <c r="E329" s="6" t="s">
        <v>36</v>
      </c>
      <c r="F329" s="8">
        <v>1</v>
      </c>
      <c r="G329" s="8">
        <v>416.05</v>
      </c>
      <c r="H329" s="9">
        <f t="shared" si="45"/>
        <v>416.05</v>
      </c>
      <c r="J329" s="27">
        <f t="shared" si="37"/>
        <v>416.05</v>
      </c>
      <c r="K329" s="27">
        <f t="shared" si="38"/>
        <v>416.05</v>
      </c>
      <c r="L329" s="28">
        <f t="shared" si="39"/>
        <v>0</v>
      </c>
    </row>
    <row r="330" spans="1:12">
      <c r="A330" s="5" t="s">
        <v>826</v>
      </c>
      <c r="B330" s="6" t="s">
        <v>827</v>
      </c>
      <c r="C330" s="7" t="s">
        <v>828</v>
      </c>
      <c r="D330" s="6" t="s">
        <v>435</v>
      </c>
      <c r="E330" s="6" t="s">
        <v>521</v>
      </c>
      <c r="F330" s="8">
        <v>1</v>
      </c>
      <c r="G330" s="8">
        <v>3170.99</v>
      </c>
      <c r="H330" s="9">
        <f t="shared" si="45"/>
        <v>3170.99</v>
      </c>
      <c r="J330" s="27">
        <f t="shared" si="37"/>
        <v>3170.99</v>
      </c>
      <c r="K330" s="27">
        <f t="shared" si="38"/>
        <v>3170.99</v>
      </c>
      <c r="L330" s="28">
        <f t="shared" si="39"/>
        <v>0</v>
      </c>
    </row>
    <row r="331" spans="1:12" ht="16.5">
      <c r="A331" s="5" t="s">
        <v>829</v>
      </c>
      <c r="B331" s="6" t="s">
        <v>797</v>
      </c>
      <c r="C331" s="7" t="s">
        <v>798</v>
      </c>
      <c r="D331" s="6" t="s">
        <v>13</v>
      </c>
      <c r="E331" s="6" t="s">
        <v>36</v>
      </c>
      <c r="F331" s="8">
        <v>4</v>
      </c>
      <c r="G331" s="8">
        <v>13.48</v>
      </c>
      <c r="H331" s="9">
        <f t="shared" si="45"/>
        <v>53.92</v>
      </c>
      <c r="J331" s="27">
        <f t="shared" si="37"/>
        <v>13.48</v>
      </c>
      <c r="K331" s="27">
        <f t="shared" si="38"/>
        <v>53.92</v>
      </c>
      <c r="L331" s="28">
        <f t="shared" si="39"/>
        <v>0</v>
      </c>
    </row>
    <row r="332" spans="1:12" ht="16.5">
      <c r="A332" s="5" t="s">
        <v>830</v>
      </c>
      <c r="B332" s="6" t="s">
        <v>831</v>
      </c>
      <c r="C332" s="7" t="s">
        <v>832</v>
      </c>
      <c r="D332" s="6" t="s">
        <v>25</v>
      </c>
      <c r="E332" s="6" t="s">
        <v>36</v>
      </c>
      <c r="F332" s="8">
        <v>1</v>
      </c>
      <c r="G332" s="8">
        <v>1493.23</v>
      </c>
      <c r="H332" s="9">
        <f t="shared" si="45"/>
        <v>1493.23</v>
      </c>
      <c r="J332" s="27">
        <f t="shared" si="37"/>
        <v>1493.23</v>
      </c>
      <c r="K332" s="27">
        <f t="shared" si="38"/>
        <v>1493.23</v>
      </c>
      <c r="L332" s="28">
        <f t="shared" si="39"/>
        <v>0</v>
      </c>
    </row>
    <row r="333" spans="1:12" ht="24.75">
      <c r="A333" s="5" t="s">
        <v>833</v>
      </c>
      <c r="B333" s="6" t="s">
        <v>834</v>
      </c>
      <c r="C333" s="7" t="s">
        <v>835</v>
      </c>
      <c r="D333" s="6" t="s">
        <v>435</v>
      </c>
      <c r="E333" s="6" t="s">
        <v>521</v>
      </c>
      <c r="F333" s="8">
        <v>1</v>
      </c>
      <c r="G333" s="8">
        <v>6660.76</v>
      </c>
      <c r="H333" s="9">
        <f t="shared" si="45"/>
        <v>6660.76</v>
      </c>
      <c r="J333" s="27">
        <f t="shared" si="37"/>
        <v>6660.76</v>
      </c>
      <c r="K333" s="27">
        <f t="shared" si="38"/>
        <v>6660.76</v>
      </c>
      <c r="L333" s="28">
        <f t="shared" si="39"/>
        <v>0</v>
      </c>
    </row>
    <row r="334" spans="1:12" ht="20.100000000000001" customHeight="1">
      <c r="A334" s="3" t="s">
        <v>836</v>
      </c>
      <c r="B334" s="70" t="s">
        <v>837</v>
      </c>
      <c r="C334" s="70"/>
      <c r="D334" s="70"/>
      <c r="E334" s="70"/>
      <c r="F334" s="70"/>
      <c r="G334" s="70"/>
      <c r="H334" s="4">
        <f>ROUND(SUM(H335:H351),2)</f>
        <v>12379.14</v>
      </c>
      <c r="J334" s="36"/>
      <c r="K334" s="36"/>
      <c r="L334" s="35"/>
    </row>
    <row r="335" spans="1:12" ht="16.5">
      <c r="A335" s="5" t="s">
        <v>838</v>
      </c>
      <c r="B335" s="6" t="s">
        <v>839</v>
      </c>
      <c r="C335" s="7" t="s">
        <v>840</v>
      </c>
      <c r="D335" s="6" t="s">
        <v>435</v>
      </c>
      <c r="E335" s="6" t="s">
        <v>521</v>
      </c>
      <c r="F335" s="8">
        <v>1</v>
      </c>
      <c r="G335" s="8">
        <v>5330.42</v>
      </c>
      <c r="H335" s="9">
        <f t="shared" ref="H335:H351" si="46">ROUND(ROUND(F335,2)*ROUND(G335,2),2)</f>
        <v>5330.42</v>
      </c>
      <c r="J335" s="27">
        <f t="shared" si="37"/>
        <v>5330.42</v>
      </c>
      <c r="K335" s="27">
        <f t="shared" si="38"/>
        <v>5330.42</v>
      </c>
      <c r="L335" s="28">
        <f t="shared" si="39"/>
        <v>0</v>
      </c>
    </row>
    <row r="336" spans="1:12">
      <c r="A336" s="5" t="s">
        <v>841</v>
      </c>
      <c r="B336" s="6" t="s">
        <v>748</v>
      </c>
      <c r="C336" s="7" t="s">
        <v>749</v>
      </c>
      <c r="D336" s="6" t="s">
        <v>435</v>
      </c>
      <c r="E336" s="6" t="s">
        <v>521</v>
      </c>
      <c r="F336" s="8">
        <v>4</v>
      </c>
      <c r="G336" s="8">
        <v>91.98</v>
      </c>
      <c r="H336" s="9">
        <f t="shared" si="46"/>
        <v>367.92</v>
      </c>
      <c r="J336" s="27">
        <f t="shared" si="37"/>
        <v>91.98</v>
      </c>
      <c r="K336" s="27">
        <f t="shared" si="38"/>
        <v>367.92</v>
      </c>
      <c r="L336" s="28">
        <f t="shared" si="39"/>
        <v>0</v>
      </c>
    </row>
    <row r="337" spans="1:12" ht="16.5">
      <c r="A337" s="5" t="s">
        <v>842</v>
      </c>
      <c r="B337" s="6" t="s">
        <v>695</v>
      </c>
      <c r="C337" s="7" t="s">
        <v>696</v>
      </c>
      <c r="D337" s="6" t="s">
        <v>13</v>
      </c>
      <c r="E337" s="6" t="s">
        <v>36</v>
      </c>
      <c r="F337" s="8">
        <v>1</v>
      </c>
      <c r="G337" s="8">
        <v>68.48</v>
      </c>
      <c r="H337" s="9">
        <f t="shared" si="46"/>
        <v>68.48</v>
      </c>
      <c r="J337" s="27">
        <f t="shared" ref="J337:J400" si="47">G337-G337*$J$4</f>
        <v>68.48</v>
      </c>
      <c r="K337" s="27">
        <f t="shared" ref="K337:K400" si="48">ROUND(J337*F337,2)</f>
        <v>68.48</v>
      </c>
      <c r="L337" s="28">
        <f t="shared" ref="L337:L400" si="49">1-J337/G337</f>
        <v>0</v>
      </c>
    </row>
    <row r="338" spans="1:12" ht="16.5">
      <c r="A338" s="5" t="s">
        <v>843</v>
      </c>
      <c r="B338" s="6" t="s">
        <v>756</v>
      </c>
      <c r="C338" s="7" t="s">
        <v>757</v>
      </c>
      <c r="D338" s="6" t="s">
        <v>13</v>
      </c>
      <c r="E338" s="6" t="s">
        <v>36</v>
      </c>
      <c r="F338" s="8">
        <v>3</v>
      </c>
      <c r="G338" s="8">
        <v>12.14</v>
      </c>
      <c r="H338" s="9">
        <f t="shared" si="46"/>
        <v>36.42</v>
      </c>
      <c r="J338" s="27">
        <f t="shared" si="47"/>
        <v>12.14</v>
      </c>
      <c r="K338" s="27">
        <f t="shared" si="48"/>
        <v>36.42</v>
      </c>
      <c r="L338" s="28">
        <f t="shared" si="49"/>
        <v>0</v>
      </c>
    </row>
    <row r="339" spans="1:12">
      <c r="A339" s="5" t="s">
        <v>844</v>
      </c>
      <c r="B339" s="6" t="s">
        <v>827</v>
      </c>
      <c r="C339" s="7" t="s">
        <v>828</v>
      </c>
      <c r="D339" s="6" t="s">
        <v>435</v>
      </c>
      <c r="E339" s="6" t="s">
        <v>521</v>
      </c>
      <c r="F339" s="8">
        <v>1</v>
      </c>
      <c r="G339" s="8">
        <v>3170.99</v>
      </c>
      <c r="H339" s="9">
        <f t="shared" si="46"/>
        <v>3170.99</v>
      </c>
      <c r="J339" s="27">
        <f t="shared" si="47"/>
        <v>3170.99</v>
      </c>
      <c r="K339" s="27">
        <f t="shared" si="48"/>
        <v>3170.99</v>
      </c>
      <c r="L339" s="28">
        <f t="shared" si="49"/>
        <v>0</v>
      </c>
    </row>
    <row r="340" spans="1:12" ht="16.5">
      <c r="A340" s="5" t="s">
        <v>845</v>
      </c>
      <c r="B340" s="6" t="s">
        <v>698</v>
      </c>
      <c r="C340" s="7" t="s">
        <v>699</v>
      </c>
      <c r="D340" s="6" t="s">
        <v>13</v>
      </c>
      <c r="E340" s="6" t="s">
        <v>36</v>
      </c>
      <c r="F340" s="8">
        <v>3</v>
      </c>
      <c r="G340" s="8">
        <v>70.61</v>
      </c>
      <c r="H340" s="9">
        <f t="shared" si="46"/>
        <v>211.83</v>
      </c>
      <c r="J340" s="27">
        <f t="shared" si="47"/>
        <v>70.61</v>
      </c>
      <c r="K340" s="27">
        <f t="shared" si="48"/>
        <v>211.83</v>
      </c>
      <c r="L340" s="28">
        <f t="shared" si="49"/>
        <v>0</v>
      </c>
    </row>
    <row r="341" spans="1:12" ht="16.5">
      <c r="A341" s="5" t="s">
        <v>846</v>
      </c>
      <c r="B341" s="6" t="s">
        <v>724</v>
      </c>
      <c r="C341" s="7" t="s">
        <v>725</v>
      </c>
      <c r="D341" s="6" t="s">
        <v>13</v>
      </c>
      <c r="E341" s="6" t="s">
        <v>36</v>
      </c>
      <c r="F341" s="8">
        <v>2</v>
      </c>
      <c r="G341" s="8">
        <v>74.64</v>
      </c>
      <c r="H341" s="9">
        <f t="shared" si="46"/>
        <v>149.28</v>
      </c>
      <c r="J341" s="27">
        <f t="shared" si="47"/>
        <v>74.64</v>
      </c>
      <c r="K341" s="27">
        <f t="shared" si="48"/>
        <v>149.28</v>
      </c>
      <c r="L341" s="28">
        <f t="shared" si="49"/>
        <v>0</v>
      </c>
    </row>
    <row r="342" spans="1:12" ht="16.5">
      <c r="A342" s="5" t="s">
        <v>847</v>
      </c>
      <c r="B342" s="6" t="s">
        <v>848</v>
      </c>
      <c r="C342" s="7" t="s">
        <v>849</v>
      </c>
      <c r="D342" s="6" t="s">
        <v>13</v>
      </c>
      <c r="E342" s="6" t="s">
        <v>36</v>
      </c>
      <c r="F342" s="8">
        <v>1</v>
      </c>
      <c r="G342" s="8">
        <v>74.64</v>
      </c>
      <c r="H342" s="9">
        <f t="shared" si="46"/>
        <v>74.64</v>
      </c>
      <c r="J342" s="27">
        <f t="shared" si="47"/>
        <v>74.64</v>
      </c>
      <c r="K342" s="27">
        <f t="shared" si="48"/>
        <v>74.64</v>
      </c>
      <c r="L342" s="28">
        <f t="shared" si="49"/>
        <v>0</v>
      </c>
    </row>
    <row r="343" spans="1:12" ht="16.5">
      <c r="A343" s="5" t="s">
        <v>850</v>
      </c>
      <c r="B343" s="6" t="s">
        <v>812</v>
      </c>
      <c r="C343" s="7" t="s">
        <v>813</v>
      </c>
      <c r="D343" s="6" t="s">
        <v>13</v>
      </c>
      <c r="E343" s="6" t="s">
        <v>36</v>
      </c>
      <c r="F343" s="8">
        <v>1</v>
      </c>
      <c r="G343" s="8">
        <v>79.62</v>
      </c>
      <c r="H343" s="9">
        <f t="shared" si="46"/>
        <v>79.62</v>
      </c>
      <c r="J343" s="27">
        <f t="shared" si="47"/>
        <v>79.62</v>
      </c>
      <c r="K343" s="27">
        <f t="shared" si="48"/>
        <v>79.62</v>
      </c>
      <c r="L343" s="28">
        <f t="shared" si="49"/>
        <v>0</v>
      </c>
    </row>
    <row r="344" spans="1:12" ht="16.5">
      <c r="A344" s="5" t="s">
        <v>851</v>
      </c>
      <c r="B344" s="6" t="s">
        <v>852</v>
      </c>
      <c r="C344" s="7" t="s">
        <v>853</v>
      </c>
      <c r="D344" s="6" t="s">
        <v>13</v>
      </c>
      <c r="E344" s="6" t="s">
        <v>36</v>
      </c>
      <c r="F344" s="8">
        <v>1</v>
      </c>
      <c r="G344" s="8">
        <v>87.51</v>
      </c>
      <c r="H344" s="9">
        <f t="shared" si="46"/>
        <v>87.51</v>
      </c>
      <c r="J344" s="27">
        <f t="shared" si="47"/>
        <v>87.51</v>
      </c>
      <c r="K344" s="27">
        <f t="shared" si="48"/>
        <v>87.51</v>
      </c>
      <c r="L344" s="28">
        <f t="shared" si="49"/>
        <v>0</v>
      </c>
    </row>
    <row r="345" spans="1:12" ht="16.5">
      <c r="A345" s="5" t="s">
        <v>854</v>
      </c>
      <c r="B345" s="6" t="s">
        <v>855</v>
      </c>
      <c r="C345" s="7" t="s">
        <v>856</v>
      </c>
      <c r="D345" s="6" t="s">
        <v>13</v>
      </c>
      <c r="E345" s="6" t="s">
        <v>36</v>
      </c>
      <c r="F345" s="8">
        <v>3</v>
      </c>
      <c r="G345" s="8">
        <v>97.65</v>
      </c>
      <c r="H345" s="9">
        <f t="shared" si="46"/>
        <v>292.95</v>
      </c>
      <c r="J345" s="27">
        <f t="shared" si="47"/>
        <v>97.65</v>
      </c>
      <c r="K345" s="27">
        <f t="shared" si="48"/>
        <v>292.95</v>
      </c>
      <c r="L345" s="28">
        <f t="shared" si="49"/>
        <v>0</v>
      </c>
    </row>
    <row r="346" spans="1:12">
      <c r="A346" s="5" t="s">
        <v>857</v>
      </c>
      <c r="B346" s="6" t="s">
        <v>742</v>
      </c>
      <c r="C346" s="7" t="s">
        <v>743</v>
      </c>
      <c r="D346" s="6" t="s">
        <v>435</v>
      </c>
      <c r="E346" s="6" t="s">
        <v>521</v>
      </c>
      <c r="F346" s="8">
        <v>1</v>
      </c>
      <c r="G346" s="8">
        <v>120.68</v>
      </c>
      <c r="H346" s="9">
        <f t="shared" si="46"/>
        <v>120.68</v>
      </c>
      <c r="J346" s="27">
        <f t="shared" si="47"/>
        <v>120.68</v>
      </c>
      <c r="K346" s="27">
        <f t="shared" si="48"/>
        <v>120.68</v>
      </c>
      <c r="L346" s="28">
        <f t="shared" si="49"/>
        <v>0</v>
      </c>
    </row>
    <row r="347" spans="1:12">
      <c r="A347" s="5" t="s">
        <v>858</v>
      </c>
      <c r="B347" s="6" t="s">
        <v>859</v>
      </c>
      <c r="C347" s="7" t="s">
        <v>860</v>
      </c>
      <c r="D347" s="6" t="s">
        <v>435</v>
      </c>
      <c r="E347" s="6" t="s">
        <v>521</v>
      </c>
      <c r="F347" s="8">
        <v>1</v>
      </c>
      <c r="G347" s="8">
        <v>152.82</v>
      </c>
      <c r="H347" s="9">
        <f t="shared" si="46"/>
        <v>152.82</v>
      </c>
      <c r="J347" s="27">
        <f t="shared" si="47"/>
        <v>152.82</v>
      </c>
      <c r="K347" s="27">
        <f t="shared" si="48"/>
        <v>152.82</v>
      </c>
      <c r="L347" s="28">
        <f t="shared" si="49"/>
        <v>0</v>
      </c>
    </row>
    <row r="348" spans="1:12" ht="16.5">
      <c r="A348" s="5" t="s">
        <v>861</v>
      </c>
      <c r="B348" s="6" t="s">
        <v>777</v>
      </c>
      <c r="C348" s="7" t="s">
        <v>778</v>
      </c>
      <c r="D348" s="6" t="s">
        <v>13</v>
      </c>
      <c r="E348" s="6" t="s">
        <v>36</v>
      </c>
      <c r="F348" s="8">
        <v>1</v>
      </c>
      <c r="G348" s="8">
        <v>156.47999999999999</v>
      </c>
      <c r="H348" s="9">
        <f t="shared" si="46"/>
        <v>156.47999999999999</v>
      </c>
      <c r="J348" s="27">
        <f t="shared" si="47"/>
        <v>156.47999999999999</v>
      </c>
      <c r="K348" s="27">
        <f t="shared" si="48"/>
        <v>156.47999999999999</v>
      </c>
      <c r="L348" s="28">
        <f t="shared" si="49"/>
        <v>0</v>
      </c>
    </row>
    <row r="349" spans="1:12" ht="16.5">
      <c r="A349" s="5" t="s">
        <v>862</v>
      </c>
      <c r="B349" s="6" t="s">
        <v>824</v>
      </c>
      <c r="C349" s="7" t="s">
        <v>825</v>
      </c>
      <c r="D349" s="6" t="s">
        <v>13</v>
      </c>
      <c r="E349" s="6" t="s">
        <v>36</v>
      </c>
      <c r="F349" s="8">
        <v>1</v>
      </c>
      <c r="G349" s="8">
        <v>416.05</v>
      </c>
      <c r="H349" s="9">
        <f t="shared" si="46"/>
        <v>416.05</v>
      </c>
      <c r="J349" s="27">
        <f t="shared" si="47"/>
        <v>416.05</v>
      </c>
      <c r="K349" s="27">
        <f t="shared" si="48"/>
        <v>416.05</v>
      </c>
      <c r="L349" s="28">
        <f t="shared" si="49"/>
        <v>0</v>
      </c>
    </row>
    <row r="350" spans="1:12" ht="16.5">
      <c r="A350" s="5" t="s">
        <v>863</v>
      </c>
      <c r="B350" s="6" t="s">
        <v>790</v>
      </c>
      <c r="C350" s="7" t="s">
        <v>791</v>
      </c>
      <c r="D350" s="6" t="s">
        <v>435</v>
      </c>
      <c r="E350" s="6" t="s">
        <v>521</v>
      </c>
      <c r="F350" s="8">
        <v>1</v>
      </c>
      <c r="G350" s="8">
        <v>370.84</v>
      </c>
      <c r="H350" s="9">
        <f t="shared" si="46"/>
        <v>370.84</v>
      </c>
      <c r="J350" s="27">
        <f t="shared" si="47"/>
        <v>370.84</v>
      </c>
      <c r="K350" s="27">
        <f t="shared" si="48"/>
        <v>370.84</v>
      </c>
      <c r="L350" s="28">
        <f t="shared" si="49"/>
        <v>0</v>
      </c>
    </row>
    <row r="351" spans="1:12" ht="16.5">
      <c r="A351" s="5" t="s">
        <v>864</v>
      </c>
      <c r="B351" s="6" t="s">
        <v>865</v>
      </c>
      <c r="C351" s="7" t="s">
        <v>866</v>
      </c>
      <c r="D351" s="6" t="s">
        <v>25</v>
      </c>
      <c r="E351" s="6" t="s">
        <v>36</v>
      </c>
      <c r="F351" s="8">
        <v>1</v>
      </c>
      <c r="G351" s="8">
        <v>1292.21</v>
      </c>
      <c r="H351" s="9">
        <f t="shared" si="46"/>
        <v>1292.21</v>
      </c>
      <c r="J351" s="27">
        <f t="shared" si="47"/>
        <v>1292.21</v>
      </c>
      <c r="K351" s="27">
        <f t="shared" si="48"/>
        <v>1292.21</v>
      </c>
      <c r="L351" s="28">
        <f t="shared" si="49"/>
        <v>0</v>
      </c>
    </row>
    <row r="352" spans="1:12" ht="20.100000000000001" customHeight="1">
      <c r="A352" s="3" t="s">
        <v>867</v>
      </c>
      <c r="B352" s="70" t="s">
        <v>868</v>
      </c>
      <c r="C352" s="70"/>
      <c r="D352" s="70"/>
      <c r="E352" s="70"/>
      <c r="F352" s="70"/>
      <c r="G352" s="70"/>
      <c r="H352" s="4">
        <f>ROUND(SUM(H353:H354),2)</f>
        <v>8501.41</v>
      </c>
      <c r="J352" s="36"/>
      <c r="K352" s="36"/>
      <c r="L352" s="35"/>
    </row>
    <row r="353" spans="1:12" ht="16.5">
      <c r="A353" s="5" t="s">
        <v>869</v>
      </c>
      <c r="B353" s="6" t="s">
        <v>839</v>
      </c>
      <c r="C353" s="7" t="s">
        <v>840</v>
      </c>
      <c r="D353" s="6" t="s">
        <v>435</v>
      </c>
      <c r="E353" s="6" t="s">
        <v>521</v>
      </c>
      <c r="F353" s="8">
        <v>1</v>
      </c>
      <c r="G353" s="8">
        <v>5330.42</v>
      </c>
      <c r="H353" s="9">
        <f>ROUND(ROUND(F353,2)*ROUND(G353,2),2)</f>
        <v>5330.42</v>
      </c>
      <c r="J353" s="27">
        <f t="shared" si="47"/>
        <v>5330.42</v>
      </c>
      <c r="K353" s="27">
        <f t="shared" si="48"/>
        <v>5330.42</v>
      </c>
      <c r="L353" s="28">
        <f t="shared" si="49"/>
        <v>0</v>
      </c>
    </row>
    <row r="354" spans="1:12">
      <c r="A354" s="5" t="s">
        <v>870</v>
      </c>
      <c r="B354" s="6" t="s">
        <v>827</v>
      </c>
      <c r="C354" s="7" t="s">
        <v>828</v>
      </c>
      <c r="D354" s="6" t="s">
        <v>435</v>
      </c>
      <c r="E354" s="6" t="s">
        <v>521</v>
      </c>
      <c r="F354" s="8">
        <v>1</v>
      </c>
      <c r="G354" s="8">
        <v>3170.99</v>
      </c>
      <c r="H354" s="9">
        <f>ROUND(ROUND(F354,2)*ROUND(G354,2),2)</f>
        <v>3170.99</v>
      </c>
      <c r="J354" s="27">
        <f t="shared" si="47"/>
        <v>3170.99</v>
      </c>
      <c r="K354" s="27">
        <f t="shared" si="48"/>
        <v>3170.99</v>
      </c>
      <c r="L354" s="28">
        <f t="shared" si="49"/>
        <v>0</v>
      </c>
    </row>
    <row r="355" spans="1:12" ht="20.100000000000001" customHeight="1">
      <c r="A355" s="3" t="s">
        <v>871</v>
      </c>
      <c r="B355" s="70" t="s">
        <v>872</v>
      </c>
      <c r="C355" s="70"/>
      <c r="D355" s="70"/>
      <c r="E355" s="70"/>
      <c r="F355" s="70"/>
      <c r="G355" s="70"/>
      <c r="H355" s="4">
        <f>ROUND(SUM(H356:H365),2)</f>
        <v>5681.67</v>
      </c>
      <c r="J355" s="36"/>
      <c r="K355" s="36"/>
      <c r="L355" s="35"/>
    </row>
    <row r="356" spans="1:12" ht="16.5">
      <c r="A356" s="5" t="s">
        <v>873</v>
      </c>
      <c r="B356" s="6" t="s">
        <v>739</v>
      </c>
      <c r="C356" s="7" t="s">
        <v>740</v>
      </c>
      <c r="D356" s="6" t="s">
        <v>25</v>
      </c>
      <c r="E356" s="6" t="s">
        <v>36</v>
      </c>
      <c r="F356" s="8">
        <v>1</v>
      </c>
      <c r="G356" s="8">
        <v>1140.19</v>
      </c>
      <c r="H356" s="9">
        <f t="shared" ref="H356:H365" si="50">ROUND(ROUND(F356,2)*ROUND(G356,2),2)</f>
        <v>1140.19</v>
      </c>
      <c r="J356" s="27">
        <f t="shared" si="47"/>
        <v>1140.19</v>
      </c>
      <c r="K356" s="27">
        <f t="shared" si="48"/>
        <v>1140.19</v>
      </c>
      <c r="L356" s="28">
        <f t="shared" si="49"/>
        <v>0</v>
      </c>
    </row>
    <row r="357" spans="1:12">
      <c r="A357" s="5" t="s">
        <v>874</v>
      </c>
      <c r="B357" s="6" t="s">
        <v>748</v>
      </c>
      <c r="C357" s="7" t="s">
        <v>749</v>
      </c>
      <c r="D357" s="6" t="s">
        <v>435</v>
      </c>
      <c r="E357" s="6" t="s">
        <v>521</v>
      </c>
      <c r="F357" s="8">
        <v>4</v>
      </c>
      <c r="G357" s="8">
        <v>91.98</v>
      </c>
      <c r="H357" s="9">
        <f t="shared" si="50"/>
        <v>367.92</v>
      </c>
      <c r="J357" s="27">
        <f t="shared" si="47"/>
        <v>91.98</v>
      </c>
      <c r="K357" s="27">
        <f t="shared" si="48"/>
        <v>367.92</v>
      </c>
      <c r="L357" s="28">
        <f t="shared" si="49"/>
        <v>0</v>
      </c>
    </row>
    <row r="358" spans="1:12" ht="16.5">
      <c r="A358" s="5" t="s">
        <v>875</v>
      </c>
      <c r="B358" s="6" t="s">
        <v>695</v>
      </c>
      <c r="C358" s="7" t="s">
        <v>696</v>
      </c>
      <c r="D358" s="6" t="s">
        <v>13</v>
      </c>
      <c r="E358" s="6" t="s">
        <v>36</v>
      </c>
      <c r="F358" s="8">
        <v>1</v>
      </c>
      <c r="G358" s="8">
        <v>68.48</v>
      </c>
      <c r="H358" s="9">
        <f t="shared" si="50"/>
        <v>68.48</v>
      </c>
      <c r="J358" s="27">
        <f t="shared" si="47"/>
        <v>68.48</v>
      </c>
      <c r="K358" s="27">
        <f t="shared" si="48"/>
        <v>68.48</v>
      </c>
      <c r="L358" s="28">
        <f t="shared" si="49"/>
        <v>0</v>
      </c>
    </row>
    <row r="359" spans="1:12" ht="16.5">
      <c r="A359" s="5" t="s">
        <v>876</v>
      </c>
      <c r="B359" s="6" t="s">
        <v>824</v>
      </c>
      <c r="C359" s="7" t="s">
        <v>825</v>
      </c>
      <c r="D359" s="6" t="s">
        <v>13</v>
      </c>
      <c r="E359" s="6" t="s">
        <v>36</v>
      </c>
      <c r="F359" s="8">
        <v>1</v>
      </c>
      <c r="G359" s="8">
        <v>416.05</v>
      </c>
      <c r="H359" s="9">
        <f t="shared" si="50"/>
        <v>416.05</v>
      </c>
      <c r="J359" s="27">
        <f t="shared" si="47"/>
        <v>416.05</v>
      </c>
      <c r="K359" s="27">
        <f t="shared" si="48"/>
        <v>416.05</v>
      </c>
      <c r="L359" s="28">
        <f t="shared" si="49"/>
        <v>0</v>
      </c>
    </row>
    <row r="360" spans="1:12">
      <c r="A360" s="5" t="s">
        <v>877</v>
      </c>
      <c r="B360" s="6" t="s">
        <v>742</v>
      </c>
      <c r="C360" s="7" t="s">
        <v>743</v>
      </c>
      <c r="D360" s="6" t="s">
        <v>435</v>
      </c>
      <c r="E360" s="6" t="s">
        <v>521</v>
      </c>
      <c r="F360" s="8">
        <v>1</v>
      </c>
      <c r="G360" s="8">
        <v>120.68</v>
      </c>
      <c r="H360" s="9">
        <f t="shared" si="50"/>
        <v>120.68</v>
      </c>
      <c r="J360" s="27">
        <f t="shared" si="47"/>
        <v>120.68</v>
      </c>
      <c r="K360" s="27">
        <f t="shared" si="48"/>
        <v>120.68</v>
      </c>
      <c r="L360" s="28">
        <f t="shared" si="49"/>
        <v>0</v>
      </c>
    </row>
    <row r="361" spans="1:12" ht="16.5">
      <c r="A361" s="5" t="s">
        <v>878</v>
      </c>
      <c r="B361" s="6" t="s">
        <v>855</v>
      </c>
      <c r="C361" s="7" t="s">
        <v>856</v>
      </c>
      <c r="D361" s="6" t="s">
        <v>13</v>
      </c>
      <c r="E361" s="6" t="s">
        <v>36</v>
      </c>
      <c r="F361" s="8">
        <v>2</v>
      </c>
      <c r="G361" s="8">
        <v>97.65</v>
      </c>
      <c r="H361" s="9">
        <f t="shared" si="50"/>
        <v>195.3</v>
      </c>
      <c r="J361" s="27">
        <f t="shared" si="47"/>
        <v>97.65</v>
      </c>
      <c r="K361" s="27">
        <f t="shared" si="48"/>
        <v>195.3</v>
      </c>
      <c r="L361" s="28">
        <f t="shared" si="49"/>
        <v>0</v>
      </c>
    </row>
    <row r="362" spans="1:12" ht="16.5">
      <c r="A362" s="5" t="s">
        <v>879</v>
      </c>
      <c r="B362" s="6" t="s">
        <v>852</v>
      </c>
      <c r="C362" s="7" t="s">
        <v>853</v>
      </c>
      <c r="D362" s="6" t="s">
        <v>13</v>
      </c>
      <c r="E362" s="6" t="s">
        <v>36</v>
      </c>
      <c r="F362" s="8">
        <v>1</v>
      </c>
      <c r="G362" s="8">
        <v>87.51</v>
      </c>
      <c r="H362" s="9">
        <f t="shared" si="50"/>
        <v>87.51</v>
      </c>
      <c r="J362" s="27">
        <f t="shared" si="47"/>
        <v>87.51</v>
      </c>
      <c r="K362" s="27">
        <f t="shared" si="48"/>
        <v>87.51</v>
      </c>
      <c r="L362" s="28">
        <f t="shared" si="49"/>
        <v>0</v>
      </c>
    </row>
    <row r="363" spans="1:12" ht="16.5">
      <c r="A363" s="5" t="s">
        <v>880</v>
      </c>
      <c r="B363" s="6" t="s">
        <v>812</v>
      </c>
      <c r="C363" s="7" t="s">
        <v>813</v>
      </c>
      <c r="D363" s="6" t="s">
        <v>13</v>
      </c>
      <c r="E363" s="6" t="s">
        <v>36</v>
      </c>
      <c r="F363" s="8">
        <v>1</v>
      </c>
      <c r="G363" s="8">
        <v>79.62</v>
      </c>
      <c r="H363" s="9">
        <f t="shared" si="50"/>
        <v>79.62</v>
      </c>
      <c r="J363" s="27">
        <f t="shared" si="47"/>
        <v>79.62</v>
      </c>
      <c r="K363" s="27">
        <f t="shared" si="48"/>
        <v>79.62</v>
      </c>
      <c r="L363" s="28">
        <f t="shared" si="49"/>
        <v>0</v>
      </c>
    </row>
    <row r="364" spans="1:12" ht="16.5">
      <c r="A364" s="5" t="s">
        <v>881</v>
      </c>
      <c r="B364" s="6" t="s">
        <v>797</v>
      </c>
      <c r="C364" s="7" t="s">
        <v>798</v>
      </c>
      <c r="D364" s="6" t="s">
        <v>13</v>
      </c>
      <c r="E364" s="6" t="s">
        <v>36</v>
      </c>
      <c r="F364" s="8">
        <v>3</v>
      </c>
      <c r="G364" s="8">
        <v>13.48</v>
      </c>
      <c r="H364" s="9">
        <f t="shared" si="50"/>
        <v>40.44</v>
      </c>
      <c r="J364" s="27">
        <f t="shared" si="47"/>
        <v>13.48</v>
      </c>
      <c r="K364" s="27">
        <f t="shared" si="48"/>
        <v>40.44</v>
      </c>
      <c r="L364" s="28">
        <f t="shared" si="49"/>
        <v>0</v>
      </c>
    </row>
    <row r="365" spans="1:12" ht="16.5">
      <c r="A365" s="5" t="s">
        <v>882</v>
      </c>
      <c r="B365" s="6" t="s">
        <v>883</v>
      </c>
      <c r="C365" s="7" t="s">
        <v>884</v>
      </c>
      <c r="D365" s="6" t="s">
        <v>25</v>
      </c>
      <c r="E365" s="6" t="s">
        <v>36</v>
      </c>
      <c r="F365" s="8">
        <v>1</v>
      </c>
      <c r="G365" s="8">
        <v>3165.48</v>
      </c>
      <c r="H365" s="9">
        <f t="shared" si="50"/>
        <v>3165.48</v>
      </c>
      <c r="J365" s="27">
        <f t="shared" si="47"/>
        <v>3165.48</v>
      </c>
      <c r="K365" s="27">
        <f t="shared" si="48"/>
        <v>3165.48</v>
      </c>
      <c r="L365" s="28">
        <f t="shared" si="49"/>
        <v>0</v>
      </c>
    </row>
    <row r="366" spans="1:12" ht="20.100000000000001" customHeight="1">
      <c r="A366" s="3" t="s">
        <v>885</v>
      </c>
      <c r="B366" s="70" t="s">
        <v>886</v>
      </c>
      <c r="C366" s="70"/>
      <c r="D366" s="70"/>
      <c r="E366" s="70"/>
      <c r="F366" s="70"/>
      <c r="G366" s="70"/>
      <c r="H366" s="4">
        <f>ROUND(SUM(H367:H375),2)</f>
        <v>5219.16</v>
      </c>
      <c r="J366" s="36"/>
      <c r="K366" s="36"/>
      <c r="L366" s="35"/>
    </row>
    <row r="367" spans="1:12" ht="16.5">
      <c r="A367" s="5" t="s">
        <v>887</v>
      </c>
      <c r="B367" s="6" t="s">
        <v>739</v>
      </c>
      <c r="C367" s="7" t="s">
        <v>740</v>
      </c>
      <c r="D367" s="6" t="s">
        <v>25</v>
      </c>
      <c r="E367" s="6" t="s">
        <v>36</v>
      </c>
      <c r="F367" s="8">
        <v>1</v>
      </c>
      <c r="G367" s="8">
        <v>1140.19</v>
      </c>
      <c r="H367" s="9">
        <f t="shared" ref="H367:H375" si="51">ROUND(ROUND(F367,2)*ROUND(G367,2),2)</f>
        <v>1140.19</v>
      </c>
      <c r="J367" s="27">
        <f t="shared" si="47"/>
        <v>1140.19</v>
      </c>
      <c r="K367" s="27">
        <f t="shared" si="48"/>
        <v>1140.19</v>
      </c>
      <c r="L367" s="28">
        <f t="shared" si="49"/>
        <v>0</v>
      </c>
    </row>
    <row r="368" spans="1:12">
      <c r="A368" s="5" t="s">
        <v>888</v>
      </c>
      <c r="B368" s="6" t="s">
        <v>748</v>
      </c>
      <c r="C368" s="7" t="s">
        <v>749</v>
      </c>
      <c r="D368" s="6" t="s">
        <v>435</v>
      </c>
      <c r="E368" s="6" t="s">
        <v>521</v>
      </c>
      <c r="F368" s="8">
        <v>4</v>
      </c>
      <c r="G368" s="8">
        <v>91.98</v>
      </c>
      <c r="H368" s="9">
        <f t="shared" si="51"/>
        <v>367.92</v>
      </c>
      <c r="J368" s="27">
        <f t="shared" si="47"/>
        <v>91.98</v>
      </c>
      <c r="K368" s="27">
        <f t="shared" si="48"/>
        <v>367.92</v>
      </c>
      <c r="L368" s="28">
        <f t="shared" si="49"/>
        <v>0</v>
      </c>
    </row>
    <row r="369" spans="1:12" ht="16.5">
      <c r="A369" s="5" t="s">
        <v>889</v>
      </c>
      <c r="B369" s="6" t="s">
        <v>756</v>
      </c>
      <c r="C369" s="7" t="s">
        <v>757</v>
      </c>
      <c r="D369" s="6" t="s">
        <v>13</v>
      </c>
      <c r="E369" s="6" t="s">
        <v>36</v>
      </c>
      <c r="F369" s="8">
        <v>3</v>
      </c>
      <c r="G369" s="8">
        <v>12.14</v>
      </c>
      <c r="H369" s="9">
        <f t="shared" si="51"/>
        <v>36.42</v>
      </c>
      <c r="J369" s="27">
        <f t="shared" si="47"/>
        <v>12.14</v>
      </c>
      <c r="K369" s="27">
        <f t="shared" si="48"/>
        <v>36.42</v>
      </c>
      <c r="L369" s="28">
        <f t="shared" si="49"/>
        <v>0</v>
      </c>
    </row>
    <row r="370" spans="1:12" ht="16.5">
      <c r="A370" s="5" t="s">
        <v>890</v>
      </c>
      <c r="B370" s="6" t="s">
        <v>695</v>
      </c>
      <c r="C370" s="7" t="s">
        <v>696</v>
      </c>
      <c r="D370" s="6" t="s">
        <v>13</v>
      </c>
      <c r="E370" s="6" t="s">
        <v>36</v>
      </c>
      <c r="F370" s="8">
        <v>1</v>
      </c>
      <c r="G370" s="8">
        <v>68.48</v>
      </c>
      <c r="H370" s="9">
        <f t="shared" si="51"/>
        <v>68.48</v>
      </c>
      <c r="J370" s="27">
        <f t="shared" si="47"/>
        <v>68.48</v>
      </c>
      <c r="K370" s="27">
        <f t="shared" si="48"/>
        <v>68.48</v>
      </c>
      <c r="L370" s="28">
        <f t="shared" si="49"/>
        <v>0</v>
      </c>
    </row>
    <row r="371" spans="1:12" ht="16.5">
      <c r="A371" s="5" t="s">
        <v>891</v>
      </c>
      <c r="B371" s="6" t="s">
        <v>752</v>
      </c>
      <c r="C371" s="7" t="s">
        <v>753</v>
      </c>
      <c r="D371" s="6" t="s">
        <v>25</v>
      </c>
      <c r="E371" s="6" t="s">
        <v>36</v>
      </c>
      <c r="F371" s="8">
        <v>1</v>
      </c>
      <c r="G371" s="8">
        <v>3153.48</v>
      </c>
      <c r="H371" s="9">
        <f t="shared" si="51"/>
        <v>3153.48</v>
      </c>
      <c r="J371" s="27">
        <f t="shared" si="47"/>
        <v>3153.48</v>
      </c>
      <c r="K371" s="27">
        <f t="shared" si="48"/>
        <v>3153.48</v>
      </c>
      <c r="L371" s="28">
        <f t="shared" si="49"/>
        <v>0</v>
      </c>
    </row>
    <row r="372" spans="1:12" ht="16.5">
      <c r="A372" s="5" t="s">
        <v>892</v>
      </c>
      <c r="B372" s="6" t="s">
        <v>855</v>
      </c>
      <c r="C372" s="7" t="s">
        <v>856</v>
      </c>
      <c r="D372" s="6" t="s">
        <v>13</v>
      </c>
      <c r="E372" s="6" t="s">
        <v>36</v>
      </c>
      <c r="F372" s="8">
        <v>1</v>
      </c>
      <c r="G372" s="8">
        <v>97.65</v>
      </c>
      <c r="H372" s="9">
        <f t="shared" si="51"/>
        <v>97.65</v>
      </c>
      <c r="J372" s="27">
        <f t="shared" si="47"/>
        <v>97.65</v>
      </c>
      <c r="K372" s="27">
        <f t="shared" si="48"/>
        <v>97.65</v>
      </c>
      <c r="L372" s="28">
        <f t="shared" si="49"/>
        <v>0</v>
      </c>
    </row>
    <row r="373" spans="1:12" ht="16.5">
      <c r="A373" s="5" t="s">
        <v>893</v>
      </c>
      <c r="B373" s="6" t="s">
        <v>848</v>
      </c>
      <c r="C373" s="7" t="s">
        <v>849</v>
      </c>
      <c r="D373" s="6" t="s">
        <v>13</v>
      </c>
      <c r="E373" s="6" t="s">
        <v>36</v>
      </c>
      <c r="F373" s="8">
        <v>1</v>
      </c>
      <c r="G373" s="8">
        <v>74.64</v>
      </c>
      <c r="H373" s="9">
        <f t="shared" si="51"/>
        <v>74.64</v>
      </c>
      <c r="J373" s="27">
        <f t="shared" si="47"/>
        <v>74.64</v>
      </c>
      <c r="K373" s="27">
        <f t="shared" si="48"/>
        <v>74.64</v>
      </c>
      <c r="L373" s="28">
        <f t="shared" si="49"/>
        <v>0</v>
      </c>
    </row>
    <row r="374" spans="1:12" ht="16.5">
      <c r="A374" s="5" t="s">
        <v>894</v>
      </c>
      <c r="B374" s="6" t="s">
        <v>724</v>
      </c>
      <c r="C374" s="7" t="s">
        <v>725</v>
      </c>
      <c r="D374" s="6" t="s">
        <v>13</v>
      </c>
      <c r="E374" s="6" t="s">
        <v>36</v>
      </c>
      <c r="F374" s="8">
        <v>1</v>
      </c>
      <c r="G374" s="8">
        <v>74.64</v>
      </c>
      <c r="H374" s="9">
        <f t="shared" si="51"/>
        <v>74.64</v>
      </c>
      <c r="J374" s="27">
        <f t="shared" si="47"/>
        <v>74.64</v>
      </c>
      <c r="K374" s="27">
        <f t="shared" si="48"/>
        <v>74.64</v>
      </c>
      <c r="L374" s="28">
        <f t="shared" si="49"/>
        <v>0</v>
      </c>
    </row>
    <row r="375" spans="1:12" ht="16.5">
      <c r="A375" s="5" t="s">
        <v>895</v>
      </c>
      <c r="B375" s="6" t="s">
        <v>727</v>
      </c>
      <c r="C375" s="7" t="s">
        <v>728</v>
      </c>
      <c r="D375" s="6" t="s">
        <v>13</v>
      </c>
      <c r="E375" s="6" t="s">
        <v>36</v>
      </c>
      <c r="F375" s="8">
        <v>18</v>
      </c>
      <c r="G375" s="8">
        <v>11.43</v>
      </c>
      <c r="H375" s="9">
        <f t="shared" si="51"/>
        <v>205.74</v>
      </c>
      <c r="J375" s="27">
        <f t="shared" si="47"/>
        <v>11.43</v>
      </c>
      <c r="K375" s="27">
        <f t="shared" si="48"/>
        <v>205.74</v>
      </c>
      <c r="L375" s="28">
        <f t="shared" si="49"/>
        <v>0</v>
      </c>
    </row>
    <row r="376" spans="1:12" ht="20.100000000000001" customHeight="1">
      <c r="A376" s="3" t="s">
        <v>896</v>
      </c>
      <c r="B376" s="70" t="s">
        <v>897</v>
      </c>
      <c r="C376" s="70"/>
      <c r="D376" s="70"/>
      <c r="E376" s="70"/>
      <c r="F376" s="70"/>
      <c r="G376" s="70"/>
      <c r="H376" s="4">
        <f>ROUND(SUM(H377:H384),2)</f>
        <v>5895.96</v>
      </c>
      <c r="J376" s="36"/>
      <c r="K376" s="36"/>
      <c r="L376" s="35"/>
    </row>
    <row r="377" spans="1:12" ht="16.5">
      <c r="A377" s="5" t="s">
        <v>898</v>
      </c>
      <c r="B377" s="6" t="s">
        <v>899</v>
      </c>
      <c r="C377" s="7" t="s">
        <v>900</v>
      </c>
      <c r="D377" s="6" t="s">
        <v>25</v>
      </c>
      <c r="E377" s="6" t="s">
        <v>36</v>
      </c>
      <c r="F377" s="8">
        <v>1</v>
      </c>
      <c r="G377" s="8">
        <v>1862.5</v>
      </c>
      <c r="H377" s="9">
        <f t="shared" ref="H377:H384" si="52">ROUND(ROUND(F377,2)*ROUND(G377,2),2)</f>
        <v>1862.5</v>
      </c>
      <c r="J377" s="27">
        <f t="shared" si="47"/>
        <v>1862.5</v>
      </c>
      <c r="K377" s="27">
        <f t="shared" si="48"/>
        <v>1862.5</v>
      </c>
      <c r="L377" s="28">
        <f t="shared" si="49"/>
        <v>0</v>
      </c>
    </row>
    <row r="378" spans="1:12">
      <c r="A378" s="5" t="s">
        <v>901</v>
      </c>
      <c r="B378" s="6" t="s">
        <v>748</v>
      </c>
      <c r="C378" s="7" t="s">
        <v>749</v>
      </c>
      <c r="D378" s="6" t="s">
        <v>435</v>
      </c>
      <c r="E378" s="6" t="s">
        <v>521</v>
      </c>
      <c r="F378" s="8">
        <v>4</v>
      </c>
      <c r="G378" s="8">
        <v>91.98</v>
      </c>
      <c r="H378" s="9">
        <f t="shared" si="52"/>
        <v>367.92</v>
      </c>
      <c r="J378" s="27">
        <f t="shared" si="47"/>
        <v>91.98</v>
      </c>
      <c r="K378" s="27">
        <f t="shared" si="48"/>
        <v>367.92</v>
      </c>
      <c r="L378" s="28">
        <f t="shared" si="49"/>
        <v>0</v>
      </c>
    </row>
    <row r="379" spans="1:12" ht="16.5">
      <c r="A379" s="5" t="s">
        <v>902</v>
      </c>
      <c r="B379" s="6" t="s">
        <v>756</v>
      </c>
      <c r="C379" s="7" t="s">
        <v>757</v>
      </c>
      <c r="D379" s="6" t="s">
        <v>13</v>
      </c>
      <c r="E379" s="6" t="s">
        <v>36</v>
      </c>
      <c r="F379" s="8">
        <v>3</v>
      </c>
      <c r="G379" s="8">
        <v>12.14</v>
      </c>
      <c r="H379" s="9">
        <f t="shared" si="52"/>
        <v>36.42</v>
      </c>
      <c r="J379" s="27">
        <f t="shared" si="47"/>
        <v>12.14</v>
      </c>
      <c r="K379" s="27">
        <f t="shared" si="48"/>
        <v>36.42</v>
      </c>
      <c r="L379" s="28">
        <f t="shared" si="49"/>
        <v>0</v>
      </c>
    </row>
    <row r="380" spans="1:12" ht="16.5">
      <c r="A380" s="5" t="s">
        <v>903</v>
      </c>
      <c r="B380" s="6" t="s">
        <v>695</v>
      </c>
      <c r="C380" s="7" t="s">
        <v>696</v>
      </c>
      <c r="D380" s="6" t="s">
        <v>13</v>
      </c>
      <c r="E380" s="6" t="s">
        <v>36</v>
      </c>
      <c r="F380" s="8">
        <v>1</v>
      </c>
      <c r="G380" s="8">
        <v>68.48</v>
      </c>
      <c r="H380" s="9">
        <f t="shared" si="52"/>
        <v>68.48</v>
      </c>
      <c r="J380" s="27">
        <f t="shared" si="47"/>
        <v>68.48</v>
      </c>
      <c r="K380" s="27">
        <f t="shared" si="48"/>
        <v>68.48</v>
      </c>
      <c r="L380" s="28">
        <f t="shared" si="49"/>
        <v>0</v>
      </c>
    </row>
    <row r="381" spans="1:12" ht="16.5">
      <c r="A381" s="5" t="s">
        <v>904</v>
      </c>
      <c r="B381" s="6" t="s">
        <v>752</v>
      </c>
      <c r="C381" s="7" t="s">
        <v>753</v>
      </c>
      <c r="D381" s="6" t="s">
        <v>25</v>
      </c>
      <c r="E381" s="6" t="s">
        <v>36</v>
      </c>
      <c r="F381" s="8">
        <v>1</v>
      </c>
      <c r="G381" s="8">
        <v>3153.48</v>
      </c>
      <c r="H381" s="9">
        <f t="shared" si="52"/>
        <v>3153.48</v>
      </c>
      <c r="J381" s="27">
        <f t="shared" si="47"/>
        <v>3153.48</v>
      </c>
      <c r="K381" s="27">
        <f t="shared" si="48"/>
        <v>3153.48</v>
      </c>
      <c r="L381" s="28">
        <f t="shared" si="49"/>
        <v>0</v>
      </c>
    </row>
    <row r="382" spans="1:12" ht="16.5">
      <c r="A382" s="5" t="s">
        <v>905</v>
      </c>
      <c r="B382" s="6" t="s">
        <v>812</v>
      </c>
      <c r="C382" s="7" t="s">
        <v>813</v>
      </c>
      <c r="D382" s="6" t="s">
        <v>13</v>
      </c>
      <c r="E382" s="6" t="s">
        <v>36</v>
      </c>
      <c r="F382" s="8">
        <v>1</v>
      </c>
      <c r="G382" s="8">
        <v>79.62</v>
      </c>
      <c r="H382" s="9">
        <f t="shared" si="52"/>
        <v>79.62</v>
      </c>
      <c r="J382" s="27">
        <f t="shared" si="47"/>
        <v>79.62</v>
      </c>
      <c r="K382" s="27">
        <f t="shared" si="48"/>
        <v>79.62</v>
      </c>
      <c r="L382" s="28">
        <f t="shared" si="49"/>
        <v>0</v>
      </c>
    </row>
    <row r="383" spans="1:12" ht="16.5">
      <c r="A383" s="5" t="s">
        <v>906</v>
      </c>
      <c r="B383" s="6" t="s">
        <v>852</v>
      </c>
      <c r="C383" s="7" t="s">
        <v>853</v>
      </c>
      <c r="D383" s="6" t="s">
        <v>13</v>
      </c>
      <c r="E383" s="6" t="s">
        <v>36</v>
      </c>
      <c r="F383" s="8">
        <v>1</v>
      </c>
      <c r="G383" s="8">
        <v>87.51</v>
      </c>
      <c r="H383" s="9">
        <f t="shared" si="52"/>
        <v>87.51</v>
      </c>
      <c r="J383" s="27">
        <f t="shared" si="47"/>
        <v>87.51</v>
      </c>
      <c r="K383" s="27">
        <f t="shared" si="48"/>
        <v>87.51</v>
      </c>
      <c r="L383" s="28">
        <f t="shared" si="49"/>
        <v>0</v>
      </c>
    </row>
    <row r="384" spans="1:12" ht="16.5">
      <c r="A384" s="5" t="s">
        <v>907</v>
      </c>
      <c r="B384" s="6" t="s">
        <v>727</v>
      </c>
      <c r="C384" s="7" t="s">
        <v>728</v>
      </c>
      <c r="D384" s="6" t="s">
        <v>13</v>
      </c>
      <c r="E384" s="6" t="s">
        <v>36</v>
      </c>
      <c r="F384" s="8">
        <v>21</v>
      </c>
      <c r="G384" s="8">
        <v>11.43</v>
      </c>
      <c r="H384" s="9">
        <f t="shared" si="52"/>
        <v>240.03</v>
      </c>
      <c r="J384" s="27">
        <f t="shared" si="47"/>
        <v>11.43</v>
      </c>
      <c r="K384" s="27">
        <f t="shared" si="48"/>
        <v>240.03</v>
      </c>
      <c r="L384" s="28">
        <f t="shared" si="49"/>
        <v>0</v>
      </c>
    </row>
    <row r="385" spans="1:12" ht="20.100000000000001" customHeight="1">
      <c r="A385" s="3" t="s">
        <v>908</v>
      </c>
      <c r="B385" s="70" t="s">
        <v>909</v>
      </c>
      <c r="C385" s="70"/>
      <c r="D385" s="70"/>
      <c r="E385" s="70"/>
      <c r="F385" s="70"/>
      <c r="G385" s="70"/>
      <c r="H385" s="4">
        <f>ROUND(SUM(H386:H394),2)</f>
        <v>5975.76</v>
      </c>
      <c r="J385" s="36"/>
      <c r="K385" s="36"/>
      <c r="L385" s="35"/>
    </row>
    <row r="386" spans="1:12" ht="16.5">
      <c r="A386" s="5" t="s">
        <v>910</v>
      </c>
      <c r="B386" s="6" t="s">
        <v>899</v>
      </c>
      <c r="C386" s="7" t="s">
        <v>900</v>
      </c>
      <c r="D386" s="6" t="s">
        <v>25</v>
      </c>
      <c r="E386" s="6" t="s">
        <v>36</v>
      </c>
      <c r="F386" s="8">
        <v>1</v>
      </c>
      <c r="G386" s="8">
        <v>1862.5</v>
      </c>
      <c r="H386" s="9">
        <f t="shared" ref="H386:H394" si="53">ROUND(ROUND(F386,2)*ROUND(G386,2),2)</f>
        <v>1862.5</v>
      </c>
      <c r="J386" s="27">
        <f t="shared" si="47"/>
        <v>1862.5</v>
      </c>
      <c r="K386" s="27">
        <f t="shared" si="48"/>
        <v>1862.5</v>
      </c>
      <c r="L386" s="28">
        <f t="shared" si="49"/>
        <v>0</v>
      </c>
    </row>
    <row r="387" spans="1:12">
      <c r="A387" s="5" t="s">
        <v>911</v>
      </c>
      <c r="B387" s="6" t="s">
        <v>748</v>
      </c>
      <c r="C387" s="7" t="s">
        <v>749</v>
      </c>
      <c r="D387" s="6" t="s">
        <v>435</v>
      </c>
      <c r="E387" s="6" t="s">
        <v>521</v>
      </c>
      <c r="F387" s="8">
        <v>4</v>
      </c>
      <c r="G387" s="8">
        <v>91.98</v>
      </c>
      <c r="H387" s="9">
        <f t="shared" si="53"/>
        <v>367.92</v>
      </c>
      <c r="J387" s="27">
        <f t="shared" si="47"/>
        <v>91.98</v>
      </c>
      <c r="K387" s="27">
        <f t="shared" si="48"/>
        <v>367.92</v>
      </c>
      <c r="L387" s="28">
        <f t="shared" si="49"/>
        <v>0</v>
      </c>
    </row>
    <row r="388" spans="1:12" ht="16.5">
      <c r="A388" s="5" t="s">
        <v>912</v>
      </c>
      <c r="B388" s="6" t="s">
        <v>756</v>
      </c>
      <c r="C388" s="7" t="s">
        <v>757</v>
      </c>
      <c r="D388" s="6" t="s">
        <v>13</v>
      </c>
      <c r="E388" s="6" t="s">
        <v>36</v>
      </c>
      <c r="F388" s="8">
        <v>3</v>
      </c>
      <c r="G388" s="8">
        <v>12.14</v>
      </c>
      <c r="H388" s="9">
        <f t="shared" si="53"/>
        <v>36.42</v>
      </c>
      <c r="J388" s="27">
        <f t="shared" si="47"/>
        <v>12.14</v>
      </c>
      <c r="K388" s="27">
        <f t="shared" si="48"/>
        <v>36.42</v>
      </c>
      <c r="L388" s="28">
        <f t="shared" si="49"/>
        <v>0</v>
      </c>
    </row>
    <row r="389" spans="1:12" ht="16.5">
      <c r="A389" s="5" t="s">
        <v>913</v>
      </c>
      <c r="B389" s="6" t="s">
        <v>695</v>
      </c>
      <c r="C389" s="7" t="s">
        <v>696</v>
      </c>
      <c r="D389" s="6" t="s">
        <v>13</v>
      </c>
      <c r="E389" s="6" t="s">
        <v>36</v>
      </c>
      <c r="F389" s="8">
        <v>1</v>
      </c>
      <c r="G389" s="8">
        <v>68.48</v>
      </c>
      <c r="H389" s="9">
        <f t="shared" si="53"/>
        <v>68.48</v>
      </c>
      <c r="J389" s="27">
        <f t="shared" si="47"/>
        <v>68.48</v>
      </c>
      <c r="K389" s="27">
        <f t="shared" si="48"/>
        <v>68.48</v>
      </c>
      <c r="L389" s="28">
        <f t="shared" si="49"/>
        <v>0</v>
      </c>
    </row>
    <row r="390" spans="1:12" ht="16.5">
      <c r="A390" s="5" t="s">
        <v>914</v>
      </c>
      <c r="B390" s="6" t="s">
        <v>752</v>
      </c>
      <c r="C390" s="7" t="s">
        <v>753</v>
      </c>
      <c r="D390" s="6" t="s">
        <v>25</v>
      </c>
      <c r="E390" s="6" t="s">
        <v>36</v>
      </c>
      <c r="F390" s="8">
        <v>1</v>
      </c>
      <c r="G390" s="8">
        <v>3153.48</v>
      </c>
      <c r="H390" s="9">
        <f t="shared" si="53"/>
        <v>3153.48</v>
      </c>
      <c r="J390" s="27">
        <f t="shared" si="47"/>
        <v>3153.48</v>
      </c>
      <c r="K390" s="27">
        <f t="shared" si="48"/>
        <v>3153.48</v>
      </c>
      <c r="L390" s="28">
        <f t="shared" si="49"/>
        <v>0</v>
      </c>
    </row>
    <row r="391" spans="1:12" ht="16.5">
      <c r="A391" s="5" t="s">
        <v>915</v>
      </c>
      <c r="B391" s="6" t="s">
        <v>727</v>
      </c>
      <c r="C391" s="7" t="s">
        <v>728</v>
      </c>
      <c r="D391" s="6" t="s">
        <v>13</v>
      </c>
      <c r="E391" s="6" t="s">
        <v>36</v>
      </c>
      <c r="F391" s="8">
        <v>21</v>
      </c>
      <c r="G391" s="8">
        <v>11.43</v>
      </c>
      <c r="H391" s="9">
        <f t="shared" si="53"/>
        <v>240.03</v>
      </c>
      <c r="J391" s="27">
        <f t="shared" si="47"/>
        <v>11.43</v>
      </c>
      <c r="K391" s="27">
        <f t="shared" si="48"/>
        <v>240.03</v>
      </c>
      <c r="L391" s="28">
        <f t="shared" si="49"/>
        <v>0</v>
      </c>
    </row>
    <row r="392" spans="1:12" ht="16.5">
      <c r="A392" s="5" t="s">
        <v>916</v>
      </c>
      <c r="B392" s="6" t="s">
        <v>855</v>
      </c>
      <c r="C392" s="7" t="s">
        <v>856</v>
      </c>
      <c r="D392" s="6" t="s">
        <v>13</v>
      </c>
      <c r="E392" s="6" t="s">
        <v>36</v>
      </c>
      <c r="F392" s="8">
        <v>1</v>
      </c>
      <c r="G392" s="8">
        <v>97.65</v>
      </c>
      <c r="H392" s="9">
        <f t="shared" si="53"/>
        <v>97.65</v>
      </c>
      <c r="J392" s="27">
        <f t="shared" si="47"/>
        <v>97.65</v>
      </c>
      <c r="K392" s="27">
        <f t="shared" si="48"/>
        <v>97.65</v>
      </c>
      <c r="L392" s="28">
        <f t="shared" si="49"/>
        <v>0</v>
      </c>
    </row>
    <row r="393" spans="1:12" ht="16.5">
      <c r="A393" s="5" t="s">
        <v>917</v>
      </c>
      <c r="B393" s="6" t="s">
        <v>848</v>
      </c>
      <c r="C393" s="7" t="s">
        <v>849</v>
      </c>
      <c r="D393" s="6" t="s">
        <v>13</v>
      </c>
      <c r="E393" s="6" t="s">
        <v>36</v>
      </c>
      <c r="F393" s="8">
        <v>1</v>
      </c>
      <c r="G393" s="8">
        <v>74.64</v>
      </c>
      <c r="H393" s="9">
        <f t="shared" si="53"/>
        <v>74.64</v>
      </c>
      <c r="J393" s="27">
        <f t="shared" si="47"/>
        <v>74.64</v>
      </c>
      <c r="K393" s="27">
        <f t="shared" si="48"/>
        <v>74.64</v>
      </c>
      <c r="L393" s="28">
        <f t="shared" si="49"/>
        <v>0</v>
      </c>
    </row>
    <row r="394" spans="1:12" ht="16.5">
      <c r="A394" s="5" t="s">
        <v>918</v>
      </c>
      <c r="B394" s="6" t="s">
        <v>724</v>
      </c>
      <c r="C394" s="7" t="s">
        <v>725</v>
      </c>
      <c r="D394" s="6" t="s">
        <v>13</v>
      </c>
      <c r="E394" s="6" t="s">
        <v>36</v>
      </c>
      <c r="F394" s="8">
        <v>1</v>
      </c>
      <c r="G394" s="8">
        <v>74.64</v>
      </c>
      <c r="H394" s="9">
        <f t="shared" si="53"/>
        <v>74.64</v>
      </c>
      <c r="J394" s="27">
        <f t="shared" si="47"/>
        <v>74.64</v>
      </c>
      <c r="K394" s="27">
        <f t="shared" si="48"/>
        <v>74.64</v>
      </c>
      <c r="L394" s="28">
        <f t="shared" si="49"/>
        <v>0</v>
      </c>
    </row>
    <row r="395" spans="1:12" ht="20.100000000000001" customHeight="1">
      <c r="A395" s="3" t="s">
        <v>919</v>
      </c>
      <c r="B395" s="70" t="s">
        <v>920</v>
      </c>
      <c r="C395" s="70"/>
      <c r="D395" s="70"/>
      <c r="E395" s="70"/>
      <c r="F395" s="70"/>
      <c r="G395" s="70"/>
      <c r="H395" s="4">
        <f>ROUND(SUM(H396:H403),2)</f>
        <v>5290.34</v>
      </c>
      <c r="J395" s="36"/>
      <c r="K395" s="36"/>
      <c r="L395" s="35"/>
    </row>
    <row r="396" spans="1:12" ht="16.5">
      <c r="A396" s="5" t="s">
        <v>921</v>
      </c>
      <c r="B396" s="6" t="s">
        <v>739</v>
      </c>
      <c r="C396" s="7" t="s">
        <v>740</v>
      </c>
      <c r="D396" s="6" t="s">
        <v>25</v>
      </c>
      <c r="E396" s="6" t="s">
        <v>36</v>
      </c>
      <c r="F396" s="8">
        <v>1</v>
      </c>
      <c r="G396" s="8">
        <v>1140.19</v>
      </c>
      <c r="H396" s="9">
        <f t="shared" ref="H396:H403" si="54">ROUND(ROUND(F396,2)*ROUND(G396,2),2)</f>
        <v>1140.19</v>
      </c>
      <c r="J396" s="27">
        <f t="shared" si="47"/>
        <v>1140.19</v>
      </c>
      <c r="K396" s="27">
        <f t="shared" si="48"/>
        <v>1140.19</v>
      </c>
      <c r="L396" s="28">
        <f t="shared" si="49"/>
        <v>0</v>
      </c>
    </row>
    <row r="397" spans="1:12">
      <c r="A397" s="5" t="s">
        <v>922</v>
      </c>
      <c r="B397" s="6" t="s">
        <v>748</v>
      </c>
      <c r="C397" s="7" t="s">
        <v>749</v>
      </c>
      <c r="D397" s="6" t="s">
        <v>435</v>
      </c>
      <c r="E397" s="6" t="s">
        <v>521</v>
      </c>
      <c r="F397" s="8">
        <v>4</v>
      </c>
      <c r="G397" s="8">
        <v>91.98</v>
      </c>
      <c r="H397" s="9">
        <f t="shared" si="54"/>
        <v>367.92</v>
      </c>
      <c r="J397" s="27">
        <f t="shared" si="47"/>
        <v>91.98</v>
      </c>
      <c r="K397" s="27">
        <f t="shared" si="48"/>
        <v>367.92</v>
      </c>
      <c r="L397" s="28">
        <f t="shared" si="49"/>
        <v>0</v>
      </c>
    </row>
    <row r="398" spans="1:12" ht="16.5">
      <c r="A398" s="5" t="s">
        <v>923</v>
      </c>
      <c r="B398" s="6" t="s">
        <v>756</v>
      </c>
      <c r="C398" s="7" t="s">
        <v>757</v>
      </c>
      <c r="D398" s="6" t="s">
        <v>13</v>
      </c>
      <c r="E398" s="6" t="s">
        <v>36</v>
      </c>
      <c r="F398" s="8">
        <v>3</v>
      </c>
      <c r="G398" s="8">
        <v>12.14</v>
      </c>
      <c r="H398" s="9">
        <f t="shared" si="54"/>
        <v>36.42</v>
      </c>
      <c r="J398" s="27">
        <f t="shared" si="47"/>
        <v>12.14</v>
      </c>
      <c r="K398" s="27">
        <f t="shared" si="48"/>
        <v>36.42</v>
      </c>
      <c r="L398" s="28">
        <f t="shared" si="49"/>
        <v>0</v>
      </c>
    </row>
    <row r="399" spans="1:12" ht="16.5">
      <c r="A399" s="5" t="s">
        <v>924</v>
      </c>
      <c r="B399" s="6" t="s">
        <v>695</v>
      </c>
      <c r="C399" s="7" t="s">
        <v>696</v>
      </c>
      <c r="D399" s="6" t="s">
        <v>13</v>
      </c>
      <c r="E399" s="6" t="s">
        <v>36</v>
      </c>
      <c r="F399" s="8">
        <v>1</v>
      </c>
      <c r="G399" s="8">
        <v>68.48</v>
      </c>
      <c r="H399" s="9">
        <f t="shared" si="54"/>
        <v>68.48</v>
      </c>
      <c r="J399" s="27">
        <f t="shared" si="47"/>
        <v>68.48</v>
      </c>
      <c r="K399" s="27">
        <f t="shared" si="48"/>
        <v>68.48</v>
      </c>
      <c r="L399" s="28">
        <f t="shared" si="49"/>
        <v>0</v>
      </c>
    </row>
    <row r="400" spans="1:12" ht="16.5">
      <c r="A400" s="5" t="s">
        <v>925</v>
      </c>
      <c r="B400" s="6" t="s">
        <v>727</v>
      </c>
      <c r="C400" s="7" t="s">
        <v>728</v>
      </c>
      <c r="D400" s="6" t="s">
        <v>13</v>
      </c>
      <c r="E400" s="6" t="s">
        <v>36</v>
      </c>
      <c r="F400" s="8">
        <v>12</v>
      </c>
      <c r="G400" s="8">
        <v>11.43</v>
      </c>
      <c r="H400" s="9">
        <f t="shared" si="54"/>
        <v>137.16</v>
      </c>
      <c r="J400" s="27">
        <f t="shared" si="47"/>
        <v>11.43</v>
      </c>
      <c r="K400" s="27">
        <f t="shared" si="48"/>
        <v>137.16</v>
      </c>
      <c r="L400" s="28">
        <f t="shared" si="49"/>
        <v>0</v>
      </c>
    </row>
    <row r="401" spans="1:12" ht="16.5">
      <c r="A401" s="5" t="s">
        <v>926</v>
      </c>
      <c r="B401" s="6" t="s">
        <v>848</v>
      </c>
      <c r="C401" s="7" t="s">
        <v>849</v>
      </c>
      <c r="D401" s="6" t="s">
        <v>13</v>
      </c>
      <c r="E401" s="6" t="s">
        <v>36</v>
      </c>
      <c r="F401" s="8">
        <v>1</v>
      </c>
      <c r="G401" s="8">
        <v>74.64</v>
      </c>
      <c r="H401" s="9">
        <f t="shared" si="54"/>
        <v>74.64</v>
      </c>
      <c r="J401" s="27">
        <f t="shared" ref="J401:J464" si="55">G401-G401*$J$4</f>
        <v>74.64</v>
      </c>
      <c r="K401" s="27">
        <f t="shared" ref="K401:K464" si="56">ROUND(J401*F401,2)</f>
        <v>74.64</v>
      </c>
      <c r="L401" s="28">
        <f t="shared" ref="L401:L464" si="57">1-J401/G401</f>
        <v>0</v>
      </c>
    </row>
    <row r="402" spans="1:12" ht="16.5">
      <c r="A402" s="5" t="s">
        <v>927</v>
      </c>
      <c r="B402" s="6" t="s">
        <v>745</v>
      </c>
      <c r="C402" s="7" t="s">
        <v>746</v>
      </c>
      <c r="D402" s="6" t="s">
        <v>435</v>
      </c>
      <c r="E402" s="6" t="s">
        <v>521</v>
      </c>
      <c r="F402" s="8">
        <v>1</v>
      </c>
      <c r="G402" s="8">
        <v>312.05</v>
      </c>
      <c r="H402" s="9">
        <f t="shared" si="54"/>
        <v>312.05</v>
      </c>
      <c r="J402" s="27">
        <f t="shared" si="55"/>
        <v>312.05</v>
      </c>
      <c r="K402" s="27">
        <f t="shared" si="56"/>
        <v>312.05</v>
      </c>
      <c r="L402" s="28">
        <f t="shared" si="57"/>
        <v>0</v>
      </c>
    </row>
    <row r="403" spans="1:12" ht="16.5">
      <c r="A403" s="5" t="s">
        <v>928</v>
      </c>
      <c r="B403" s="6" t="s">
        <v>752</v>
      </c>
      <c r="C403" s="7" t="s">
        <v>753</v>
      </c>
      <c r="D403" s="6" t="s">
        <v>25</v>
      </c>
      <c r="E403" s="6" t="s">
        <v>36</v>
      </c>
      <c r="F403" s="8">
        <v>1</v>
      </c>
      <c r="G403" s="8">
        <v>3153.48</v>
      </c>
      <c r="H403" s="9">
        <f t="shared" si="54"/>
        <v>3153.48</v>
      </c>
      <c r="J403" s="27">
        <f t="shared" si="55"/>
        <v>3153.48</v>
      </c>
      <c r="K403" s="27">
        <f t="shared" si="56"/>
        <v>3153.48</v>
      </c>
      <c r="L403" s="28">
        <f t="shared" si="57"/>
        <v>0</v>
      </c>
    </row>
    <row r="404" spans="1:12" ht="20.100000000000001" customHeight="1">
      <c r="A404" s="3" t="s">
        <v>929</v>
      </c>
      <c r="B404" s="70" t="s">
        <v>930</v>
      </c>
      <c r="C404" s="70"/>
      <c r="D404" s="70"/>
      <c r="E404" s="70"/>
      <c r="F404" s="70"/>
      <c r="G404" s="70"/>
      <c r="H404" s="4">
        <f>ROUND(SUM(H405:H413),2)</f>
        <v>3228.38</v>
      </c>
      <c r="J404" s="36"/>
      <c r="K404" s="36"/>
      <c r="L404" s="35"/>
    </row>
    <row r="405" spans="1:12" ht="16.5">
      <c r="A405" s="5" t="s">
        <v>931</v>
      </c>
      <c r="B405" s="6" t="s">
        <v>899</v>
      </c>
      <c r="C405" s="7" t="s">
        <v>900</v>
      </c>
      <c r="D405" s="6" t="s">
        <v>25</v>
      </c>
      <c r="E405" s="6" t="s">
        <v>36</v>
      </c>
      <c r="F405" s="8">
        <v>1</v>
      </c>
      <c r="G405" s="8">
        <v>1862.5</v>
      </c>
      <c r="H405" s="9">
        <f t="shared" ref="H405:H413" si="58">ROUND(ROUND(F405,2)*ROUND(G405,2),2)</f>
        <v>1862.5</v>
      </c>
      <c r="J405" s="27">
        <f t="shared" si="55"/>
        <v>1862.5</v>
      </c>
      <c r="K405" s="27">
        <f t="shared" si="56"/>
        <v>1862.5</v>
      </c>
      <c r="L405" s="28">
        <f t="shared" si="57"/>
        <v>0</v>
      </c>
    </row>
    <row r="406" spans="1:12">
      <c r="A406" s="5" t="s">
        <v>932</v>
      </c>
      <c r="B406" s="6" t="s">
        <v>748</v>
      </c>
      <c r="C406" s="7" t="s">
        <v>749</v>
      </c>
      <c r="D406" s="6" t="s">
        <v>435</v>
      </c>
      <c r="E406" s="6" t="s">
        <v>521</v>
      </c>
      <c r="F406" s="8">
        <v>4</v>
      </c>
      <c r="G406" s="8">
        <v>91.98</v>
      </c>
      <c r="H406" s="9">
        <f t="shared" si="58"/>
        <v>367.92</v>
      </c>
      <c r="J406" s="27">
        <f t="shared" si="55"/>
        <v>91.98</v>
      </c>
      <c r="K406" s="27">
        <f t="shared" si="56"/>
        <v>367.92</v>
      </c>
      <c r="L406" s="28">
        <f t="shared" si="57"/>
        <v>0</v>
      </c>
    </row>
    <row r="407" spans="1:12" ht="16.5">
      <c r="A407" s="5" t="s">
        <v>933</v>
      </c>
      <c r="B407" s="6" t="s">
        <v>756</v>
      </c>
      <c r="C407" s="7" t="s">
        <v>757</v>
      </c>
      <c r="D407" s="6" t="s">
        <v>13</v>
      </c>
      <c r="E407" s="6" t="s">
        <v>36</v>
      </c>
      <c r="F407" s="8">
        <v>12</v>
      </c>
      <c r="G407" s="8">
        <v>12.14</v>
      </c>
      <c r="H407" s="9">
        <f t="shared" si="58"/>
        <v>145.68</v>
      </c>
      <c r="J407" s="27">
        <f t="shared" si="55"/>
        <v>12.14</v>
      </c>
      <c r="K407" s="27">
        <f t="shared" si="56"/>
        <v>145.68</v>
      </c>
      <c r="L407" s="28">
        <f t="shared" si="57"/>
        <v>0</v>
      </c>
    </row>
    <row r="408" spans="1:12" ht="16.5">
      <c r="A408" s="5" t="s">
        <v>934</v>
      </c>
      <c r="B408" s="6" t="s">
        <v>695</v>
      </c>
      <c r="C408" s="7" t="s">
        <v>696</v>
      </c>
      <c r="D408" s="6" t="s">
        <v>13</v>
      </c>
      <c r="E408" s="6" t="s">
        <v>36</v>
      </c>
      <c r="F408" s="8">
        <v>1</v>
      </c>
      <c r="G408" s="8">
        <v>68.48</v>
      </c>
      <c r="H408" s="9">
        <f t="shared" si="58"/>
        <v>68.48</v>
      </c>
      <c r="J408" s="27">
        <f t="shared" si="55"/>
        <v>68.48</v>
      </c>
      <c r="K408" s="27">
        <f t="shared" si="56"/>
        <v>68.48</v>
      </c>
      <c r="L408" s="28">
        <f t="shared" si="57"/>
        <v>0</v>
      </c>
    </row>
    <row r="409" spans="1:12" ht="16.5">
      <c r="A409" s="5" t="s">
        <v>935</v>
      </c>
      <c r="B409" s="6" t="s">
        <v>936</v>
      </c>
      <c r="C409" s="7" t="s">
        <v>937</v>
      </c>
      <c r="D409" s="6" t="s">
        <v>25</v>
      </c>
      <c r="E409" s="6" t="s">
        <v>36</v>
      </c>
      <c r="F409" s="8">
        <v>1</v>
      </c>
      <c r="G409" s="8">
        <v>137.84</v>
      </c>
      <c r="H409" s="9">
        <f t="shared" si="58"/>
        <v>137.84</v>
      </c>
      <c r="J409" s="27">
        <f t="shared" si="55"/>
        <v>137.84</v>
      </c>
      <c r="K409" s="27">
        <f t="shared" si="56"/>
        <v>137.84</v>
      </c>
      <c r="L409" s="28">
        <f t="shared" si="57"/>
        <v>0</v>
      </c>
    </row>
    <row r="410" spans="1:12" ht="16.5">
      <c r="A410" s="5" t="s">
        <v>938</v>
      </c>
      <c r="B410" s="6" t="s">
        <v>727</v>
      </c>
      <c r="C410" s="7" t="s">
        <v>728</v>
      </c>
      <c r="D410" s="6" t="s">
        <v>13</v>
      </c>
      <c r="E410" s="6" t="s">
        <v>36</v>
      </c>
      <c r="F410" s="8">
        <v>18</v>
      </c>
      <c r="G410" s="8">
        <v>11.43</v>
      </c>
      <c r="H410" s="9">
        <f t="shared" si="58"/>
        <v>205.74</v>
      </c>
      <c r="J410" s="27">
        <f t="shared" si="55"/>
        <v>11.43</v>
      </c>
      <c r="K410" s="27">
        <f t="shared" si="56"/>
        <v>205.74</v>
      </c>
      <c r="L410" s="28">
        <f t="shared" si="57"/>
        <v>0</v>
      </c>
    </row>
    <row r="411" spans="1:12" ht="16.5">
      <c r="A411" s="5" t="s">
        <v>939</v>
      </c>
      <c r="B411" s="6" t="s">
        <v>695</v>
      </c>
      <c r="C411" s="7" t="s">
        <v>696</v>
      </c>
      <c r="D411" s="6" t="s">
        <v>13</v>
      </c>
      <c r="E411" s="6" t="s">
        <v>36</v>
      </c>
      <c r="F411" s="8">
        <v>4</v>
      </c>
      <c r="G411" s="8">
        <v>68.48</v>
      </c>
      <c r="H411" s="9">
        <f t="shared" si="58"/>
        <v>273.92</v>
      </c>
      <c r="J411" s="27">
        <f t="shared" si="55"/>
        <v>68.48</v>
      </c>
      <c r="K411" s="27">
        <f t="shared" si="56"/>
        <v>273.92</v>
      </c>
      <c r="L411" s="28">
        <f t="shared" si="57"/>
        <v>0</v>
      </c>
    </row>
    <row r="412" spans="1:12" ht="16.5">
      <c r="A412" s="5" t="s">
        <v>940</v>
      </c>
      <c r="B412" s="6" t="s">
        <v>800</v>
      </c>
      <c r="C412" s="7" t="s">
        <v>801</v>
      </c>
      <c r="D412" s="6" t="s">
        <v>13</v>
      </c>
      <c r="E412" s="6" t="s">
        <v>36</v>
      </c>
      <c r="F412" s="8">
        <v>1</v>
      </c>
      <c r="G412" s="8">
        <v>13.48</v>
      </c>
      <c r="H412" s="9">
        <f t="shared" si="58"/>
        <v>13.48</v>
      </c>
      <c r="J412" s="27">
        <f t="shared" si="55"/>
        <v>13.48</v>
      </c>
      <c r="K412" s="27">
        <f t="shared" si="56"/>
        <v>13.48</v>
      </c>
      <c r="L412" s="28">
        <f t="shared" si="57"/>
        <v>0</v>
      </c>
    </row>
    <row r="413" spans="1:12">
      <c r="A413" s="5" t="s">
        <v>941</v>
      </c>
      <c r="B413" s="6" t="s">
        <v>859</v>
      </c>
      <c r="C413" s="7" t="s">
        <v>860</v>
      </c>
      <c r="D413" s="6" t="s">
        <v>435</v>
      </c>
      <c r="E413" s="6" t="s">
        <v>521</v>
      </c>
      <c r="F413" s="8">
        <v>1</v>
      </c>
      <c r="G413" s="8">
        <v>152.82</v>
      </c>
      <c r="H413" s="9">
        <f t="shared" si="58"/>
        <v>152.82</v>
      </c>
      <c r="J413" s="27">
        <f t="shared" si="55"/>
        <v>152.82</v>
      </c>
      <c r="K413" s="27">
        <f t="shared" si="56"/>
        <v>152.82</v>
      </c>
      <c r="L413" s="28">
        <f t="shared" si="57"/>
        <v>0</v>
      </c>
    </row>
    <row r="414" spans="1:12" ht="20.100000000000001" customHeight="1">
      <c r="A414" s="3" t="s">
        <v>942</v>
      </c>
      <c r="B414" s="70" t="s">
        <v>943</v>
      </c>
      <c r="C414" s="70"/>
      <c r="D414" s="70"/>
      <c r="E414" s="70"/>
      <c r="F414" s="70"/>
      <c r="G414" s="70"/>
      <c r="H414" s="4">
        <f>ROUND(SUM(H415:H424),2)</f>
        <v>10036.040000000001</v>
      </c>
      <c r="J414" s="36"/>
      <c r="K414" s="36"/>
      <c r="L414" s="35"/>
    </row>
    <row r="415" spans="1:12" ht="16.5">
      <c r="A415" s="5" t="s">
        <v>944</v>
      </c>
      <c r="B415" s="6" t="s">
        <v>785</v>
      </c>
      <c r="C415" s="7" t="s">
        <v>786</v>
      </c>
      <c r="D415" s="6" t="s">
        <v>25</v>
      </c>
      <c r="E415" s="6" t="s">
        <v>36</v>
      </c>
      <c r="F415" s="8">
        <v>1</v>
      </c>
      <c r="G415" s="8">
        <v>2294.23</v>
      </c>
      <c r="H415" s="9">
        <f t="shared" ref="H415:H424" si="59">ROUND(ROUND(F415,2)*ROUND(G415,2),2)</f>
        <v>2294.23</v>
      </c>
      <c r="J415" s="27">
        <f t="shared" si="55"/>
        <v>2294.23</v>
      </c>
      <c r="K415" s="27">
        <f t="shared" si="56"/>
        <v>2294.23</v>
      </c>
      <c r="L415" s="28">
        <f t="shared" si="57"/>
        <v>0</v>
      </c>
    </row>
    <row r="416" spans="1:12">
      <c r="A416" s="5" t="s">
        <v>945</v>
      </c>
      <c r="B416" s="6" t="s">
        <v>748</v>
      </c>
      <c r="C416" s="7" t="s">
        <v>749</v>
      </c>
      <c r="D416" s="6" t="s">
        <v>435</v>
      </c>
      <c r="E416" s="6" t="s">
        <v>521</v>
      </c>
      <c r="F416" s="8">
        <v>4</v>
      </c>
      <c r="G416" s="8">
        <v>91.98</v>
      </c>
      <c r="H416" s="9">
        <f t="shared" si="59"/>
        <v>367.92</v>
      </c>
      <c r="J416" s="27">
        <f t="shared" si="55"/>
        <v>91.98</v>
      </c>
      <c r="K416" s="27">
        <f t="shared" si="56"/>
        <v>367.92</v>
      </c>
      <c r="L416" s="28">
        <f t="shared" si="57"/>
        <v>0</v>
      </c>
    </row>
    <row r="417" spans="1:12" ht="16.5">
      <c r="A417" s="5" t="s">
        <v>946</v>
      </c>
      <c r="B417" s="6" t="s">
        <v>756</v>
      </c>
      <c r="C417" s="7" t="s">
        <v>757</v>
      </c>
      <c r="D417" s="6" t="s">
        <v>13</v>
      </c>
      <c r="E417" s="6" t="s">
        <v>36</v>
      </c>
      <c r="F417" s="8">
        <v>14</v>
      </c>
      <c r="G417" s="8">
        <v>12.14</v>
      </c>
      <c r="H417" s="9">
        <f t="shared" si="59"/>
        <v>169.96</v>
      </c>
      <c r="J417" s="27">
        <f t="shared" si="55"/>
        <v>12.14</v>
      </c>
      <c r="K417" s="27">
        <f t="shared" si="56"/>
        <v>169.96</v>
      </c>
      <c r="L417" s="28">
        <f t="shared" si="57"/>
        <v>0</v>
      </c>
    </row>
    <row r="418" spans="1:12" ht="16.5">
      <c r="A418" s="5" t="s">
        <v>947</v>
      </c>
      <c r="B418" s="6" t="s">
        <v>695</v>
      </c>
      <c r="C418" s="7" t="s">
        <v>696</v>
      </c>
      <c r="D418" s="6" t="s">
        <v>13</v>
      </c>
      <c r="E418" s="6" t="s">
        <v>36</v>
      </c>
      <c r="F418" s="8">
        <v>1</v>
      </c>
      <c r="G418" s="8">
        <v>68.48</v>
      </c>
      <c r="H418" s="9">
        <f t="shared" si="59"/>
        <v>68.48</v>
      </c>
      <c r="J418" s="27">
        <f t="shared" si="55"/>
        <v>68.48</v>
      </c>
      <c r="K418" s="27">
        <f t="shared" si="56"/>
        <v>68.48</v>
      </c>
      <c r="L418" s="28">
        <f t="shared" si="57"/>
        <v>0</v>
      </c>
    </row>
    <row r="419" spans="1:12" ht="16.5">
      <c r="A419" s="5" t="s">
        <v>948</v>
      </c>
      <c r="B419" s="6" t="s">
        <v>727</v>
      </c>
      <c r="C419" s="7" t="s">
        <v>728</v>
      </c>
      <c r="D419" s="6" t="s">
        <v>13</v>
      </c>
      <c r="E419" s="6" t="s">
        <v>36</v>
      </c>
      <c r="F419" s="8">
        <v>15</v>
      </c>
      <c r="G419" s="8">
        <v>11.43</v>
      </c>
      <c r="H419" s="9">
        <f t="shared" si="59"/>
        <v>171.45</v>
      </c>
      <c r="J419" s="27">
        <f t="shared" si="55"/>
        <v>11.43</v>
      </c>
      <c r="K419" s="27">
        <f t="shared" si="56"/>
        <v>171.45</v>
      </c>
      <c r="L419" s="28">
        <f t="shared" si="57"/>
        <v>0</v>
      </c>
    </row>
    <row r="420" spans="1:12" ht="16.5">
      <c r="A420" s="5" t="s">
        <v>949</v>
      </c>
      <c r="B420" s="6" t="s">
        <v>800</v>
      </c>
      <c r="C420" s="7" t="s">
        <v>801</v>
      </c>
      <c r="D420" s="6" t="s">
        <v>13</v>
      </c>
      <c r="E420" s="6" t="s">
        <v>36</v>
      </c>
      <c r="F420" s="8">
        <v>3</v>
      </c>
      <c r="G420" s="8">
        <v>13.48</v>
      </c>
      <c r="H420" s="9">
        <f t="shared" si="59"/>
        <v>40.44</v>
      </c>
      <c r="J420" s="27">
        <f t="shared" si="55"/>
        <v>13.48</v>
      </c>
      <c r="K420" s="27">
        <f t="shared" si="56"/>
        <v>40.44</v>
      </c>
      <c r="L420" s="28">
        <f t="shared" si="57"/>
        <v>0</v>
      </c>
    </row>
    <row r="421" spans="1:12" ht="16.5">
      <c r="A421" s="5" t="s">
        <v>950</v>
      </c>
      <c r="B421" s="6" t="s">
        <v>797</v>
      </c>
      <c r="C421" s="7" t="s">
        <v>798</v>
      </c>
      <c r="D421" s="6" t="s">
        <v>13</v>
      </c>
      <c r="E421" s="6" t="s">
        <v>36</v>
      </c>
      <c r="F421" s="8">
        <v>1</v>
      </c>
      <c r="G421" s="8">
        <v>13.48</v>
      </c>
      <c r="H421" s="9">
        <f t="shared" si="59"/>
        <v>13.48</v>
      </c>
      <c r="J421" s="27">
        <f t="shared" si="55"/>
        <v>13.48</v>
      </c>
      <c r="K421" s="27">
        <f t="shared" si="56"/>
        <v>13.48</v>
      </c>
      <c r="L421" s="28">
        <f t="shared" si="57"/>
        <v>0</v>
      </c>
    </row>
    <row r="422" spans="1:12" ht="16.5">
      <c r="A422" s="5" t="s">
        <v>951</v>
      </c>
      <c r="B422" s="6" t="s">
        <v>745</v>
      </c>
      <c r="C422" s="7" t="s">
        <v>746</v>
      </c>
      <c r="D422" s="6" t="s">
        <v>435</v>
      </c>
      <c r="E422" s="6" t="s">
        <v>521</v>
      </c>
      <c r="F422" s="8">
        <v>10</v>
      </c>
      <c r="G422" s="8">
        <v>312.05</v>
      </c>
      <c r="H422" s="9">
        <f t="shared" si="59"/>
        <v>3120.5</v>
      </c>
      <c r="J422" s="27">
        <f t="shared" si="55"/>
        <v>312.05</v>
      </c>
      <c r="K422" s="27">
        <f t="shared" si="56"/>
        <v>3120.5</v>
      </c>
      <c r="L422" s="28">
        <f t="shared" si="57"/>
        <v>0</v>
      </c>
    </row>
    <row r="423" spans="1:12" ht="16.5">
      <c r="A423" s="5" t="s">
        <v>952</v>
      </c>
      <c r="B423" s="6" t="s">
        <v>745</v>
      </c>
      <c r="C423" s="7" t="s">
        <v>746</v>
      </c>
      <c r="D423" s="6" t="s">
        <v>435</v>
      </c>
      <c r="E423" s="6" t="s">
        <v>521</v>
      </c>
      <c r="F423" s="8">
        <v>2</v>
      </c>
      <c r="G423" s="8">
        <v>312.05</v>
      </c>
      <c r="H423" s="9">
        <f t="shared" si="59"/>
        <v>624.1</v>
      </c>
      <c r="J423" s="27">
        <f t="shared" si="55"/>
        <v>312.05</v>
      </c>
      <c r="K423" s="27">
        <f t="shared" si="56"/>
        <v>624.1</v>
      </c>
      <c r="L423" s="28">
        <f t="shared" si="57"/>
        <v>0</v>
      </c>
    </row>
    <row r="424" spans="1:12" ht="16.5">
      <c r="A424" s="5" t="s">
        <v>953</v>
      </c>
      <c r="B424" s="6" t="s">
        <v>883</v>
      </c>
      <c r="C424" s="7" t="s">
        <v>884</v>
      </c>
      <c r="D424" s="6" t="s">
        <v>25</v>
      </c>
      <c r="E424" s="6" t="s">
        <v>36</v>
      </c>
      <c r="F424" s="8">
        <v>1</v>
      </c>
      <c r="G424" s="8">
        <v>3165.48</v>
      </c>
      <c r="H424" s="9">
        <f t="shared" si="59"/>
        <v>3165.48</v>
      </c>
      <c r="J424" s="27">
        <f t="shared" si="55"/>
        <v>3165.48</v>
      </c>
      <c r="K424" s="27">
        <f t="shared" si="56"/>
        <v>3165.48</v>
      </c>
      <c r="L424" s="28">
        <f t="shared" si="57"/>
        <v>0</v>
      </c>
    </row>
    <row r="425" spans="1:12" ht="20.100000000000001" customHeight="1">
      <c r="A425" s="3" t="s">
        <v>954</v>
      </c>
      <c r="B425" s="70" t="s">
        <v>955</v>
      </c>
      <c r="C425" s="70"/>
      <c r="D425" s="70"/>
      <c r="E425" s="70"/>
      <c r="F425" s="70"/>
      <c r="G425" s="70"/>
      <c r="H425" s="4">
        <f>ROUND(SUM(H426:H433),2)</f>
        <v>6424.61</v>
      </c>
      <c r="J425" s="36"/>
      <c r="K425" s="36"/>
      <c r="L425" s="35"/>
    </row>
    <row r="426" spans="1:12" ht="16.5">
      <c r="A426" s="5" t="s">
        <v>956</v>
      </c>
      <c r="B426" s="6" t="s">
        <v>785</v>
      </c>
      <c r="C426" s="7" t="s">
        <v>786</v>
      </c>
      <c r="D426" s="6" t="s">
        <v>25</v>
      </c>
      <c r="E426" s="6" t="s">
        <v>36</v>
      </c>
      <c r="F426" s="8">
        <v>1</v>
      </c>
      <c r="G426" s="8">
        <v>2294.23</v>
      </c>
      <c r="H426" s="9">
        <f t="shared" ref="H426:H433" si="60">ROUND(ROUND(F426,2)*ROUND(G426,2),2)</f>
        <v>2294.23</v>
      </c>
      <c r="J426" s="27">
        <f t="shared" si="55"/>
        <v>2294.23</v>
      </c>
      <c r="K426" s="27">
        <f t="shared" si="56"/>
        <v>2294.23</v>
      </c>
      <c r="L426" s="28">
        <f t="shared" si="57"/>
        <v>0</v>
      </c>
    </row>
    <row r="427" spans="1:12">
      <c r="A427" s="5" t="s">
        <v>957</v>
      </c>
      <c r="B427" s="6" t="s">
        <v>748</v>
      </c>
      <c r="C427" s="7" t="s">
        <v>749</v>
      </c>
      <c r="D427" s="6" t="s">
        <v>435</v>
      </c>
      <c r="E427" s="6" t="s">
        <v>521</v>
      </c>
      <c r="F427" s="8">
        <v>4</v>
      </c>
      <c r="G427" s="8">
        <v>91.98</v>
      </c>
      <c r="H427" s="9">
        <f t="shared" si="60"/>
        <v>367.92</v>
      </c>
      <c r="J427" s="27">
        <f t="shared" si="55"/>
        <v>91.98</v>
      </c>
      <c r="K427" s="27">
        <f t="shared" si="56"/>
        <v>367.92</v>
      </c>
      <c r="L427" s="28">
        <f t="shared" si="57"/>
        <v>0</v>
      </c>
    </row>
    <row r="428" spans="1:12" ht="16.5">
      <c r="A428" s="5" t="s">
        <v>958</v>
      </c>
      <c r="B428" s="6" t="s">
        <v>756</v>
      </c>
      <c r="C428" s="7" t="s">
        <v>757</v>
      </c>
      <c r="D428" s="6" t="s">
        <v>13</v>
      </c>
      <c r="E428" s="6" t="s">
        <v>36</v>
      </c>
      <c r="F428" s="8">
        <v>3</v>
      </c>
      <c r="G428" s="8">
        <v>12.14</v>
      </c>
      <c r="H428" s="9">
        <f t="shared" si="60"/>
        <v>36.42</v>
      </c>
      <c r="J428" s="27">
        <f t="shared" si="55"/>
        <v>12.14</v>
      </c>
      <c r="K428" s="27">
        <f t="shared" si="56"/>
        <v>36.42</v>
      </c>
      <c r="L428" s="28">
        <f t="shared" si="57"/>
        <v>0</v>
      </c>
    </row>
    <row r="429" spans="1:12" ht="16.5">
      <c r="A429" s="5" t="s">
        <v>959</v>
      </c>
      <c r="B429" s="6" t="s">
        <v>695</v>
      </c>
      <c r="C429" s="7" t="s">
        <v>696</v>
      </c>
      <c r="D429" s="6" t="s">
        <v>13</v>
      </c>
      <c r="E429" s="6" t="s">
        <v>36</v>
      </c>
      <c r="F429" s="8">
        <v>1</v>
      </c>
      <c r="G429" s="8">
        <v>68.48</v>
      </c>
      <c r="H429" s="9">
        <f t="shared" si="60"/>
        <v>68.48</v>
      </c>
      <c r="J429" s="27">
        <f t="shared" si="55"/>
        <v>68.48</v>
      </c>
      <c r="K429" s="27">
        <f t="shared" si="56"/>
        <v>68.48</v>
      </c>
      <c r="L429" s="28">
        <f t="shared" si="57"/>
        <v>0</v>
      </c>
    </row>
    <row r="430" spans="1:12" ht="16.5">
      <c r="A430" s="5" t="s">
        <v>960</v>
      </c>
      <c r="B430" s="6" t="s">
        <v>752</v>
      </c>
      <c r="C430" s="7" t="s">
        <v>753</v>
      </c>
      <c r="D430" s="6" t="s">
        <v>25</v>
      </c>
      <c r="E430" s="6" t="s">
        <v>36</v>
      </c>
      <c r="F430" s="8">
        <v>1</v>
      </c>
      <c r="G430" s="8">
        <v>3153.48</v>
      </c>
      <c r="H430" s="9">
        <f t="shared" si="60"/>
        <v>3153.48</v>
      </c>
      <c r="J430" s="27">
        <f t="shared" si="55"/>
        <v>3153.48</v>
      </c>
      <c r="K430" s="27">
        <f t="shared" si="56"/>
        <v>3153.48</v>
      </c>
      <c r="L430" s="28">
        <f t="shared" si="57"/>
        <v>0</v>
      </c>
    </row>
    <row r="431" spans="1:12" ht="16.5">
      <c r="A431" s="5" t="s">
        <v>961</v>
      </c>
      <c r="B431" s="6" t="s">
        <v>727</v>
      </c>
      <c r="C431" s="7" t="s">
        <v>728</v>
      </c>
      <c r="D431" s="6" t="s">
        <v>13</v>
      </c>
      <c r="E431" s="6" t="s">
        <v>36</v>
      </c>
      <c r="F431" s="8">
        <v>25</v>
      </c>
      <c r="G431" s="8">
        <v>11.43</v>
      </c>
      <c r="H431" s="9">
        <f t="shared" si="60"/>
        <v>285.75</v>
      </c>
      <c r="J431" s="27">
        <f t="shared" si="55"/>
        <v>11.43</v>
      </c>
      <c r="K431" s="27">
        <f t="shared" si="56"/>
        <v>285.75</v>
      </c>
      <c r="L431" s="28">
        <f t="shared" si="57"/>
        <v>0</v>
      </c>
    </row>
    <row r="432" spans="1:12">
      <c r="A432" s="5" t="s">
        <v>962</v>
      </c>
      <c r="B432" s="6" t="s">
        <v>742</v>
      </c>
      <c r="C432" s="7" t="s">
        <v>743</v>
      </c>
      <c r="D432" s="6" t="s">
        <v>435</v>
      </c>
      <c r="E432" s="6" t="s">
        <v>521</v>
      </c>
      <c r="F432" s="8">
        <v>1</v>
      </c>
      <c r="G432" s="8">
        <v>120.68</v>
      </c>
      <c r="H432" s="9">
        <f t="shared" si="60"/>
        <v>120.68</v>
      </c>
      <c r="J432" s="27">
        <f t="shared" si="55"/>
        <v>120.68</v>
      </c>
      <c r="K432" s="27">
        <f t="shared" si="56"/>
        <v>120.68</v>
      </c>
      <c r="L432" s="28">
        <f t="shared" si="57"/>
        <v>0</v>
      </c>
    </row>
    <row r="433" spans="1:12" ht="16.5">
      <c r="A433" s="5" t="s">
        <v>963</v>
      </c>
      <c r="B433" s="6" t="s">
        <v>855</v>
      </c>
      <c r="C433" s="7" t="s">
        <v>856</v>
      </c>
      <c r="D433" s="6" t="s">
        <v>13</v>
      </c>
      <c r="E433" s="6" t="s">
        <v>36</v>
      </c>
      <c r="F433" s="8">
        <v>1</v>
      </c>
      <c r="G433" s="8">
        <v>97.65</v>
      </c>
      <c r="H433" s="9">
        <f t="shared" si="60"/>
        <v>97.65</v>
      </c>
      <c r="J433" s="27">
        <f t="shared" si="55"/>
        <v>97.65</v>
      </c>
      <c r="K433" s="27">
        <f t="shared" si="56"/>
        <v>97.65</v>
      </c>
      <c r="L433" s="28">
        <f t="shared" si="57"/>
        <v>0</v>
      </c>
    </row>
    <row r="434" spans="1:12" ht="20.100000000000001" customHeight="1">
      <c r="A434" s="3" t="s">
        <v>964</v>
      </c>
      <c r="B434" s="70" t="s">
        <v>965</v>
      </c>
      <c r="C434" s="70"/>
      <c r="D434" s="70"/>
      <c r="E434" s="70"/>
      <c r="F434" s="70"/>
      <c r="G434" s="70"/>
      <c r="H434" s="4">
        <f>ROUND(SUM(H435:H442),2)</f>
        <v>5882.4</v>
      </c>
      <c r="J434" s="36"/>
      <c r="K434" s="36"/>
      <c r="L434" s="35"/>
    </row>
    <row r="435" spans="1:12" ht="16.5">
      <c r="A435" s="5" t="s">
        <v>966</v>
      </c>
      <c r="B435" s="6" t="s">
        <v>899</v>
      </c>
      <c r="C435" s="7" t="s">
        <v>900</v>
      </c>
      <c r="D435" s="6" t="s">
        <v>25</v>
      </c>
      <c r="E435" s="6" t="s">
        <v>36</v>
      </c>
      <c r="F435" s="8">
        <v>1</v>
      </c>
      <c r="G435" s="8">
        <v>1862.5</v>
      </c>
      <c r="H435" s="9">
        <f t="shared" ref="H435:H442" si="61">ROUND(ROUND(F435,2)*ROUND(G435,2),2)</f>
        <v>1862.5</v>
      </c>
      <c r="J435" s="27">
        <f t="shared" si="55"/>
        <v>1862.5</v>
      </c>
      <c r="K435" s="27">
        <f t="shared" si="56"/>
        <v>1862.5</v>
      </c>
      <c r="L435" s="28">
        <f t="shared" si="57"/>
        <v>0</v>
      </c>
    </row>
    <row r="436" spans="1:12">
      <c r="A436" s="5" t="s">
        <v>967</v>
      </c>
      <c r="B436" s="6" t="s">
        <v>748</v>
      </c>
      <c r="C436" s="7" t="s">
        <v>749</v>
      </c>
      <c r="D436" s="6" t="s">
        <v>435</v>
      </c>
      <c r="E436" s="6" t="s">
        <v>521</v>
      </c>
      <c r="F436" s="8">
        <v>4</v>
      </c>
      <c r="G436" s="8">
        <v>91.98</v>
      </c>
      <c r="H436" s="9">
        <f t="shared" si="61"/>
        <v>367.92</v>
      </c>
      <c r="J436" s="27">
        <f t="shared" si="55"/>
        <v>91.98</v>
      </c>
      <c r="K436" s="27">
        <f t="shared" si="56"/>
        <v>367.92</v>
      </c>
      <c r="L436" s="28">
        <f t="shared" si="57"/>
        <v>0</v>
      </c>
    </row>
    <row r="437" spans="1:12" ht="16.5">
      <c r="A437" s="5" t="s">
        <v>968</v>
      </c>
      <c r="B437" s="6" t="s">
        <v>727</v>
      </c>
      <c r="C437" s="7" t="s">
        <v>728</v>
      </c>
      <c r="D437" s="6" t="s">
        <v>13</v>
      </c>
      <c r="E437" s="6" t="s">
        <v>36</v>
      </c>
      <c r="F437" s="8">
        <v>2</v>
      </c>
      <c r="G437" s="8">
        <v>11.43</v>
      </c>
      <c r="H437" s="9">
        <f t="shared" si="61"/>
        <v>22.86</v>
      </c>
      <c r="J437" s="27">
        <f t="shared" si="55"/>
        <v>11.43</v>
      </c>
      <c r="K437" s="27">
        <f t="shared" si="56"/>
        <v>22.86</v>
      </c>
      <c r="L437" s="28">
        <f t="shared" si="57"/>
        <v>0</v>
      </c>
    </row>
    <row r="438" spans="1:12" ht="16.5">
      <c r="A438" s="5" t="s">
        <v>969</v>
      </c>
      <c r="B438" s="6" t="s">
        <v>695</v>
      </c>
      <c r="C438" s="7" t="s">
        <v>696</v>
      </c>
      <c r="D438" s="6" t="s">
        <v>13</v>
      </c>
      <c r="E438" s="6" t="s">
        <v>36</v>
      </c>
      <c r="F438" s="8">
        <v>1</v>
      </c>
      <c r="G438" s="8">
        <v>68.48</v>
      </c>
      <c r="H438" s="9">
        <f t="shared" si="61"/>
        <v>68.48</v>
      </c>
      <c r="J438" s="27">
        <f t="shared" si="55"/>
        <v>68.48</v>
      </c>
      <c r="K438" s="27">
        <f t="shared" si="56"/>
        <v>68.48</v>
      </c>
      <c r="L438" s="28">
        <f t="shared" si="57"/>
        <v>0</v>
      </c>
    </row>
    <row r="439" spans="1:12" ht="16.5">
      <c r="A439" s="5" t="s">
        <v>970</v>
      </c>
      <c r="B439" s="6" t="s">
        <v>752</v>
      </c>
      <c r="C439" s="7" t="s">
        <v>753</v>
      </c>
      <c r="D439" s="6" t="s">
        <v>25</v>
      </c>
      <c r="E439" s="6" t="s">
        <v>36</v>
      </c>
      <c r="F439" s="8">
        <v>1</v>
      </c>
      <c r="G439" s="8">
        <v>3153.48</v>
      </c>
      <c r="H439" s="9">
        <f t="shared" si="61"/>
        <v>3153.48</v>
      </c>
      <c r="J439" s="27">
        <f t="shared" si="55"/>
        <v>3153.48</v>
      </c>
      <c r="K439" s="27">
        <f t="shared" si="56"/>
        <v>3153.48</v>
      </c>
      <c r="L439" s="28">
        <f t="shared" si="57"/>
        <v>0</v>
      </c>
    </row>
    <row r="440" spans="1:12" ht="16.5">
      <c r="A440" s="5" t="s">
        <v>971</v>
      </c>
      <c r="B440" s="6" t="s">
        <v>727</v>
      </c>
      <c r="C440" s="7" t="s">
        <v>728</v>
      </c>
      <c r="D440" s="6" t="s">
        <v>13</v>
      </c>
      <c r="E440" s="6" t="s">
        <v>36</v>
      </c>
      <c r="F440" s="8">
        <v>21</v>
      </c>
      <c r="G440" s="8">
        <v>11.43</v>
      </c>
      <c r="H440" s="9">
        <f t="shared" si="61"/>
        <v>240.03</v>
      </c>
      <c r="J440" s="27">
        <f t="shared" si="55"/>
        <v>11.43</v>
      </c>
      <c r="K440" s="27">
        <f t="shared" si="56"/>
        <v>240.03</v>
      </c>
      <c r="L440" s="28">
        <f t="shared" si="57"/>
        <v>0</v>
      </c>
    </row>
    <row r="441" spans="1:12" ht="16.5">
      <c r="A441" s="5" t="s">
        <v>972</v>
      </c>
      <c r="B441" s="6" t="s">
        <v>852</v>
      </c>
      <c r="C441" s="7" t="s">
        <v>853</v>
      </c>
      <c r="D441" s="6" t="s">
        <v>13</v>
      </c>
      <c r="E441" s="6" t="s">
        <v>36</v>
      </c>
      <c r="F441" s="8">
        <v>1</v>
      </c>
      <c r="G441" s="8">
        <v>87.51</v>
      </c>
      <c r="H441" s="9">
        <f t="shared" si="61"/>
        <v>87.51</v>
      </c>
      <c r="J441" s="27">
        <f t="shared" si="55"/>
        <v>87.51</v>
      </c>
      <c r="K441" s="27">
        <f t="shared" si="56"/>
        <v>87.51</v>
      </c>
      <c r="L441" s="28">
        <f t="shared" si="57"/>
        <v>0</v>
      </c>
    </row>
    <row r="442" spans="1:12" ht="16.5">
      <c r="A442" s="5" t="s">
        <v>973</v>
      </c>
      <c r="B442" s="6" t="s">
        <v>812</v>
      </c>
      <c r="C442" s="7" t="s">
        <v>813</v>
      </c>
      <c r="D442" s="6" t="s">
        <v>13</v>
      </c>
      <c r="E442" s="6" t="s">
        <v>36</v>
      </c>
      <c r="F442" s="8">
        <v>1</v>
      </c>
      <c r="G442" s="8">
        <v>79.62</v>
      </c>
      <c r="H442" s="9">
        <f t="shared" si="61"/>
        <v>79.62</v>
      </c>
      <c r="J442" s="27">
        <f t="shared" si="55"/>
        <v>79.62</v>
      </c>
      <c r="K442" s="27">
        <f t="shared" si="56"/>
        <v>79.62</v>
      </c>
      <c r="L442" s="28">
        <f t="shared" si="57"/>
        <v>0</v>
      </c>
    </row>
    <row r="443" spans="1:12" ht="20.100000000000001" customHeight="1">
      <c r="A443" s="3" t="s">
        <v>974</v>
      </c>
      <c r="B443" s="70" t="s">
        <v>975</v>
      </c>
      <c r="C443" s="70"/>
      <c r="D443" s="70"/>
      <c r="E443" s="70"/>
      <c r="F443" s="70"/>
      <c r="G443" s="70"/>
      <c r="H443" s="4">
        <f>ROUND(SUM(H444:H456),2)</f>
        <v>60921.58</v>
      </c>
      <c r="J443" s="36"/>
      <c r="K443" s="36"/>
      <c r="L443" s="35"/>
    </row>
    <row r="444" spans="1:12" ht="16.5">
      <c r="A444" s="5" t="s">
        <v>976</v>
      </c>
      <c r="B444" s="6" t="s">
        <v>977</v>
      </c>
      <c r="C444" s="7" t="s">
        <v>978</v>
      </c>
      <c r="D444" s="6" t="s">
        <v>25</v>
      </c>
      <c r="E444" s="6" t="s">
        <v>36</v>
      </c>
      <c r="F444" s="8">
        <v>2</v>
      </c>
      <c r="G444" s="8">
        <v>46.08</v>
      </c>
      <c r="H444" s="9">
        <f t="shared" ref="H444:H456" si="62">ROUND(ROUND(F444,2)*ROUND(G444,2),2)</f>
        <v>92.16</v>
      </c>
      <c r="J444" s="27">
        <f t="shared" si="55"/>
        <v>46.08</v>
      </c>
      <c r="K444" s="27">
        <f t="shared" si="56"/>
        <v>92.16</v>
      </c>
      <c r="L444" s="28">
        <f t="shared" si="57"/>
        <v>0</v>
      </c>
    </row>
    <row r="445" spans="1:12" ht="16.5">
      <c r="A445" s="5" t="s">
        <v>979</v>
      </c>
      <c r="B445" s="6" t="s">
        <v>980</v>
      </c>
      <c r="C445" s="7" t="s">
        <v>981</v>
      </c>
      <c r="D445" s="6" t="s">
        <v>25</v>
      </c>
      <c r="E445" s="6" t="s">
        <v>36</v>
      </c>
      <c r="F445" s="8">
        <v>2</v>
      </c>
      <c r="G445" s="8">
        <v>48.82</v>
      </c>
      <c r="H445" s="9">
        <f t="shared" si="62"/>
        <v>97.64</v>
      </c>
      <c r="J445" s="27">
        <f t="shared" si="55"/>
        <v>48.82</v>
      </c>
      <c r="K445" s="27">
        <f t="shared" si="56"/>
        <v>97.64</v>
      </c>
      <c r="L445" s="28">
        <f t="shared" si="57"/>
        <v>0</v>
      </c>
    </row>
    <row r="446" spans="1:12" ht="16.5">
      <c r="A446" s="5" t="s">
        <v>982</v>
      </c>
      <c r="B446" s="6" t="s">
        <v>983</v>
      </c>
      <c r="C446" s="7" t="s">
        <v>984</v>
      </c>
      <c r="D446" s="6" t="s">
        <v>13</v>
      </c>
      <c r="E446" s="6" t="s">
        <v>36</v>
      </c>
      <c r="F446" s="8">
        <v>12</v>
      </c>
      <c r="G446" s="8">
        <v>42.97</v>
      </c>
      <c r="H446" s="9">
        <f t="shared" si="62"/>
        <v>515.64</v>
      </c>
      <c r="J446" s="27">
        <f t="shared" si="55"/>
        <v>42.97</v>
      </c>
      <c r="K446" s="27">
        <f t="shared" si="56"/>
        <v>515.64</v>
      </c>
      <c r="L446" s="28">
        <f t="shared" si="57"/>
        <v>0</v>
      </c>
    </row>
    <row r="447" spans="1:12" ht="16.5">
      <c r="A447" s="5" t="s">
        <v>985</v>
      </c>
      <c r="B447" s="6" t="s">
        <v>986</v>
      </c>
      <c r="C447" s="7" t="s">
        <v>987</v>
      </c>
      <c r="D447" s="6" t="s">
        <v>13</v>
      </c>
      <c r="E447" s="6" t="s">
        <v>36</v>
      </c>
      <c r="F447" s="8">
        <v>16</v>
      </c>
      <c r="G447" s="8">
        <v>60.43</v>
      </c>
      <c r="H447" s="9">
        <f t="shared" si="62"/>
        <v>966.88</v>
      </c>
      <c r="J447" s="27">
        <f t="shared" si="55"/>
        <v>60.43</v>
      </c>
      <c r="K447" s="27">
        <f t="shared" si="56"/>
        <v>966.88</v>
      </c>
      <c r="L447" s="28">
        <f t="shared" si="57"/>
        <v>0</v>
      </c>
    </row>
    <row r="448" spans="1:12" ht="16.5">
      <c r="A448" s="5" t="s">
        <v>988</v>
      </c>
      <c r="B448" s="6" t="s">
        <v>989</v>
      </c>
      <c r="C448" s="7" t="s">
        <v>990</v>
      </c>
      <c r="D448" s="6" t="s">
        <v>13</v>
      </c>
      <c r="E448" s="6" t="s">
        <v>36</v>
      </c>
      <c r="F448" s="8">
        <v>8</v>
      </c>
      <c r="G448" s="8">
        <v>70.53</v>
      </c>
      <c r="H448" s="9">
        <f t="shared" si="62"/>
        <v>564.24</v>
      </c>
      <c r="J448" s="27">
        <f t="shared" si="55"/>
        <v>70.53</v>
      </c>
      <c r="K448" s="27">
        <f t="shared" si="56"/>
        <v>564.24</v>
      </c>
      <c r="L448" s="28">
        <f t="shared" si="57"/>
        <v>0</v>
      </c>
    </row>
    <row r="449" spans="1:12" ht="16.5">
      <c r="A449" s="5" t="s">
        <v>991</v>
      </c>
      <c r="B449" s="6" t="s">
        <v>992</v>
      </c>
      <c r="C449" s="7" t="s">
        <v>993</v>
      </c>
      <c r="D449" s="6" t="s">
        <v>25</v>
      </c>
      <c r="E449" s="6" t="s">
        <v>115</v>
      </c>
      <c r="F449" s="8">
        <v>240</v>
      </c>
      <c r="G449" s="8">
        <v>22.37</v>
      </c>
      <c r="H449" s="9">
        <f t="shared" si="62"/>
        <v>5368.8</v>
      </c>
      <c r="J449" s="27">
        <f t="shared" si="55"/>
        <v>22.37</v>
      </c>
      <c r="K449" s="27">
        <f t="shared" si="56"/>
        <v>5368.8</v>
      </c>
      <c r="L449" s="28">
        <f t="shared" si="57"/>
        <v>0</v>
      </c>
    </row>
    <row r="450" spans="1:12" ht="24.75">
      <c r="A450" s="5" t="s">
        <v>994</v>
      </c>
      <c r="B450" s="6" t="s">
        <v>995</v>
      </c>
      <c r="C450" s="7" t="s">
        <v>996</v>
      </c>
      <c r="D450" s="6" t="s">
        <v>13</v>
      </c>
      <c r="E450" s="6" t="s">
        <v>115</v>
      </c>
      <c r="F450" s="8">
        <v>240</v>
      </c>
      <c r="G450" s="8">
        <v>13.14</v>
      </c>
      <c r="H450" s="9">
        <f t="shared" si="62"/>
        <v>3153.6</v>
      </c>
      <c r="J450" s="27">
        <f t="shared" si="55"/>
        <v>13.14</v>
      </c>
      <c r="K450" s="27">
        <f t="shared" si="56"/>
        <v>3153.6</v>
      </c>
      <c r="L450" s="28">
        <f t="shared" si="57"/>
        <v>0</v>
      </c>
    </row>
    <row r="451" spans="1:12" ht="16.5">
      <c r="A451" s="5" t="s">
        <v>997</v>
      </c>
      <c r="B451" s="6" t="s">
        <v>998</v>
      </c>
      <c r="C451" s="7" t="s">
        <v>999</v>
      </c>
      <c r="D451" s="6" t="s">
        <v>25</v>
      </c>
      <c r="E451" s="6" t="s">
        <v>36</v>
      </c>
      <c r="F451" s="8">
        <v>2</v>
      </c>
      <c r="G451" s="8">
        <v>14922.08</v>
      </c>
      <c r="H451" s="9">
        <f t="shared" si="62"/>
        <v>29844.16</v>
      </c>
      <c r="J451" s="27">
        <f t="shared" si="55"/>
        <v>14922.08</v>
      </c>
      <c r="K451" s="27">
        <f t="shared" si="56"/>
        <v>29844.16</v>
      </c>
      <c r="L451" s="28">
        <f t="shared" si="57"/>
        <v>0</v>
      </c>
    </row>
    <row r="452" spans="1:12" ht="16.5">
      <c r="A452" s="5" t="s">
        <v>1000</v>
      </c>
      <c r="B452" s="6" t="s">
        <v>1001</v>
      </c>
      <c r="C452" s="7" t="s">
        <v>1002</v>
      </c>
      <c r="D452" s="6" t="s">
        <v>25</v>
      </c>
      <c r="E452" s="6" t="s">
        <v>36</v>
      </c>
      <c r="F452" s="8">
        <v>1</v>
      </c>
      <c r="G452" s="8">
        <v>58.54</v>
      </c>
      <c r="H452" s="9">
        <f t="shared" si="62"/>
        <v>58.54</v>
      </c>
      <c r="J452" s="27">
        <f t="shared" si="55"/>
        <v>58.54</v>
      </c>
      <c r="K452" s="27">
        <f t="shared" si="56"/>
        <v>58.54</v>
      </c>
      <c r="L452" s="28">
        <f t="shared" si="57"/>
        <v>0</v>
      </c>
    </row>
    <row r="453" spans="1:12" ht="16.5">
      <c r="A453" s="5" t="s">
        <v>1003</v>
      </c>
      <c r="B453" s="6" t="s">
        <v>1004</v>
      </c>
      <c r="C453" s="7" t="s">
        <v>1005</v>
      </c>
      <c r="D453" s="6" t="s">
        <v>25</v>
      </c>
      <c r="E453" s="6" t="s">
        <v>36</v>
      </c>
      <c r="F453" s="8">
        <v>256</v>
      </c>
      <c r="G453" s="8">
        <v>20.72</v>
      </c>
      <c r="H453" s="9">
        <f t="shared" si="62"/>
        <v>5304.32</v>
      </c>
      <c r="J453" s="27">
        <f t="shared" si="55"/>
        <v>20.72</v>
      </c>
      <c r="K453" s="27">
        <f t="shared" si="56"/>
        <v>5304.32</v>
      </c>
      <c r="L453" s="28">
        <f t="shared" si="57"/>
        <v>0</v>
      </c>
    </row>
    <row r="454" spans="1:12" ht="16.5">
      <c r="A454" s="5" t="s">
        <v>1006</v>
      </c>
      <c r="B454" s="6" t="s">
        <v>1007</v>
      </c>
      <c r="C454" s="7" t="s">
        <v>1008</v>
      </c>
      <c r="D454" s="6" t="s">
        <v>25</v>
      </c>
      <c r="E454" s="6" t="s">
        <v>115</v>
      </c>
      <c r="F454" s="8">
        <v>1030</v>
      </c>
      <c r="G454" s="8">
        <v>10.42</v>
      </c>
      <c r="H454" s="9">
        <f t="shared" si="62"/>
        <v>10732.6</v>
      </c>
      <c r="J454" s="27">
        <f t="shared" si="55"/>
        <v>10.42</v>
      </c>
      <c r="K454" s="27">
        <f t="shared" si="56"/>
        <v>10732.6</v>
      </c>
      <c r="L454" s="28">
        <f t="shared" si="57"/>
        <v>0</v>
      </c>
    </row>
    <row r="455" spans="1:12" ht="16.5">
      <c r="A455" s="5" t="s">
        <v>1009</v>
      </c>
      <c r="B455" s="6" t="s">
        <v>1010</v>
      </c>
      <c r="C455" s="7" t="s">
        <v>1011</v>
      </c>
      <c r="D455" s="6" t="s">
        <v>13</v>
      </c>
      <c r="E455" s="6" t="s">
        <v>115</v>
      </c>
      <c r="F455" s="8">
        <v>200</v>
      </c>
      <c r="G455" s="8">
        <v>16.079999999999998</v>
      </c>
      <c r="H455" s="9">
        <f t="shared" si="62"/>
        <v>3216</v>
      </c>
      <c r="J455" s="27">
        <f t="shared" si="55"/>
        <v>16.079999999999998</v>
      </c>
      <c r="K455" s="27">
        <f t="shared" si="56"/>
        <v>3216</v>
      </c>
      <c r="L455" s="28">
        <f t="shared" si="57"/>
        <v>0</v>
      </c>
    </row>
    <row r="456" spans="1:12" ht="16.5">
      <c r="A456" s="5" t="s">
        <v>1012</v>
      </c>
      <c r="B456" s="6" t="s">
        <v>618</v>
      </c>
      <c r="C456" s="7" t="s">
        <v>619</v>
      </c>
      <c r="D456" s="6" t="s">
        <v>13</v>
      </c>
      <c r="E456" s="6" t="s">
        <v>115</v>
      </c>
      <c r="F456" s="8">
        <v>100</v>
      </c>
      <c r="G456" s="8">
        <v>10.07</v>
      </c>
      <c r="H456" s="9">
        <f t="shared" si="62"/>
        <v>1007</v>
      </c>
      <c r="J456" s="27">
        <f t="shared" si="55"/>
        <v>10.07</v>
      </c>
      <c r="K456" s="27">
        <f t="shared" si="56"/>
        <v>1007</v>
      </c>
      <c r="L456" s="28">
        <f t="shared" si="57"/>
        <v>0</v>
      </c>
    </row>
    <row r="457" spans="1:12" ht="20.100000000000001" customHeight="1">
      <c r="A457" s="3" t="s">
        <v>1013</v>
      </c>
      <c r="B457" s="70" t="s">
        <v>1014</v>
      </c>
      <c r="C457" s="70"/>
      <c r="D457" s="70"/>
      <c r="E457" s="70"/>
      <c r="F457" s="70"/>
      <c r="G457" s="70"/>
      <c r="H457" s="4">
        <f>ROUND(SUM(H458:H479),2)</f>
        <v>85599.87</v>
      </c>
      <c r="J457" s="36"/>
      <c r="K457" s="36"/>
      <c r="L457" s="35"/>
    </row>
    <row r="458" spans="1:12" ht="24.75">
      <c r="A458" s="5" t="s">
        <v>1015</v>
      </c>
      <c r="B458" s="6" t="s">
        <v>1016</v>
      </c>
      <c r="C458" s="7" t="s">
        <v>1017</v>
      </c>
      <c r="D458" s="6" t="s">
        <v>13</v>
      </c>
      <c r="E458" s="6" t="s">
        <v>115</v>
      </c>
      <c r="F458" s="8">
        <v>144.16999999999999</v>
      </c>
      <c r="G458" s="8">
        <v>92.02</v>
      </c>
      <c r="H458" s="9">
        <f t="shared" ref="H458:H479" si="63">ROUND(ROUND(F458,2)*ROUND(G458,2),2)</f>
        <v>13266.52</v>
      </c>
      <c r="J458" s="27">
        <f t="shared" si="55"/>
        <v>92.02</v>
      </c>
      <c r="K458" s="27">
        <f t="shared" si="56"/>
        <v>13266.52</v>
      </c>
      <c r="L458" s="28">
        <f t="shared" si="57"/>
        <v>0</v>
      </c>
    </row>
    <row r="459" spans="1:12" ht="24.75">
      <c r="A459" s="5" t="s">
        <v>1018</v>
      </c>
      <c r="B459" s="6" t="s">
        <v>1019</v>
      </c>
      <c r="C459" s="7" t="s">
        <v>1020</v>
      </c>
      <c r="D459" s="6" t="s">
        <v>25</v>
      </c>
      <c r="E459" s="6" t="s">
        <v>115</v>
      </c>
      <c r="F459" s="8">
        <v>2.2200000000000002</v>
      </c>
      <c r="G459" s="8">
        <v>98.07</v>
      </c>
      <c r="H459" s="9">
        <f t="shared" si="63"/>
        <v>217.72</v>
      </c>
      <c r="J459" s="27">
        <f t="shared" si="55"/>
        <v>98.07</v>
      </c>
      <c r="K459" s="27">
        <f t="shared" si="56"/>
        <v>217.72</v>
      </c>
      <c r="L459" s="28">
        <f t="shared" si="57"/>
        <v>0</v>
      </c>
    </row>
    <row r="460" spans="1:12">
      <c r="A460" s="5" t="s">
        <v>1021</v>
      </c>
      <c r="B460" s="6" t="s">
        <v>1022</v>
      </c>
      <c r="C460" s="7" t="s">
        <v>1023</v>
      </c>
      <c r="D460" s="6" t="s">
        <v>435</v>
      </c>
      <c r="E460" s="6" t="s">
        <v>172</v>
      </c>
      <c r="F460" s="8">
        <v>73.02</v>
      </c>
      <c r="G460" s="8">
        <v>251.49</v>
      </c>
      <c r="H460" s="9">
        <f t="shared" si="63"/>
        <v>18363.8</v>
      </c>
      <c r="J460" s="27">
        <f t="shared" si="55"/>
        <v>251.49</v>
      </c>
      <c r="K460" s="27">
        <f t="shared" si="56"/>
        <v>18363.8</v>
      </c>
      <c r="L460" s="28">
        <f t="shared" si="57"/>
        <v>0</v>
      </c>
    </row>
    <row r="461" spans="1:12" ht="16.5">
      <c r="A461" s="5" t="s">
        <v>1024</v>
      </c>
      <c r="B461" s="6" t="s">
        <v>992</v>
      </c>
      <c r="C461" s="7" t="s">
        <v>993</v>
      </c>
      <c r="D461" s="6" t="s">
        <v>25</v>
      </c>
      <c r="E461" s="6" t="s">
        <v>115</v>
      </c>
      <c r="F461" s="8">
        <v>19.149999999999999</v>
      </c>
      <c r="G461" s="8">
        <v>22.37</v>
      </c>
      <c r="H461" s="9">
        <f t="shared" si="63"/>
        <v>428.39</v>
      </c>
      <c r="J461" s="27">
        <f t="shared" si="55"/>
        <v>22.37</v>
      </c>
      <c r="K461" s="27">
        <f t="shared" si="56"/>
        <v>428.39</v>
      </c>
      <c r="L461" s="28">
        <f t="shared" si="57"/>
        <v>0</v>
      </c>
    </row>
    <row r="462" spans="1:12" ht="24.75">
      <c r="A462" s="5" t="s">
        <v>1025</v>
      </c>
      <c r="B462" s="6" t="s">
        <v>1026</v>
      </c>
      <c r="C462" s="7" t="s">
        <v>1027</v>
      </c>
      <c r="D462" s="6" t="s">
        <v>13</v>
      </c>
      <c r="E462" s="6" t="s">
        <v>115</v>
      </c>
      <c r="F462" s="8">
        <v>9.4700000000000006</v>
      </c>
      <c r="G462" s="8">
        <v>26.56</v>
      </c>
      <c r="H462" s="9">
        <f t="shared" si="63"/>
        <v>251.52</v>
      </c>
      <c r="J462" s="27">
        <f t="shared" si="55"/>
        <v>26.56</v>
      </c>
      <c r="K462" s="27">
        <f t="shared" si="56"/>
        <v>251.52</v>
      </c>
      <c r="L462" s="28">
        <f t="shared" si="57"/>
        <v>0</v>
      </c>
    </row>
    <row r="463" spans="1:12" ht="24.75">
      <c r="A463" s="5" t="s">
        <v>1028</v>
      </c>
      <c r="B463" s="6" t="s">
        <v>466</v>
      </c>
      <c r="C463" s="7" t="s">
        <v>467</v>
      </c>
      <c r="D463" s="6" t="s">
        <v>13</v>
      </c>
      <c r="E463" s="6" t="s">
        <v>115</v>
      </c>
      <c r="F463" s="8">
        <v>4.8899999999999997</v>
      </c>
      <c r="G463" s="8">
        <v>25.92</v>
      </c>
      <c r="H463" s="9">
        <f t="shared" si="63"/>
        <v>126.75</v>
      </c>
      <c r="J463" s="27">
        <f t="shared" si="55"/>
        <v>25.92</v>
      </c>
      <c r="K463" s="27">
        <f t="shared" si="56"/>
        <v>126.75</v>
      </c>
      <c r="L463" s="28">
        <f t="shared" si="57"/>
        <v>0</v>
      </c>
    </row>
    <row r="464" spans="1:12" ht="16.5">
      <c r="A464" s="5" t="s">
        <v>1029</v>
      </c>
      <c r="B464" s="6" t="s">
        <v>1030</v>
      </c>
      <c r="C464" s="7" t="s">
        <v>1031</v>
      </c>
      <c r="D464" s="6" t="s">
        <v>13</v>
      </c>
      <c r="E464" s="6" t="s">
        <v>115</v>
      </c>
      <c r="F464" s="8">
        <v>10.28</v>
      </c>
      <c r="G464" s="8">
        <v>17.350000000000001</v>
      </c>
      <c r="H464" s="9">
        <f t="shared" si="63"/>
        <v>178.36</v>
      </c>
      <c r="J464" s="27">
        <f t="shared" si="55"/>
        <v>17.350000000000001</v>
      </c>
      <c r="K464" s="27">
        <f t="shared" si="56"/>
        <v>178.36</v>
      </c>
      <c r="L464" s="28">
        <f t="shared" si="57"/>
        <v>0</v>
      </c>
    </row>
    <row r="465" spans="1:12" ht="16.5">
      <c r="A465" s="5" t="s">
        <v>1032</v>
      </c>
      <c r="B465" s="6" t="s">
        <v>1033</v>
      </c>
      <c r="C465" s="7" t="s">
        <v>1034</v>
      </c>
      <c r="D465" s="6" t="s">
        <v>13</v>
      </c>
      <c r="E465" s="6" t="s">
        <v>115</v>
      </c>
      <c r="F465" s="8">
        <v>1.06</v>
      </c>
      <c r="G465" s="8">
        <v>20.94</v>
      </c>
      <c r="H465" s="9">
        <f t="shared" si="63"/>
        <v>22.2</v>
      </c>
      <c r="J465" s="27">
        <f t="shared" ref="J465:J527" si="64">G465-G465*$J$4</f>
        <v>20.94</v>
      </c>
      <c r="K465" s="27">
        <f t="shared" ref="K465:K527" si="65">ROUND(J465*F465,2)</f>
        <v>22.2</v>
      </c>
      <c r="L465" s="28">
        <f t="shared" ref="L465:L527" si="66">1-J465/G465</f>
        <v>0</v>
      </c>
    </row>
    <row r="466" spans="1:12">
      <c r="A466" s="5" t="s">
        <v>1035</v>
      </c>
      <c r="B466" s="6" t="s">
        <v>1036</v>
      </c>
      <c r="C466" s="7" t="s">
        <v>1037</v>
      </c>
      <c r="D466" s="6" t="s">
        <v>435</v>
      </c>
      <c r="E466" s="6" t="s">
        <v>521</v>
      </c>
      <c r="F466" s="8">
        <v>1</v>
      </c>
      <c r="G466" s="8">
        <v>2658.18</v>
      </c>
      <c r="H466" s="9">
        <f t="shared" si="63"/>
        <v>2658.18</v>
      </c>
      <c r="J466" s="27">
        <f t="shared" si="64"/>
        <v>2658.18</v>
      </c>
      <c r="K466" s="27">
        <f t="shared" si="65"/>
        <v>2658.18</v>
      </c>
      <c r="L466" s="28">
        <f t="shared" si="66"/>
        <v>0</v>
      </c>
    </row>
    <row r="467" spans="1:12" ht="16.5">
      <c r="A467" s="5" t="s">
        <v>1038</v>
      </c>
      <c r="B467" s="6" t="s">
        <v>1039</v>
      </c>
      <c r="C467" s="7" t="s">
        <v>1040</v>
      </c>
      <c r="D467" s="6" t="s">
        <v>435</v>
      </c>
      <c r="E467" s="6" t="s">
        <v>521</v>
      </c>
      <c r="F467" s="8">
        <v>2</v>
      </c>
      <c r="G467" s="8">
        <v>2527.59</v>
      </c>
      <c r="H467" s="9">
        <f t="shared" si="63"/>
        <v>5055.18</v>
      </c>
      <c r="J467" s="27">
        <f t="shared" si="64"/>
        <v>2527.59</v>
      </c>
      <c r="K467" s="27">
        <f t="shared" si="65"/>
        <v>5055.18</v>
      </c>
      <c r="L467" s="28">
        <f t="shared" si="66"/>
        <v>0</v>
      </c>
    </row>
    <row r="468" spans="1:12" ht="16.5">
      <c r="A468" s="5" t="s">
        <v>1041</v>
      </c>
      <c r="B468" s="6" t="s">
        <v>1042</v>
      </c>
      <c r="C468" s="7" t="s">
        <v>1043</v>
      </c>
      <c r="D468" s="6" t="s">
        <v>13</v>
      </c>
      <c r="E468" s="6" t="s">
        <v>36</v>
      </c>
      <c r="F468" s="8">
        <v>21</v>
      </c>
      <c r="G468" s="8">
        <v>51.98</v>
      </c>
      <c r="H468" s="9">
        <f t="shared" si="63"/>
        <v>1091.58</v>
      </c>
      <c r="J468" s="27">
        <f t="shared" si="64"/>
        <v>51.98</v>
      </c>
      <c r="K468" s="27">
        <f t="shared" si="65"/>
        <v>1091.58</v>
      </c>
      <c r="L468" s="28">
        <f t="shared" si="66"/>
        <v>0</v>
      </c>
    </row>
    <row r="469" spans="1:12" ht="16.5">
      <c r="A469" s="5" t="s">
        <v>1044</v>
      </c>
      <c r="B469" s="6" t="s">
        <v>1045</v>
      </c>
      <c r="C469" s="7" t="s">
        <v>1046</v>
      </c>
      <c r="D469" s="6" t="s">
        <v>25</v>
      </c>
      <c r="E469" s="6" t="s">
        <v>521</v>
      </c>
      <c r="F469" s="8">
        <v>27</v>
      </c>
      <c r="G469" s="8">
        <v>139.18</v>
      </c>
      <c r="H469" s="9">
        <f t="shared" si="63"/>
        <v>3757.86</v>
      </c>
      <c r="J469" s="27">
        <f t="shared" si="64"/>
        <v>139.18</v>
      </c>
      <c r="K469" s="27">
        <f t="shared" si="65"/>
        <v>3757.86</v>
      </c>
      <c r="L469" s="28">
        <f t="shared" si="66"/>
        <v>0</v>
      </c>
    </row>
    <row r="470" spans="1:12">
      <c r="A470" s="5" t="s">
        <v>1047</v>
      </c>
      <c r="B470" s="6" t="s">
        <v>1048</v>
      </c>
      <c r="C470" s="7" t="s">
        <v>1049</v>
      </c>
      <c r="D470" s="6" t="s">
        <v>435</v>
      </c>
      <c r="E470" s="6" t="s">
        <v>521</v>
      </c>
      <c r="F470" s="8">
        <v>3</v>
      </c>
      <c r="G470" s="8">
        <v>238.02</v>
      </c>
      <c r="H470" s="9">
        <f t="shared" si="63"/>
        <v>714.06</v>
      </c>
      <c r="J470" s="27">
        <f t="shared" si="64"/>
        <v>238.02</v>
      </c>
      <c r="K470" s="27">
        <f t="shared" si="65"/>
        <v>714.06</v>
      </c>
      <c r="L470" s="28">
        <f t="shared" si="66"/>
        <v>0</v>
      </c>
    </row>
    <row r="471" spans="1:12" ht="16.5">
      <c r="A471" s="5" t="s">
        <v>1050</v>
      </c>
      <c r="B471" s="6" t="s">
        <v>1051</v>
      </c>
      <c r="C471" s="7" t="s">
        <v>1052</v>
      </c>
      <c r="D471" s="6" t="s">
        <v>25</v>
      </c>
      <c r="E471" s="6" t="s">
        <v>36</v>
      </c>
      <c r="F471" s="8">
        <v>3</v>
      </c>
      <c r="G471" s="8">
        <v>558.53</v>
      </c>
      <c r="H471" s="9">
        <f t="shared" si="63"/>
        <v>1675.59</v>
      </c>
      <c r="J471" s="27">
        <f t="shared" si="64"/>
        <v>558.53</v>
      </c>
      <c r="K471" s="27">
        <f t="shared" si="65"/>
        <v>1675.59</v>
      </c>
      <c r="L471" s="28">
        <f t="shared" si="66"/>
        <v>0</v>
      </c>
    </row>
    <row r="472" spans="1:12" ht="16.5">
      <c r="A472" s="5" t="s">
        <v>1053</v>
      </c>
      <c r="B472" s="6" t="s">
        <v>1054</v>
      </c>
      <c r="C472" s="7" t="s">
        <v>1055</v>
      </c>
      <c r="D472" s="6" t="s">
        <v>25</v>
      </c>
      <c r="E472" s="6" t="s">
        <v>1056</v>
      </c>
      <c r="F472" s="8">
        <v>4</v>
      </c>
      <c r="G472" s="8">
        <v>317.97000000000003</v>
      </c>
      <c r="H472" s="9">
        <f t="shared" si="63"/>
        <v>1271.8800000000001</v>
      </c>
      <c r="J472" s="27">
        <f t="shared" si="64"/>
        <v>317.97000000000003</v>
      </c>
      <c r="K472" s="27">
        <f t="shared" si="65"/>
        <v>1271.8800000000001</v>
      </c>
      <c r="L472" s="28">
        <f t="shared" si="66"/>
        <v>0</v>
      </c>
    </row>
    <row r="473" spans="1:12" ht="16.5">
      <c r="A473" s="5" t="s">
        <v>1057</v>
      </c>
      <c r="B473" s="6" t="s">
        <v>1058</v>
      </c>
      <c r="C473" s="7" t="s">
        <v>1059</v>
      </c>
      <c r="D473" s="6" t="s">
        <v>435</v>
      </c>
      <c r="E473" s="6" t="s">
        <v>521</v>
      </c>
      <c r="F473" s="8">
        <v>4</v>
      </c>
      <c r="G473" s="8">
        <v>321.07</v>
      </c>
      <c r="H473" s="9">
        <f t="shared" si="63"/>
        <v>1284.28</v>
      </c>
      <c r="J473" s="27">
        <f t="shared" si="64"/>
        <v>321.07</v>
      </c>
      <c r="K473" s="27">
        <f t="shared" si="65"/>
        <v>1284.28</v>
      </c>
      <c r="L473" s="28">
        <f t="shared" si="66"/>
        <v>0</v>
      </c>
    </row>
    <row r="474" spans="1:12" ht="16.5">
      <c r="A474" s="5" t="s">
        <v>1060</v>
      </c>
      <c r="B474" s="6" t="s">
        <v>1061</v>
      </c>
      <c r="C474" s="7" t="s">
        <v>1062</v>
      </c>
      <c r="D474" s="6" t="s">
        <v>25</v>
      </c>
      <c r="E474" s="6" t="s">
        <v>36</v>
      </c>
      <c r="F474" s="8">
        <v>3</v>
      </c>
      <c r="G474" s="8">
        <v>1513.55</v>
      </c>
      <c r="H474" s="9">
        <f t="shared" si="63"/>
        <v>4540.6499999999996</v>
      </c>
      <c r="J474" s="27">
        <f t="shared" si="64"/>
        <v>1513.55</v>
      </c>
      <c r="K474" s="27">
        <f t="shared" si="65"/>
        <v>4540.6499999999996</v>
      </c>
      <c r="L474" s="28">
        <f t="shared" si="66"/>
        <v>0</v>
      </c>
    </row>
    <row r="475" spans="1:12" ht="16.5">
      <c r="A475" s="5" t="s">
        <v>1063</v>
      </c>
      <c r="B475" s="6" t="s">
        <v>1064</v>
      </c>
      <c r="C475" s="7" t="s">
        <v>1065</v>
      </c>
      <c r="D475" s="6" t="s">
        <v>435</v>
      </c>
      <c r="E475" s="6" t="s">
        <v>521</v>
      </c>
      <c r="F475" s="8">
        <v>4</v>
      </c>
      <c r="G475" s="8">
        <v>3723.5</v>
      </c>
      <c r="H475" s="9">
        <f t="shared" si="63"/>
        <v>14894</v>
      </c>
      <c r="J475" s="27">
        <f t="shared" si="64"/>
        <v>3723.5</v>
      </c>
      <c r="K475" s="27">
        <f t="shared" si="65"/>
        <v>14894</v>
      </c>
      <c r="L475" s="28">
        <f t="shared" si="66"/>
        <v>0</v>
      </c>
    </row>
    <row r="476" spans="1:12" ht="24.75">
      <c r="A476" s="5" t="s">
        <v>1066</v>
      </c>
      <c r="B476" s="6" t="s">
        <v>653</v>
      </c>
      <c r="C476" s="7" t="s">
        <v>654</v>
      </c>
      <c r="D476" s="6" t="s">
        <v>13</v>
      </c>
      <c r="E476" s="6" t="s">
        <v>36</v>
      </c>
      <c r="F476" s="8">
        <v>1</v>
      </c>
      <c r="G476" s="8">
        <v>743.2</v>
      </c>
      <c r="H476" s="9">
        <f t="shared" si="63"/>
        <v>743.2</v>
      </c>
      <c r="J476" s="27">
        <f t="shared" si="64"/>
        <v>743.2</v>
      </c>
      <c r="K476" s="27">
        <f t="shared" si="65"/>
        <v>743.2</v>
      </c>
      <c r="L476" s="28">
        <f t="shared" si="66"/>
        <v>0</v>
      </c>
    </row>
    <row r="477" spans="1:12" ht="16.5">
      <c r="A477" s="5" t="s">
        <v>1067</v>
      </c>
      <c r="B477" s="6" t="s">
        <v>1068</v>
      </c>
      <c r="C477" s="7" t="s">
        <v>1069</v>
      </c>
      <c r="D477" s="6" t="s">
        <v>25</v>
      </c>
      <c r="E477" s="6" t="s">
        <v>36</v>
      </c>
      <c r="F477" s="8">
        <v>1</v>
      </c>
      <c r="G477" s="8">
        <v>8906.2999999999993</v>
      </c>
      <c r="H477" s="9">
        <f t="shared" si="63"/>
        <v>8906.2999999999993</v>
      </c>
      <c r="J477" s="27">
        <f t="shared" si="64"/>
        <v>8906.2999999999993</v>
      </c>
      <c r="K477" s="27">
        <f t="shared" si="65"/>
        <v>8906.2999999999993</v>
      </c>
      <c r="L477" s="28">
        <f t="shared" si="66"/>
        <v>0</v>
      </c>
    </row>
    <row r="478" spans="1:12" ht="16.5">
      <c r="A478" s="5" t="s">
        <v>1070</v>
      </c>
      <c r="B478" s="6" t="s">
        <v>1071</v>
      </c>
      <c r="C478" s="7" t="s">
        <v>1072</v>
      </c>
      <c r="D478" s="6" t="s">
        <v>25</v>
      </c>
      <c r="E478" s="6" t="s">
        <v>1073</v>
      </c>
      <c r="F478" s="8">
        <v>1</v>
      </c>
      <c r="G478" s="8">
        <v>2283.1999999999998</v>
      </c>
      <c r="H478" s="9">
        <f t="shared" si="63"/>
        <v>2283.1999999999998</v>
      </c>
      <c r="J478" s="27">
        <f t="shared" si="64"/>
        <v>2283.1999999999998</v>
      </c>
      <c r="K478" s="27">
        <f t="shared" si="65"/>
        <v>2283.1999999999998</v>
      </c>
      <c r="L478" s="28">
        <f t="shared" si="66"/>
        <v>0</v>
      </c>
    </row>
    <row r="479" spans="1:12" ht="16.5">
      <c r="A479" s="5" t="s">
        <v>1074</v>
      </c>
      <c r="B479" s="6" t="s">
        <v>1075</v>
      </c>
      <c r="C479" s="7" t="s">
        <v>1076</v>
      </c>
      <c r="D479" s="6" t="s">
        <v>25</v>
      </c>
      <c r="E479" s="6" t="s">
        <v>36</v>
      </c>
      <c r="F479" s="8">
        <v>1</v>
      </c>
      <c r="G479" s="8">
        <v>3868.65</v>
      </c>
      <c r="H479" s="9">
        <f t="shared" si="63"/>
        <v>3868.65</v>
      </c>
      <c r="J479" s="27">
        <f t="shared" si="64"/>
        <v>3868.65</v>
      </c>
      <c r="K479" s="27">
        <f t="shared" si="65"/>
        <v>3868.65</v>
      </c>
      <c r="L479" s="28">
        <f t="shared" si="66"/>
        <v>0</v>
      </c>
    </row>
    <row r="480" spans="1:12" ht="20.100000000000001" customHeight="1">
      <c r="A480" s="3" t="s">
        <v>1077</v>
      </c>
      <c r="B480" s="70" t="s">
        <v>1078</v>
      </c>
      <c r="C480" s="70"/>
      <c r="D480" s="70"/>
      <c r="E480" s="70"/>
      <c r="F480" s="70"/>
      <c r="G480" s="70"/>
      <c r="H480" s="4">
        <f>ROUND(SUM(H481:H481),2)</f>
        <v>167.76</v>
      </c>
      <c r="J480" s="36"/>
      <c r="K480" s="36"/>
      <c r="L480" s="35"/>
    </row>
    <row r="481" spans="1:12" ht="16.5">
      <c r="A481" s="5" t="s">
        <v>1079</v>
      </c>
      <c r="B481" s="6" t="s">
        <v>1080</v>
      </c>
      <c r="C481" s="7" t="s">
        <v>1081</v>
      </c>
      <c r="D481" s="6" t="s">
        <v>25</v>
      </c>
      <c r="E481" s="6" t="s">
        <v>36</v>
      </c>
      <c r="F481" s="8">
        <v>4</v>
      </c>
      <c r="G481" s="8">
        <v>41.94</v>
      </c>
      <c r="H481" s="9">
        <f>ROUND(ROUND(F481,2)*ROUND(G481,2),2)</f>
        <v>167.76</v>
      </c>
      <c r="J481" s="27">
        <f t="shared" si="64"/>
        <v>41.94</v>
      </c>
      <c r="K481" s="27">
        <f t="shared" si="65"/>
        <v>167.76</v>
      </c>
      <c r="L481" s="28">
        <f t="shared" si="66"/>
        <v>0</v>
      </c>
    </row>
    <row r="482" spans="1:12" ht="20.100000000000001" customHeight="1">
      <c r="A482" s="3" t="s">
        <v>1082</v>
      </c>
      <c r="B482" s="70" t="s">
        <v>1083</v>
      </c>
      <c r="C482" s="70"/>
      <c r="D482" s="70"/>
      <c r="E482" s="70"/>
      <c r="F482" s="70"/>
      <c r="G482" s="70"/>
      <c r="H482" s="4">
        <f>ROUND(H483+H498+H525+H528+H531+H537,2)</f>
        <v>437317.92</v>
      </c>
      <c r="J482" s="36"/>
      <c r="K482" s="36"/>
      <c r="L482" s="35"/>
    </row>
    <row r="483" spans="1:12" ht="20.100000000000001" customHeight="1">
      <c r="A483" s="3" t="s">
        <v>1084</v>
      </c>
      <c r="B483" s="70" t="s">
        <v>446</v>
      </c>
      <c r="C483" s="70"/>
      <c r="D483" s="70"/>
      <c r="E483" s="70"/>
      <c r="F483" s="70"/>
      <c r="G483" s="70"/>
      <c r="H483" s="4">
        <f>ROUND(SUM(H484:H497),2)</f>
        <v>49674.63</v>
      </c>
      <c r="J483" s="36"/>
      <c r="K483" s="36"/>
      <c r="L483" s="35"/>
    </row>
    <row r="484" spans="1:12" ht="16.5">
      <c r="A484" s="5" t="s">
        <v>1085</v>
      </c>
      <c r="B484" s="6" t="s">
        <v>1086</v>
      </c>
      <c r="C484" s="7" t="s">
        <v>1087</v>
      </c>
      <c r="D484" s="6" t="s">
        <v>13</v>
      </c>
      <c r="E484" s="6" t="s">
        <v>115</v>
      </c>
      <c r="F484" s="8">
        <v>23</v>
      </c>
      <c r="G484" s="8">
        <v>18.79</v>
      </c>
      <c r="H484" s="9">
        <f t="shared" ref="H484:H497" si="67">ROUND(ROUND(F484,2)*ROUND(G484,2),2)</f>
        <v>432.17</v>
      </c>
      <c r="J484" s="27">
        <f t="shared" si="64"/>
        <v>18.79</v>
      </c>
      <c r="K484" s="27">
        <f t="shared" si="65"/>
        <v>432.17</v>
      </c>
      <c r="L484" s="28">
        <f t="shared" si="66"/>
        <v>0</v>
      </c>
    </row>
    <row r="485" spans="1:12" ht="16.5">
      <c r="A485" s="5" t="s">
        <v>1088</v>
      </c>
      <c r="B485" s="6" t="s">
        <v>448</v>
      </c>
      <c r="C485" s="7" t="s">
        <v>449</v>
      </c>
      <c r="D485" s="6" t="s">
        <v>13</v>
      </c>
      <c r="E485" s="6" t="s">
        <v>115</v>
      </c>
      <c r="F485" s="8">
        <v>1166.17</v>
      </c>
      <c r="G485" s="8">
        <v>11.38</v>
      </c>
      <c r="H485" s="9">
        <f t="shared" si="67"/>
        <v>13271.01</v>
      </c>
      <c r="J485" s="27">
        <f t="shared" si="64"/>
        <v>11.38</v>
      </c>
      <c r="K485" s="27">
        <f t="shared" si="65"/>
        <v>13271.01</v>
      </c>
      <c r="L485" s="28">
        <f t="shared" si="66"/>
        <v>0</v>
      </c>
    </row>
    <row r="486" spans="1:12" ht="16.5">
      <c r="A486" s="5" t="s">
        <v>1089</v>
      </c>
      <c r="B486" s="6" t="s">
        <v>457</v>
      </c>
      <c r="C486" s="7" t="s">
        <v>458</v>
      </c>
      <c r="D486" s="6" t="s">
        <v>13</v>
      </c>
      <c r="E486" s="6" t="s">
        <v>115</v>
      </c>
      <c r="F486" s="8">
        <v>114</v>
      </c>
      <c r="G486" s="8">
        <v>15.11</v>
      </c>
      <c r="H486" s="9">
        <f t="shared" si="67"/>
        <v>1722.54</v>
      </c>
      <c r="J486" s="27">
        <f t="shared" si="64"/>
        <v>15.11</v>
      </c>
      <c r="K486" s="27">
        <f t="shared" si="65"/>
        <v>1722.54</v>
      </c>
      <c r="L486" s="28">
        <f t="shared" si="66"/>
        <v>0</v>
      </c>
    </row>
    <row r="487" spans="1:12" ht="24.75">
      <c r="A487" s="5" t="s">
        <v>1090</v>
      </c>
      <c r="B487" s="6" t="s">
        <v>1091</v>
      </c>
      <c r="C487" s="7" t="s">
        <v>1092</v>
      </c>
      <c r="D487" s="6" t="s">
        <v>13</v>
      </c>
      <c r="E487" s="6" t="s">
        <v>115</v>
      </c>
      <c r="F487" s="8">
        <v>43</v>
      </c>
      <c r="G487" s="8">
        <v>43.74</v>
      </c>
      <c r="H487" s="9">
        <f t="shared" si="67"/>
        <v>1880.82</v>
      </c>
      <c r="J487" s="27">
        <f t="shared" si="64"/>
        <v>43.74</v>
      </c>
      <c r="K487" s="27">
        <f t="shared" si="65"/>
        <v>1880.82</v>
      </c>
      <c r="L487" s="28">
        <f t="shared" si="66"/>
        <v>0</v>
      </c>
    </row>
    <row r="488" spans="1:12" ht="16.5">
      <c r="A488" s="5" t="s">
        <v>1093</v>
      </c>
      <c r="B488" s="6" t="s">
        <v>1094</v>
      </c>
      <c r="C488" s="7" t="s">
        <v>1095</v>
      </c>
      <c r="D488" s="6" t="s">
        <v>13</v>
      </c>
      <c r="E488" s="6" t="s">
        <v>36</v>
      </c>
      <c r="F488" s="8">
        <v>2</v>
      </c>
      <c r="G488" s="8">
        <v>36.770000000000003</v>
      </c>
      <c r="H488" s="9">
        <f t="shared" si="67"/>
        <v>73.540000000000006</v>
      </c>
      <c r="J488" s="27">
        <f t="shared" si="64"/>
        <v>36.770000000000003</v>
      </c>
      <c r="K488" s="27">
        <f t="shared" si="65"/>
        <v>73.540000000000006</v>
      </c>
      <c r="L488" s="28">
        <f t="shared" si="66"/>
        <v>0</v>
      </c>
    </row>
    <row r="489" spans="1:12" ht="16.5">
      <c r="A489" s="5" t="s">
        <v>1096</v>
      </c>
      <c r="B489" s="6" t="s">
        <v>1097</v>
      </c>
      <c r="C489" s="7" t="s">
        <v>1098</v>
      </c>
      <c r="D489" s="6" t="s">
        <v>13</v>
      </c>
      <c r="E489" s="6" t="s">
        <v>36</v>
      </c>
      <c r="F489" s="8">
        <v>1</v>
      </c>
      <c r="G489" s="8">
        <v>33.32</v>
      </c>
      <c r="H489" s="9">
        <f t="shared" si="67"/>
        <v>33.32</v>
      </c>
      <c r="J489" s="27">
        <f t="shared" si="64"/>
        <v>33.32</v>
      </c>
      <c r="K489" s="27">
        <f t="shared" si="65"/>
        <v>33.32</v>
      </c>
      <c r="L489" s="28">
        <f t="shared" si="66"/>
        <v>0</v>
      </c>
    </row>
    <row r="490" spans="1:12" ht="16.5">
      <c r="A490" s="5" t="s">
        <v>1099</v>
      </c>
      <c r="B490" s="6" t="s">
        <v>1100</v>
      </c>
      <c r="C490" s="7" t="s">
        <v>1101</v>
      </c>
      <c r="D490" s="6" t="s">
        <v>13</v>
      </c>
      <c r="E490" s="6" t="s">
        <v>36</v>
      </c>
      <c r="F490" s="8">
        <v>6</v>
      </c>
      <c r="G490" s="8">
        <v>18.579999999999998</v>
      </c>
      <c r="H490" s="9">
        <f t="shared" si="67"/>
        <v>111.48</v>
      </c>
      <c r="J490" s="27">
        <f t="shared" si="64"/>
        <v>18.579999999999998</v>
      </c>
      <c r="K490" s="27">
        <f t="shared" si="65"/>
        <v>111.48</v>
      </c>
      <c r="L490" s="28">
        <f t="shared" si="66"/>
        <v>0</v>
      </c>
    </row>
    <row r="491" spans="1:12" ht="16.5">
      <c r="A491" s="5" t="s">
        <v>1102</v>
      </c>
      <c r="B491" s="6" t="s">
        <v>1103</v>
      </c>
      <c r="C491" s="7" t="s">
        <v>1104</v>
      </c>
      <c r="D491" s="6" t="s">
        <v>13</v>
      </c>
      <c r="E491" s="6" t="s">
        <v>36</v>
      </c>
      <c r="F491" s="8">
        <v>4</v>
      </c>
      <c r="G491" s="8">
        <v>26.14</v>
      </c>
      <c r="H491" s="9">
        <f t="shared" si="67"/>
        <v>104.56</v>
      </c>
      <c r="J491" s="27">
        <f t="shared" si="64"/>
        <v>26.14</v>
      </c>
      <c r="K491" s="27">
        <f t="shared" si="65"/>
        <v>104.56</v>
      </c>
      <c r="L491" s="28">
        <f t="shared" si="66"/>
        <v>0</v>
      </c>
    </row>
    <row r="492" spans="1:12" ht="24.75">
      <c r="A492" s="5" t="s">
        <v>1105</v>
      </c>
      <c r="B492" s="6" t="s">
        <v>1106</v>
      </c>
      <c r="C492" s="7" t="s">
        <v>1107</v>
      </c>
      <c r="D492" s="6" t="s">
        <v>13</v>
      </c>
      <c r="E492" s="6" t="s">
        <v>36</v>
      </c>
      <c r="F492" s="8">
        <v>35</v>
      </c>
      <c r="G492" s="8">
        <v>22.36</v>
      </c>
      <c r="H492" s="9">
        <f t="shared" si="67"/>
        <v>782.6</v>
      </c>
      <c r="J492" s="27">
        <f t="shared" si="64"/>
        <v>22.36</v>
      </c>
      <c r="K492" s="27">
        <f t="shared" si="65"/>
        <v>782.6</v>
      </c>
      <c r="L492" s="28">
        <f t="shared" si="66"/>
        <v>0</v>
      </c>
    </row>
    <row r="493" spans="1:12" ht="16.5">
      <c r="A493" s="5" t="s">
        <v>1108</v>
      </c>
      <c r="B493" s="6" t="s">
        <v>475</v>
      </c>
      <c r="C493" s="7" t="s">
        <v>476</v>
      </c>
      <c r="D493" s="6" t="s">
        <v>13</v>
      </c>
      <c r="E493" s="6" t="s">
        <v>36</v>
      </c>
      <c r="F493" s="8">
        <v>845</v>
      </c>
      <c r="G493" s="8">
        <v>8.85</v>
      </c>
      <c r="H493" s="9">
        <f t="shared" si="67"/>
        <v>7478.25</v>
      </c>
      <c r="J493" s="27">
        <f t="shared" si="64"/>
        <v>8.85</v>
      </c>
      <c r="K493" s="27">
        <f t="shared" si="65"/>
        <v>7478.25</v>
      </c>
      <c r="L493" s="28">
        <f t="shared" si="66"/>
        <v>0</v>
      </c>
    </row>
    <row r="494" spans="1:12" ht="16.5">
      <c r="A494" s="5" t="s">
        <v>1109</v>
      </c>
      <c r="B494" s="6" t="s">
        <v>484</v>
      </c>
      <c r="C494" s="7" t="s">
        <v>485</v>
      </c>
      <c r="D494" s="6" t="s">
        <v>13</v>
      </c>
      <c r="E494" s="6" t="s">
        <v>36</v>
      </c>
      <c r="F494" s="8">
        <v>29</v>
      </c>
      <c r="G494" s="8">
        <v>10.59</v>
      </c>
      <c r="H494" s="9">
        <f t="shared" si="67"/>
        <v>307.11</v>
      </c>
      <c r="J494" s="27">
        <f t="shared" si="64"/>
        <v>10.59</v>
      </c>
      <c r="K494" s="27">
        <f t="shared" si="65"/>
        <v>307.11</v>
      </c>
      <c r="L494" s="28">
        <f t="shared" si="66"/>
        <v>0</v>
      </c>
    </row>
    <row r="495" spans="1:12" ht="24.75">
      <c r="A495" s="5" t="s">
        <v>1110</v>
      </c>
      <c r="B495" s="6" t="s">
        <v>1111</v>
      </c>
      <c r="C495" s="7" t="s">
        <v>1112</v>
      </c>
      <c r="D495" s="6" t="s">
        <v>13</v>
      </c>
      <c r="E495" s="6" t="s">
        <v>36</v>
      </c>
      <c r="F495" s="8">
        <v>183</v>
      </c>
      <c r="G495" s="8">
        <v>11.65</v>
      </c>
      <c r="H495" s="9">
        <f t="shared" si="67"/>
        <v>2131.9499999999998</v>
      </c>
      <c r="J495" s="27">
        <f t="shared" si="64"/>
        <v>11.65</v>
      </c>
      <c r="K495" s="27">
        <f t="shared" si="65"/>
        <v>2131.9499999999998</v>
      </c>
      <c r="L495" s="28">
        <f t="shared" si="66"/>
        <v>0</v>
      </c>
    </row>
    <row r="496" spans="1:12" ht="24.75">
      <c r="A496" s="5" t="s">
        <v>1113</v>
      </c>
      <c r="B496" s="6" t="s">
        <v>995</v>
      </c>
      <c r="C496" s="7" t="s">
        <v>996</v>
      </c>
      <c r="D496" s="6" t="s">
        <v>13</v>
      </c>
      <c r="E496" s="6" t="s">
        <v>115</v>
      </c>
      <c r="F496" s="8">
        <v>1445</v>
      </c>
      <c r="G496" s="8">
        <v>13.14</v>
      </c>
      <c r="H496" s="9">
        <f t="shared" si="67"/>
        <v>18987.3</v>
      </c>
      <c r="J496" s="27">
        <f t="shared" si="64"/>
        <v>13.14</v>
      </c>
      <c r="K496" s="27">
        <f t="shared" si="65"/>
        <v>18987.3</v>
      </c>
      <c r="L496" s="28">
        <f t="shared" si="66"/>
        <v>0</v>
      </c>
    </row>
    <row r="497" spans="1:12" ht="16.5">
      <c r="A497" s="5" t="s">
        <v>1114</v>
      </c>
      <c r="B497" s="6" t="s">
        <v>511</v>
      </c>
      <c r="C497" s="7" t="s">
        <v>512</v>
      </c>
      <c r="D497" s="6" t="s">
        <v>25</v>
      </c>
      <c r="E497" s="6" t="s">
        <v>115</v>
      </c>
      <c r="F497" s="8">
        <v>99.83</v>
      </c>
      <c r="G497" s="8">
        <v>23.62</v>
      </c>
      <c r="H497" s="9">
        <f t="shared" si="67"/>
        <v>2357.98</v>
      </c>
      <c r="J497" s="27">
        <f t="shared" si="64"/>
        <v>23.62</v>
      </c>
      <c r="K497" s="27">
        <f t="shared" si="65"/>
        <v>2357.98</v>
      </c>
      <c r="L497" s="28">
        <f t="shared" si="66"/>
        <v>0</v>
      </c>
    </row>
    <row r="498" spans="1:12" ht="20.100000000000001" customHeight="1">
      <c r="A498" s="3" t="s">
        <v>1115</v>
      </c>
      <c r="B498" s="70" t="s">
        <v>517</v>
      </c>
      <c r="C498" s="70"/>
      <c r="D498" s="70"/>
      <c r="E498" s="70"/>
      <c r="F498" s="70"/>
      <c r="G498" s="70"/>
      <c r="H498" s="4">
        <f>ROUND(SUM(H499:H524),2)</f>
        <v>41294.620000000003</v>
      </c>
      <c r="J498" s="36"/>
      <c r="K498" s="36"/>
      <c r="L498" s="35"/>
    </row>
    <row r="499" spans="1:12" ht="16.5">
      <c r="A499" s="5" t="s">
        <v>1116</v>
      </c>
      <c r="B499" s="6" t="s">
        <v>1117</v>
      </c>
      <c r="C499" s="7" t="s">
        <v>1118</v>
      </c>
      <c r="D499" s="6" t="s">
        <v>435</v>
      </c>
      <c r="E499" s="6" t="s">
        <v>521</v>
      </c>
      <c r="F499" s="8">
        <v>42</v>
      </c>
      <c r="G499" s="8">
        <v>81.400000000000006</v>
      </c>
      <c r="H499" s="9">
        <f t="shared" ref="H499:H524" si="68">ROUND(ROUND(F499,2)*ROUND(G499,2),2)</f>
        <v>3418.8</v>
      </c>
      <c r="J499" s="27">
        <f t="shared" si="64"/>
        <v>81.400000000000006</v>
      </c>
      <c r="K499" s="27">
        <f t="shared" si="65"/>
        <v>3418.8</v>
      </c>
      <c r="L499" s="28">
        <f t="shared" si="66"/>
        <v>0</v>
      </c>
    </row>
    <row r="500" spans="1:12" ht="16.5">
      <c r="A500" s="5" t="s">
        <v>1119</v>
      </c>
      <c r="B500" s="6" t="s">
        <v>1120</v>
      </c>
      <c r="C500" s="7" t="s">
        <v>1121</v>
      </c>
      <c r="D500" s="6" t="s">
        <v>435</v>
      </c>
      <c r="E500" s="6" t="s">
        <v>521</v>
      </c>
      <c r="F500" s="8">
        <v>17</v>
      </c>
      <c r="G500" s="8">
        <v>112.97</v>
      </c>
      <c r="H500" s="9">
        <f t="shared" si="68"/>
        <v>1920.49</v>
      </c>
      <c r="J500" s="27">
        <f t="shared" si="64"/>
        <v>112.97</v>
      </c>
      <c r="K500" s="27">
        <f t="shared" si="65"/>
        <v>1920.49</v>
      </c>
      <c r="L500" s="28">
        <f t="shared" si="66"/>
        <v>0</v>
      </c>
    </row>
    <row r="501" spans="1:12" ht="16.5">
      <c r="A501" s="5" t="s">
        <v>1122</v>
      </c>
      <c r="B501" s="6" t="s">
        <v>1123</v>
      </c>
      <c r="C501" s="7" t="s">
        <v>1124</v>
      </c>
      <c r="D501" s="6" t="s">
        <v>435</v>
      </c>
      <c r="E501" s="6" t="s">
        <v>168</v>
      </c>
      <c r="F501" s="8">
        <v>50</v>
      </c>
      <c r="G501" s="8">
        <v>35.69</v>
      </c>
      <c r="H501" s="9">
        <f t="shared" si="68"/>
        <v>1784.5</v>
      </c>
      <c r="J501" s="27">
        <f t="shared" si="64"/>
        <v>35.69</v>
      </c>
      <c r="K501" s="27">
        <f t="shared" si="65"/>
        <v>1784.5</v>
      </c>
      <c r="L501" s="28">
        <f t="shared" si="66"/>
        <v>0</v>
      </c>
    </row>
    <row r="502" spans="1:12" ht="16.5">
      <c r="A502" s="5" t="s">
        <v>1125</v>
      </c>
      <c r="B502" s="6" t="s">
        <v>1126</v>
      </c>
      <c r="C502" s="7" t="s">
        <v>1127</v>
      </c>
      <c r="D502" s="6" t="s">
        <v>435</v>
      </c>
      <c r="E502" s="6" t="s">
        <v>168</v>
      </c>
      <c r="F502" s="8">
        <v>38</v>
      </c>
      <c r="G502" s="8">
        <v>45.9</v>
      </c>
      <c r="H502" s="9">
        <f t="shared" si="68"/>
        <v>1744.2</v>
      </c>
      <c r="J502" s="27">
        <f t="shared" si="64"/>
        <v>45.9</v>
      </c>
      <c r="K502" s="27">
        <f t="shared" si="65"/>
        <v>1744.2</v>
      </c>
      <c r="L502" s="28">
        <f t="shared" si="66"/>
        <v>0</v>
      </c>
    </row>
    <row r="503" spans="1:12" ht="16.5">
      <c r="A503" s="5" t="s">
        <v>1128</v>
      </c>
      <c r="B503" s="6" t="s">
        <v>1129</v>
      </c>
      <c r="C503" s="7" t="s">
        <v>1130</v>
      </c>
      <c r="D503" s="6" t="s">
        <v>435</v>
      </c>
      <c r="E503" s="6" t="s">
        <v>521</v>
      </c>
      <c r="F503" s="8">
        <v>348</v>
      </c>
      <c r="G503" s="8">
        <v>41.84</v>
      </c>
      <c r="H503" s="9">
        <f t="shared" si="68"/>
        <v>14560.32</v>
      </c>
      <c r="J503" s="27">
        <f t="shared" si="64"/>
        <v>41.84</v>
      </c>
      <c r="K503" s="27">
        <f t="shared" si="65"/>
        <v>14560.32</v>
      </c>
      <c r="L503" s="28">
        <f t="shared" si="66"/>
        <v>0</v>
      </c>
    </row>
    <row r="504" spans="1:12">
      <c r="A504" s="5" t="s">
        <v>1131</v>
      </c>
      <c r="B504" s="6" t="s">
        <v>1132</v>
      </c>
      <c r="C504" s="7" t="s">
        <v>1133</v>
      </c>
      <c r="D504" s="6" t="s">
        <v>435</v>
      </c>
      <c r="E504" s="6" t="s">
        <v>521</v>
      </c>
      <c r="F504" s="8">
        <v>1</v>
      </c>
      <c r="G504" s="8">
        <v>44.93</v>
      </c>
      <c r="H504" s="9">
        <f t="shared" si="68"/>
        <v>44.93</v>
      </c>
      <c r="J504" s="27">
        <f t="shared" si="64"/>
        <v>44.93</v>
      </c>
      <c r="K504" s="27">
        <f t="shared" si="65"/>
        <v>44.93</v>
      </c>
      <c r="L504" s="28">
        <f t="shared" si="66"/>
        <v>0</v>
      </c>
    </row>
    <row r="505" spans="1:12">
      <c r="A505" s="5" t="s">
        <v>1134</v>
      </c>
      <c r="B505" s="6" t="s">
        <v>1135</v>
      </c>
      <c r="C505" s="7" t="s">
        <v>1136</v>
      </c>
      <c r="D505" s="6" t="s">
        <v>435</v>
      </c>
      <c r="E505" s="6" t="s">
        <v>521</v>
      </c>
      <c r="F505" s="8">
        <v>1</v>
      </c>
      <c r="G505" s="8">
        <v>41.38</v>
      </c>
      <c r="H505" s="9">
        <f t="shared" si="68"/>
        <v>41.38</v>
      </c>
      <c r="J505" s="27">
        <f t="shared" si="64"/>
        <v>41.38</v>
      </c>
      <c r="K505" s="27">
        <f t="shared" si="65"/>
        <v>41.38</v>
      </c>
      <c r="L505" s="28">
        <f t="shared" si="66"/>
        <v>0</v>
      </c>
    </row>
    <row r="506" spans="1:12">
      <c r="A506" s="5" t="s">
        <v>1137</v>
      </c>
      <c r="B506" s="6" t="s">
        <v>1132</v>
      </c>
      <c r="C506" s="7" t="s">
        <v>1133</v>
      </c>
      <c r="D506" s="6" t="s">
        <v>435</v>
      </c>
      <c r="E506" s="6" t="s">
        <v>521</v>
      </c>
      <c r="F506" s="8">
        <v>2</v>
      </c>
      <c r="G506" s="8">
        <v>44.93</v>
      </c>
      <c r="H506" s="9">
        <f t="shared" si="68"/>
        <v>89.86</v>
      </c>
      <c r="J506" s="27">
        <f t="shared" si="64"/>
        <v>44.93</v>
      </c>
      <c r="K506" s="27">
        <f t="shared" si="65"/>
        <v>89.86</v>
      </c>
      <c r="L506" s="28">
        <f t="shared" si="66"/>
        <v>0</v>
      </c>
    </row>
    <row r="507" spans="1:12">
      <c r="A507" s="5" t="s">
        <v>1138</v>
      </c>
      <c r="B507" s="6" t="s">
        <v>1139</v>
      </c>
      <c r="C507" s="7" t="s">
        <v>1140</v>
      </c>
      <c r="D507" s="6" t="s">
        <v>435</v>
      </c>
      <c r="E507" s="6" t="s">
        <v>521</v>
      </c>
      <c r="F507" s="8">
        <v>2</v>
      </c>
      <c r="G507" s="8">
        <v>111.04</v>
      </c>
      <c r="H507" s="9">
        <f t="shared" si="68"/>
        <v>222.08</v>
      </c>
      <c r="J507" s="27">
        <f t="shared" si="64"/>
        <v>111.04</v>
      </c>
      <c r="K507" s="27">
        <f t="shared" si="65"/>
        <v>222.08</v>
      </c>
      <c r="L507" s="28">
        <f t="shared" si="66"/>
        <v>0</v>
      </c>
    </row>
    <row r="508" spans="1:12" ht="16.5">
      <c r="A508" s="5" t="s">
        <v>1141</v>
      </c>
      <c r="B508" s="6" t="s">
        <v>1142</v>
      </c>
      <c r="C508" s="7" t="s">
        <v>1143</v>
      </c>
      <c r="D508" s="6" t="s">
        <v>435</v>
      </c>
      <c r="E508" s="6" t="s">
        <v>521</v>
      </c>
      <c r="F508" s="8">
        <v>1</v>
      </c>
      <c r="G508" s="8">
        <v>36.19</v>
      </c>
      <c r="H508" s="9">
        <f t="shared" si="68"/>
        <v>36.19</v>
      </c>
      <c r="J508" s="27">
        <f t="shared" si="64"/>
        <v>36.19</v>
      </c>
      <c r="K508" s="27">
        <f t="shared" si="65"/>
        <v>36.19</v>
      </c>
      <c r="L508" s="28">
        <f t="shared" si="66"/>
        <v>0</v>
      </c>
    </row>
    <row r="509" spans="1:12" ht="16.5">
      <c r="A509" s="5" t="s">
        <v>1144</v>
      </c>
      <c r="B509" s="6" t="s">
        <v>1145</v>
      </c>
      <c r="C509" s="7" t="s">
        <v>1146</v>
      </c>
      <c r="D509" s="6" t="s">
        <v>435</v>
      </c>
      <c r="E509" s="6" t="s">
        <v>521</v>
      </c>
      <c r="F509" s="8">
        <v>12</v>
      </c>
      <c r="G509" s="8">
        <v>44.21</v>
      </c>
      <c r="H509" s="9">
        <f t="shared" si="68"/>
        <v>530.52</v>
      </c>
      <c r="J509" s="27">
        <f t="shared" si="64"/>
        <v>44.21</v>
      </c>
      <c r="K509" s="27">
        <f t="shared" si="65"/>
        <v>530.52</v>
      </c>
      <c r="L509" s="28">
        <f t="shared" si="66"/>
        <v>0</v>
      </c>
    </row>
    <row r="510" spans="1:12" ht="16.5">
      <c r="A510" s="5" t="s">
        <v>1147</v>
      </c>
      <c r="B510" s="6" t="s">
        <v>1148</v>
      </c>
      <c r="C510" s="7" t="s">
        <v>1149</v>
      </c>
      <c r="D510" s="6" t="s">
        <v>435</v>
      </c>
      <c r="E510" s="6" t="s">
        <v>521</v>
      </c>
      <c r="F510" s="8">
        <v>2</v>
      </c>
      <c r="G510" s="8">
        <v>29.49</v>
      </c>
      <c r="H510" s="9">
        <f t="shared" si="68"/>
        <v>58.98</v>
      </c>
      <c r="J510" s="27">
        <f t="shared" si="64"/>
        <v>29.49</v>
      </c>
      <c r="K510" s="27">
        <f t="shared" si="65"/>
        <v>58.98</v>
      </c>
      <c r="L510" s="28">
        <f t="shared" si="66"/>
        <v>0</v>
      </c>
    </row>
    <row r="511" spans="1:12">
      <c r="A511" s="5" t="s">
        <v>1150</v>
      </c>
      <c r="B511" s="6" t="s">
        <v>1151</v>
      </c>
      <c r="C511" s="7" t="s">
        <v>1152</v>
      </c>
      <c r="D511" s="6" t="s">
        <v>435</v>
      </c>
      <c r="E511" s="6" t="s">
        <v>521</v>
      </c>
      <c r="F511" s="8">
        <v>3</v>
      </c>
      <c r="G511" s="8">
        <v>36.19</v>
      </c>
      <c r="H511" s="9">
        <f t="shared" si="68"/>
        <v>108.57</v>
      </c>
      <c r="J511" s="27">
        <f t="shared" si="64"/>
        <v>36.19</v>
      </c>
      <c r="K511" s="27">
        <f t="shared" si="65"/>
        <v>108.57</v>
      </c>
      <c r="L511" s="28">
        <f t="shared" si="66"/>
        <v>0</v>
      </c>
    </row>
    <row r="512" spans="1:12">
      <c r="A512" s="5" t="s">
        <v>1153</v>
      </c>
      <c r="B512" s="6" t="s">
        <v>1154</v>
      </c>
      <c r="C512" s="7" t="s">
        <v>1155</v>
      </c>
      <c r="D512" s="6" t="s">
        <v>435</v>
      </c>
      <c r="E512" s="6" t="s">
        <v>521</v>
      </c>
      <c r="F512" s="8">
        <v>1</v>
      </c>
      <c r="G512" s="8">
        <v>28.09</v>
      </c>
      <c r="H512" s="9">
        <f t="shared" si="68"/>
        <v>28.09</v>
      </c>
      <c r="J512" s="27">
        <f t="shared" si="64"/>
        <v>28.09</v>
      </c>
      <c r="K512" s="27">
        <f t="shared" si="65"/>
        <v>28.09</v>
      </c>
      <c r="L512" s="28">
        <f t="shared" si="66"/>
        <v>0</v>
      </c>
    </row>
    <row r="513" spans="1:12">
      <c r="A513" s="5" t="s">
        <v>1156</v>
      </c>
      <c r="B513" s="6" t="s">
        <v>1157</v>
      </c>
      <c r="C513" s="7" t="s">
        <v>1158</v>
      </c>
      <c r="D513" s="6" t="s">
        <v>435</v>
      </c>
      <c r="E513" s="6" t="s">
        <v>521</v>
      </c>
      <c r="F513" s="8">
        <v>2</v>
      </c>
      <c r="G513" s="8">
        <v>67.900000000000006</v>
      </c>
      <c r="H513" s="9">
        <f t="shared" si="68"/>
        <v>135.80000000000001</v>
      </c>
      <c r="J513" s="27">
        <f t="shared" si="64"/>
        <v>67.900000000000006</v>
      </c>
      <c r="K513" s="27">
        <f t="shared" si="65"/>
        <v>135.80000000000001</v>
      </c>
      <c r="L513" s="28">
        <f t="shared" si="66"/>
        <v>0</v>
      </c>
    </row>
    <row r="514" spans="1:12" ht="16.5">
      <c r="A514" s="5" t="s">
        <v>1159</v>
      </c>
      <c r="B514" s="6" t="s">
        <v>1160</v>
      </c>
      <c r="C514" s="7" t="s">
        <v>1161</v>
      </c>
      <c r="D514" s="6" t="s">
        <v>25</v>
      </c>
      <c r="E514" s="6" t="s">
        <v>36</v>
      </c>
      <c r="F514" s="8">
        <v>1</v>
      </c>
      <c r="G514" s="8">
        <v>181.48</v>
      </c>
      <c r="H514" s="9">
        <f t="shared" si="68"/>
        <v>181.48</v>
      </c>
      <c r="J514" s="27">
        <f t="shared" si="64"/>
        <v>181.48</v>
      </c>
      <c r="K514" s="27">
        <f t="shared" si="65"/>
        <v>181.48</v>
      </c>
      <c r="L514" s="28">
        <f t="shared" si="66"/>
        <v>0</v>
      </c>
    </row>
    <row r="515" spans="1:12" ht="16.5">
      <c r="A515" s="5" t="s">
        <v>1162</v>
      </c>
      <c r="B515" s="6" t="s">
        <v>1163</v>
      </c>
      <c r="C515" s="7" t="s">
        <v>1164</v>
      </c>
      <c r="D515" s="6" t="s">
        <v>25</v>
      </c>
      <c r="E515" s="6" t="s">
        <v>36</v>
      </c>
      <c r="F515" s="8">
        <v>5</v>
      </c>
      <c r="G515" s="8">
        <v>155.27000000000001</v>
      </c>
      <c r="H515" s="9">
        <f t="shared" si="68"/>
        <v>776.35</v>
      </c>
      <c r="J515" s="27">
        <f t="shared" si="64"/>
        <v>155.27000000000001</v>
      </c>
      <c r="K515" s="27">
        <f t="shared" si="65"/>
        <v>776.35</v>
      </c>
      <c r="L515" s="28">
        <f t="shared" si="66"/>
        <v>0</v>
      </c>
    </row>
    <row r="516" spans="1:12">
      <c r="A516" s="5" t="s">
        <v>1165</v>
      </c>
      <c r="B516" s="6" t="s">
        <v>1166</v>
      </c>
      <c r="C516" s="7" t="s">
        <v>1167</v>
      </c>
      <c r="D516" s="6" t="s">
        <v>435</v>
      </c>
      <c r="E516" s="6" t="s">
        <v>521</v>
      </c>
      <c r="F516" s="8">
        <v>34</v>
      </c>
      <c r="G516" s="8">
        <v>15.04</v>
      </c>
      <c r="H516" s="9">
        <f t="shared" si="68"/>
        <v>511.36</v>
      </c>
      <c r="J516" s="27">
        <f t="shared" si="64"/>
        <v>15.04</v>
      </c>
      <c r="K516" s="27">
        <f t="shared" si="65"/>
        <v>511.36</v>
      </c>
      <c r="L516" s="28">
        <f t="shared" si="66"/>
        <v>0</v>
      </c>
    </row>
    <row r="517" spans="1:12">
      <c r="A517" s="5" t="s">
        <v>1168</v>
      </c>
      <c r="B517" s="6" t="s">
        <v>1169</v>
      </c>
      <c r="C517" s="7" t="s">
        <v>1170</v>
      </c>
      <c r="D517" s="6" t="s">
        <v>435</v>
      </c>
      <c r="E517" s="6" t="s">
        <v>521</v>
      </c>
      <c r="F517" s="8">
        <v>232</v>
      </c>
      <c r="G517" s="8">
        <v>14.01</v>
      </c>
      <c r="H517" s="9">
        <f t="shared" si="68"/>
        <v>3250.32</v>
      </c>
      <c r="J517" s="27">
        <f t="shared" si="64"/>
        <v>14.01</v>
      </c>
      <c r="K517" s="27">
        <f t="shared" si="65"/>
        <v>3250.32</v>
      </c>
      <c r="L517" s="28">
        <f t="shared" si="66"/>
        <v>0</v>
      </c>
    </row>
    <row r="518" spans="1:12">
      <c r="A518" s="5" t="s">
        <v>1171</v>
      </c>
      <c r="B518" s="6" t="s">
        <v>1172</v>
      </c>
      <c r="C518" s="7" t="s">
        <v>1173</v>
      </c>
      <c r="D518" s="6" t="s">
        <v>435</v>
      </c>
      <c r="E518" s="6" t="s">
        <v>521</v>
      </c>
      <c r="F518" s="8">
        <v>28</v>
      </c>
      <c r="G518" s="8">
        <v>14.8</v>
      </c>
      <c r="H518" s="9">
        <f t="shared" si="68"/>
        <v>414.4</v>
      </c>
      <c r="J518" s="27">
        <f t="shared" si="64"/>
        <v>14.8</v>
      </c>
      <c r="K518" s="27">
        <f t="shared" si="65"/>
        <v>414.4</v>
      </c>
      <c r="L518" s="28">
        <f t="shared" si="66"/>
        <v>0</v>
      </c>
    </row>
    <row r="519" spans="1:12">
      <c r="A519" s="5" t="s">
        <v>1174</v>
      </c>
      <c r="B519" s="6" t="s">
        <v>1175</v>
      </c>
      <c r="C519" s="7" t="s">
        <v>1176</v>
      </c>
      <c r="D519" s="6" t="s">
        <v>435</v>
      </c>
      <c r="E519" s="6" t="s">
        <v>521</v>
      </c>
      <c r="F519" s="8">
        <v>25</v>
      </c>
      <c r="G519" s="8">
        <v>18.63</v>
      </c>
      <c r="H519" s="9">
        <f t="shared" si="68"/>
        <v>465.75</v>
      </c>
      <c r="J519" s="27">
        <f t="shared" si="64"/>
        <v>18.63</v>
      </c>
      <c r="K519" s="27">
        <f t="shared" si="65"/>
        <v>465.75</v>
      </c>
      <c r="L519" s="28">
        <f t="shared" si="66"/>
        <v>0</v>
      </c>
    </row>
    <row r="520" spans="1:12">
      <c r="A520" s="5" t="s">
        <v>1177</v>
      </c>
      <c r="B520" s="6" t="s">
        <v>1178</v>
      </c>
      <c r="C520" s="7" t="s">
        <v>1179</v>
      </c>
      <c r="D520" s="6" t="s">
        <v>435</v>
      </c>
      <c r="E520" s="6" t="s">
        <v>521</v>
      </c>
      <c r="F520" s="8">
        <v>11</v>
      </c>
      <c r="G520" s="8">
        <v>18.41</v>
      </c>
      <c r="H520" s="9">
        <f t="shared" si="68"/>
        <v>202.51</v>
      </c>
      <c r="J520" s="27">
        <f t="shared" si="64"/>
        <v>18.41</v>
      </c>
      <c r="K520" s="27">
        <f t="shared" si="65"/>
        <v>202.51</v>
      </c>
      <c r="L520" s="28">
        <f t="shared" si="66"/>
        <v>0</v>
      </c>
    </row>
    <row r="521" spans="1:12" ht="16.5">
      <c r="A521" s="5" t="s">
        <v>1180</v>
      </c>
      <c r="B521" s="6" t="s">
        <v>560</v>
      </c>
      <c r="C521" s="7" t="s">
        <v>561</v>
      </c>
      <c r="D521" s="6" t="s">
        <v>435</v>
      </c>
      <c r="E521" s="6" t="s">
        <v>168</v>
      </c>
      <c r="F521" s="8">
        <v>330</v>
      </c>
      <c r="G521" s="8">
        <v>27.88</v>
      </c>
      <c r="H521" s="9">
        <f t="shared" si="68"/>
        <v>9200.4</v>
      </c>
      <c r="J521" s="27">
        <f t="shared" si="64"/>
        <v>27.88</v>
      </c>
      <c r="K521" s="27">
        <f t="shared" si="65"/>
        <v>9200.4</v>
      </c>
      <c r="L521" s="28">
        <f t="shared" si="66"/>
        <v>0</v>
      </c>
    </row>
    <row r="522" spans="1:12" ht="16.5">
      <c r="A522" s="5" t="s">
        <v>1181</v>
      </c>
      <c r="B522" s="6" t="s">
        <v>536</v>
      </c>
      <c r="C522" s="7" t="s">
        <v>537</v>
      </c>
      <c r="D522" s="6" t="s">
        <v>435</v>
      </c>
      <c r="E522" s="6" t="s">
        <v>521</v>
      </c>
      <c r="F522" s="8">
        <v>3</v>
      </c>
      <c r="G522" s="8">
        <v>11.41</v>
      </c>
      <c r="H522" s="9">
        <f t="shared" si="68"/>
        <v>34.229999999999997</v>
      </c>
      <c r="J522" s="27">
        <f t="shared" si="64"/>
        <v>11.41</v>
      </c>
      <c r="K522" s="27">
        <f t="shared" si="65"/>
        <v>34.229999999999997</v>
      </c>
      <c r="L522" s="28">
        <f t="shared" si="66"/>
        <v>0</v>
      </c>
    </row>
    <row r="523" spans="1:12" ht="16.5">
      <c r="A523" s="5" t="s">
        <v>1182</v>
      </c>
      <c r="B523" s="6" t="s">
        <v>533</v>
      </c>
      <c r="C523" s="7" t="s">
        <v>534</v>
      </c>
      <c r="D523" s="6" t="s">
        <v>435</v>
      </c>
      <c r="E523" s="6" t="s">
        <v>521</v>
      </c>
      <c r="F523" s="8">
        <v>194</v>
      </c>
      <c r="G523" s="8">
        <v>7.85</v>
      </c>
      <c r="H523" s="9">
        <f t="shared" si="68"/>
        <v>1522.9</v>
      </c>
      <c r="J523" s="27">
        <f t="shared" si="64"/>
        <v>7.85</v>
      </c>
      <c r="K523" s="27">
        <f t="shared" si="65"/>
        <v>1522.9</v>
      </c>
      <c r="L523" s="28">
        <f t="shared" si="66"/>
        <v>0</v>
      </c>
    </row>
    <row r="524" spans="1:12" ht="16.5">
      <c r="A524" s="5" t="s">
        <v>1183</v>
      </c>
      <c r="B524" s="6" t="s">
        <v>1184</v>
      </c>
      <c r="C524" s="7" t="s">
        <v>1185</v>
      </c>
      <c r="D524" s="6" t="s">
        <v>25</v>
      </c>
      <c r="E524" s="6" t="s">
        <v>521</v>
      </c>
      <c r="F524" s="8">
        <v>1</v>
      </c>
      <c r="G524" s="8">
        <v>10.210000000000001</v>
      </c>
      <c r="H524" s="9">
        <f t="shared" si="68"/>
        <v>10.210000000000001</v>
      </c>
      <c r="J524" s="27">
        <f t="shared" si="64"/>
        <v>10.210000000000001</v>
      </c>
      <c r="K524" s="27">
        <f t="shared" si="65"/>
        <v>10.210000000000001</v>
      </c>
      <c r="L524" s="28">
        <f t="shared" si="66"/>
        <v>0</v>
      </c>
    </row>
    <row r="525" spans="1:12" ht="20.100000000000001" customHeight="1">
      <c r="A525" s="3" t="s">
        <v>1186</v>
      </c>
      <c r="B525" s="70" t="s">
        <v>1187</v>
      </c>
      <c r="C525" s="70"/>
      <c r="D525" s="70"/>
      <c r="E525" s="70"/>
      <c r="F525" s="70"/>
      <c r="G525" s="70"/>
      <c r="H525" s="4">
        <f>ROUND(SUM(H526:H527),2)</f>
        <v>21846.54</v>
      </c>
      <c r="J525" s="36"/>
      <c r="K525" s="36"/>
      <c r="L525" s="35"/>
    </row>
    <row r="526" spans="1:12" ht="16.5">
      <c r="A526" s="5" t="s">
        <v>1188</v>
      </c>
      <c r="B526" s="6" t="s">
        <v>1189</v>
      </c>
      <c r="C526" s="7" t="s">
        <v>1190</v>
      </c>
      <c r="D526" s="6" t="s">
        <v>25</v>
      </c>
      <c r="E526" s="6" t="s">
        <v>36</v>
      </c>
      <c r="F526" s="8">
        <v>129</v>
      </c>
      <c r="G526" s="8">
        <v>124.33</v>
      </c>
      <c r="H526" s="9">
        <f>ROUND(ROUND(F526,2)*ROUND(G526,2),2)</f>
        <v>16038.57</v>
      </c>
      <c r="J526" s="27">
        <f t="shared" si="64"/>
        <v>124.33</v>
      </c>
      <c r="K526" s="27">
        <f t="shared" si="65"/>
        <v>16038.57</v>
      </c>
      <c r="L526" s="28">
        <f t="shared" si="66"/>
        <v>0</v>
      </c>
    </row>
    <row r="527" spans="1:12" ht="16.5">
      <c r="A527" s="5" t="s">
        <v>1191</v>
      </c>
      <c r="B527" s="6" t="s">
        <v>1192</v>
      </c>
      <c r="C527" s="7" t="s">
        <v>1193</v>
      </c>
      <c r="D527" s="6" t="s">
        <v>25</v>
      </c>
      <c r="E527" s="6" t="s">
        <v>36</v>
      </c>
      <c r="F527" s="8">
        <v>63</v>
      </c>
      <c r="G527" s="8">
        <v>92.19</v>
      </c>
      <c r="H527" s="9">
        <f>ROUND(ROUND(F527,2)*ROUND(G527,2),2)</f>
        <v>5807.97</v>
      </c>
      <c r="J527" s="27">
        <f t="shared" si="64"/>
        <v>92.19</v>
      </c>
      <c r="K527" s="27">
        <f t="shared" si="65"/>
        <v>5807.97</v>
      </c>
      <c r="L527" s="28">
        <f t="shared" si="66"/>
        <v>0</v>
      </c>
    </row>
    <row r="528" spans="1:12" ht="20.100000000000001" customHeight="1">
      <c r="A528" s="3" t="s">
        <v>1194</v>
      </c>
      <c r="B528" s="70" t="s">
        <v>601</v>
      </c>
      <c r="C528" s="70"/>
      <c r="D528" s="70"/>
      <c r="E528" s="70"/>
      <c r="F528" s="70"/>
      <c r="G528" s="70"/>
      <c r="H528" s="4">
        <f>ROUND(SUM(H529:H530),2)</f>
        <v>136666.63</v>
      </c>
      <c r="J528" s="36"/>
      <c r="K528" s="36"/>
      <c r="L528" s="35"/>
    </row>
    <row r="529" spans="1:12" ht="16.5">
      <c r="A529" s="5" t="s">
        <v>1195</v>
      </c>
      <c r="B529" s="6" t="s">
        <v>1196</v>
      </c>
      <c r="C529" s="7" t="s">
        <v>1197</v>
      </c>
      <c r="D529" s="6" t="s">
        <v>13</v>
      </c>
      <c r="E529" s="6" t="s">
        <v>115</v>
      </c>
      <c r="F529" s="8">
        <v>15701</v>
      </c>
      <c r="G529" s="8">
        <v>8.33</v>
      </c>
      <c r="H529" s="9">
        <f>ROUND(ROUND(F529,2)*ROUND(G529,2),2)</f>
        <v>130789.33</v>
      </c>
      <c r="J529" s="27">
        <f t="shared" ref="J529:J592" si="69">G529-G529*$J$4</f>
        <v>8.33</v>
      </c>
      <c r="K529" s="27">
        <f t="shared" ref="K529:K592" si="70">ROUND(J529*F529,2)</f>
        <v>130789.33</v>
      </c>
      <c r="L529" s="28">
        <f t="shared" ref="L529:L592" si="71">1-J529/G529</f>
        <v>0</v>
      </c>
    </row>
    <row r="530" spans="1:12">
      <c r="A530" s="5" t="s">
        <v>1198</v>
      </c>
      <c r="B530" s="6" t="s">
        <v>1199</v>
      </c>
      <c r="C530" s="7" t="s">
        <v>1200</v>
      </c>
      <c r="D530" s="6" t="s">
        <v>435</v>
      </c>
      <c r="E530" s="6" t="s">
        <v>168</v>
      </c>
      <c r="F530" s="8">
        <v>195</v>
      </c>
      <c r="G530" s="8">
        <v>30.14</v>
      </c>
      <c r="H530" s="9">
        <f>ROUND(ROUND(F530,2)*ROUND(G530,2),2)</f>
        <v>5877.3</v>
      </c>
      <c r="J530" s="27">
        <f t="shared" si="69"/>
        <v>30.14</v>
      </c>
      <c r="K530" s="27">
        <f t="shared" si="70"/>
        <v>5877.3</v>
      </c>
      <c r="L530" s="28">
        <f t="shared" si="71"/>
        <v>0</v>
      </c>
    </row>
    <row r="531" spans="1:12" ht="20.100000000000001" customHeight="1">
      <c r="A531" s="3" t="s">
        <v>1201</v>
      </c>
      <c r="B531" s="70" t="s">
        <v>648</v>
      </c>
      <c r="C531" s="70"/>
      <c r="D531" s="70"/>
      <c r="E531" s="70"/>
      <c r="F531" s="70"/>
      <c r="G531" s="70"/>
      <c r="H531" s="4">
        <f>ROUND(SUM(H532:H536),2)</f>
        <v>4138.3500000000004</v>
      </c>
      <c r="J531" s="36"/>
      <c r="K531" s="36"/>
      <c r="L531" s="35"/>
    </row>
    <row r="532" spans="1:12" ht="16.5">
      <c r="A532" s="5" t="s">
        <v>1202</v>
      </c>
      <c r="B532" s="6" t="s">
        <v>1203</v>
      </c>
      <c r="C532" s="7" t="s">
        <v>1204</v>
      </c>
      <c r="D532" s="6" t="s">
        <v>25</v>
      </c>
      <c r="E532" s="6" t="s">
        <v>36</v>
      </c>
      <c r="F532" s="8">
        <v>43</v>
      </c>
      <c r="G532" s="8">
        <v>45.55</v>
      </c>
      <c r="H532" s="9">
        <f>ROUND(ROUND(F532,2)*ROUND(G532,2),2)</f>
        <v>1958.65</v>
      </c>
      <c r="J532" s="27">
        <f t="shared" si="69"/>
        <v>45.55</v>
      </c>
      <c r="K532" s="27">
        <f t="shared" si="70"/>
        <v>1958.65</v>
      </c>
      <c r="L532" s="28">
        <f t="shared" si="71"/>
        <v>0</v>
      </c>
    </row>
    <row r="533" spans="1:12" ht="16.5">
      <c r="A533" s="5" t="s">
        <v>1205</v>
      </c>
      <c r="B533" s="6" t="s">
        <v>1206</v>
      </c>
      <c r="C533" s="7" t="s">
        <v>1207</v>
      </c>
      <c r="D533" s="6" t="s">
        <v>25</v>
      </c>
      <c r="E533" s="6" t="s">
        <v>36</v>
      </c>
      <c r="F533" s="8">
        <v>3</v>
      </c>
      <c r="G533" s="8">
        <v>117.02</v>
      </c>
      <c r="H533" s="9">
        <f>ROUND(ROUND(F533,2)*ROUND(G533,2),2)</f>
        <v>351.06</v>
      </c>
      <c r="J533" s="27">
        <f t="shared" si="69"/>
        <v>117.02</v>
      </c>
      <c r="K533" s="27">
        <f t="shared" si="70"/>
        <v>351.06</v>
      </c>
      <c r="L533" s="28">
        <f t="shared" si="71"/>
        <v>0</v>
      </c>
    </row>
    <row r="534" spans="1:12" ht="16.5">
      <c r="A534" s="5" t="s">
        <v>1208</v>
      </c>
      <c r="B534" s="6" t="s">
        <v>1209</v>
      </c>
      <c r="C534" s="7" t="s">
        <v>1210</v>
      </c>
      <c r="D534" s="6" t="s">
        <v>25</v>
      </c>
      <c r="E534" s="6" t="s">
        <v>36</v>
      </c>
      <c r="F534" s="8">
        <v>4</v>
      </c>
      <c r="G534" s="8">
        <v>54.23</v>
      </c>
      <c r="H534" s="9">
        <f>ROUND(ROUND(F534,2)*ROUND(G534,2),2)</f>
        <v>216.92</v>
      </c>
      <c r="J534" s="27">
        <f t="shared" si="69"/>
        <v>54.23</v>
      </c>
      <c r="K534" s="27">
        <f t="shared" si="70"/>
        <v>216.92</v>
      </c>
      <c r="L534" s="28">
        <f t="shared" si="71"/>
        <v>0</v>
      </c>
    </row>
    <row r="535" spans="1:12" ht="16.5">
      <c r="A535" s="5" t="s">
        <v>1211</v>
      </c>
      <c r="B535" s="6" t="s">
        <v>1212</v>
      </c>
      <c r="C535" s="7" t="s">
        <v>1213</v>
      </c>
      <c r="D535" s="6" t="s">
        <v>435</v>
      </c>
      <c r="E535" s="6" t="s">
        <v>521</v>
      </c>
      <c r="F535" s="8">
        <v>1</v>
      </c>
      <c r="G535" s="8">
        <v>1125.8599999999999</v>
      </c>
      <c r="H535" s="9">
        <f>ROUND(ROUND(F535,2)*ROUND(G535,2),2)</f>
        <v>1125.8599999999999</v>
      </c>
      <c r="J535" s="27">
        <f t="shared" si="69"/>
        <v>1125.8599999999999</v>
      </c>
      <c r="K535" s="27">
        <f t="shared" si="70"/>
        <v>1125.8599999999999</v>
      </c>
      <c r="L535" s="28">
        <f t="shared" si="71"/>
        <v>0</v>
      </c>
    </row>
    <row r="536" spans="1:12">
      <c r="A536" s="5" t="s">
        <v>1214</v>
      </c>
      <c r="B536" s="6" t="s">
        <v>1215</v>
      </c>
      <c r="C536" s="7" t="s">
        <v>1216</v>
      </c>
      <c r="D536" s="6" t="s">
        <v>435</v>
      </c>
      <c r="E536" s="6" t="s">
        <v>521</v>
      </c>
      <c r="F536" s="8">
        <v>1</v>
      </c>
      <c r="G536" s="8">
        <v>485.86</v>
      </c>
      <c r="H536" s="9">
        <f>ROUND(ROUND(F536,2)*ROUND(G536,2),2)</f>
        <v>485.86</v>
      </c>
      <c r="J536" s="27">
        <f t="shared" si="69"/>
        <v>485.86</v>
      </c>
      <c r="K536" s="27">
        <f t="shared" si="70"/>
        <v>485.86</v>
      </c>
      <c r="L536" s="28">
        <f t="shared" si="71"/>
        <v>0</v>
      </c>
    </row>
    <row r="537" spans="1:12" ht="20.100000000000001" customHeight="1">
      <c r="A537" s="3" t="s">
        <v>1217</v>
      </c>
      <c r="B537" s="70" t="s">
        <v>1218</v>
      </c>
      <c r="C537" s="70"/>
      <c r="D537" s="70"/>
      <c r="E537" s="70"/>
      <c r="F537" s="70"/>
      <c r="G537" s="70"/>
      <c r="H537" s="4">
        <f>ROUND(SUM(H538:H550),2)</f>
        <v>183697.15</v>
      </c>
      <c r="J537" s="36"/>
      <c r="K537" s="36"/>
      <c r="L537" s="35"/>
    </row>
    <row r="538" spans="1:12">
      <c r="A538" s="5" t="s">
        <v>1219</v>
      </c>
      <c r="B538" s="6" t="s">
        <v>1220</v>
      </c>
      <c r="C538" s="7" t="s">
        <v>1221</v>
      </c>
      <c r="D538" s="6" t="s">
        <v>435</v>
      </c>
      <c r="E538" s="6" t="s">
        <v>521</v>
      </c>
      <c r="F538" s="8">
        <v>3</v>
      </c>
      <c r="G538" s="8">
        <v>1045.83</v>
      </c>
      <c r="H538" s="9">
        <f t="shared" ref="H538:H550" si="72">ROUND(ROUND(F538,2)*ROUND(G538,2),2)</f>
        <v>3137.49</v>
      </c>
      <c r="J538" s="27">
        <f t="shared" si="69"/>
        <v>1045.83</v>
      </c>
      <c r="K538" s="27">
        <f t="shared" si="70"/>
        <v>3137.49</v>
      </c>
      <c r="L538" s="28">
        <f t="shared" si="71"/>
        <v>0</v>
      </c>
    </row>
    <row r="539" spans="1:12" ht="16.5">
      <c r="A539" s="5" t="s">
        <v>1222</v>
      </c>
      <c r="B539" s="6" t="s">
        <v>1223</v>
      </c>
      <c r="C539" s="7" t="s">
        <v>1224</v>
      </c>
      <c r="D539" s="6" t="s">
        <v>25</v>
      </c>
      <c r="E539" s="6" t="s">
        <v>36</v>
      </c>
      <c r="F539" s="8">
        <v>2</v>
      </c>
      <c r="G539" s="8">
        <v>4425.1499999999996</v>
      </c>
      <c r="H539" s="9">
        <f t="shared" si="72"/>
        <v>8850.2999999999993</v>
      </c>
      <c r="J539" s="27">
        <f t="shared" si="69"/>
        <v>4425.1499999999996</v>
      </c>
      <c r="K539" s="27">
        <f t="shared" si="70"/>
        <v>8850.2999999999993</v>
      </c>
      <c r="L539" s="28">
        <f t="shared" si="71"/>
        <v>0</v>
      </c>
    </row>
    <row r="540" spans="1:12" ht="16.5">
      <c r="A540" s="5" t="s">
        <v>1225</v>
      </c>
      <c r="B540" s="6" t="s">
        <v>1223</v>
      </c>
      <c r="C540" s="7" t="s">
        <v>1224</v>
      </c>
      <c r="D540" s="6" t="s">
        <v>25</v>
      </c>
      <c r="E540" s="6" t="s">
        <v>36</v>
      </c>
      <c r="F540" s="8">
        <v>3</v>
      </c>
      <c r="G540" s="8">
        <v>4425.1499999999996</v>
      </c>
      <c r="H540" s="9">
        <f t="shared" si="72"/>
        <v>13275.45</v>
      </c>
      <c r="J540" s="27">
        <f t="shared" si="69"/>
        <v>4425.1499999999996</v>
      </c>
      <c r="K540" s="27">
        <f t="shared" si="70"/>
        <v>13275.45</v>
      </c>
      <c r="L540" s="28">
        <f t="shared" si="71"/>
        <v>0</v>
      </c>
    </row>
    <row r="541" spans="1:12" ht="16.5">
      <c r="A541" s="5" t="s">
        <v>1226</v>
      </c>
      <c r="B541" s="6" t="s">
        <v>1227</v>
      </c>
      <c r="C541" s="7" t="s">
        <v>1228</v>
      </c>
      <c r="D541" s="6" t="s">
        <v>25</v>
      </c>
      <c r="E541" s="6" t="s">
        <v>36</v>
      </c>
      <c r="F541" s="8">
        <v>11</v>
      </c>
      <c r="G541" s="8">
        <v>4425.1499999999996</v>
      </c>
      <c r="H541" s="9">
        <f t="shared" si="72"/>
        <v>48676.65</v>
      </c>
      <c r="J541" s="27">
        <f t="shared" si="69"/>
        <v>4425.1499999999996</v>
      </c>
      <c r="K541" s="27">
        <f t="shared" si="70"/>
        <v>48676.65</v>
      </c>
      <c r="L541" s="28">
        <f t="shared" si="71"/>
        <v>0</v>
      </c>
    </row>
    <row r="542" spans="1:12" ht="16.5">
      <c r="A542" s="5" t="s">
        <v>1229</v>
      </c>
      <c r="B542" s="6" t="s">
        <v>1230</v>
      </c>
      <c r="C542" s="7" t="s">
        <v>1231</v>
      </c>
      <c r="D542" s="6" t="s">
        <v>25</v>
      </c>
      <c r="E542" s="6" t="s">
        <v>36</v>
      </c>
      <c r="F542" s="8">
        <v>30</v>
      </c>
      <c r="G542" s="8">
        <v>25.14</v>
      </c>
      <c r="H542" s="9">
        <f t="shared" si="72"/>
        <v>754.2</v>
      </c>
      <c r="J542" s="27">
        <f t="shared" si="69"/>
        <v>25.14</v>
      </c>
      <c r="K542" s="27">
        <f t="shared" si="70"/>
        <v>754.2</v>
      </c>
      <c r="L542" s="28">
        <f t="shared" si="71"/>
        <v>0</v>
      </c>
    </row>
    <row r="543" spans="1:12" ht="16.5">
      <c r="A543" s="5" t="s">
        <v>1232</v>
      </c>
      <c r="B543" s="6" t="s">
        <v>1233</v>
      </c>
      <c r="C543" s="7" t="s">
        <v>1234</v>
      </c>
      <c r="D543" s="6" t="s">
        <v>13</v>
      </c>
      <c r="E543" s="6" t="s">
        <v>36</v>
      </c>
      <c r="F543" s="8">
        <v>2</v>
      </c>
      <c r="G543" s="8">
        <v>1348.43</v>
      </c>
      <c r="H543" s="9">
        <f t="shared" si="72"/>
        <v>2696.86</v>
      </c>
      <c r="J543" s="27">
        <f t="shared" si="69"/>
        <v>1348.43</v>
      </c>
      <c r="K543" s="27">
        <f t="shared" si="70"/>
        <v>2696.86</v>
      </c>
      <c r="L543" s="28">
        <f t="shared" si="71"/>
        <v>0</v>
      </c>
    </row>
    <row r="544" spans="1:12" ht="16.5">
      <c r="A544" s="5" t="s">
        <v>1235</v>
      </c>
      <c r="B544" s="6" t="s">
        <v>1236</v>
      </c>
      <c r="C544" s="7" t="s">
        <v>1237</v>
      </c>
      <c r="D544" s="6" t="s">
        <v>13</v>
      </c>
      <c r="E544" s="6" t="s">
        <v>36</v>
      </c>
      <c r="F544" s="8">
        <v>14</v>
      </c>
      <c r="G544" s="8">
        <v>4208.5600000000004</v>
      </c>
      <c r="H544" s="9">
        <f t="shared" si="72"/>
        <v>58919.839999999997</v>
      </c>
      <c r="J544" s="27">
        <f t="shared" si="69"/>
        <v>4208.5600000000004</v>
      </c>
      <c r="K544" s="27">
        <f t="shared" si="70"/>
        <v>58919.839999999997</v>
      </c>
      <c r="L544" s="28">
        <f t="shared" si="71"/>
        <v>0</v>
      </c>
    </row>
    <row r="545" spans="1:12">
      <c r="A545" s="5" t="s">
        <v>1238</v>
      </c>
      <c r="B545" s="6" t="s">
        <v>1239</v>
      </c>
      <c r="C545" s="7" t="s">
        <v>1240</v>
      </c>
      <c r="D545" s="6" t="s">
        <v>435</v>
      </c>
      <c r="E545" s="6" t="s">
        <v>36</v>
      </c>
      <c r="F545" s="8">
        <v>9</v>
      </c>
      <c r="G545" s="8">
        <v>21.15</v>
      </c>
      <c r="H545" s="9">
        <f t="shared" si="72"/>
        <v>190.35</v>
      </c>
      <c r="J545" s="27">
        <f t="shared" si="69"/>
        <v>21.15</v>
      </c>
      <c r="K545" s="27">
        <f t="shared" si="70"/>
        <v>190.35</v>
      </c>
      <c r="L545" s="28">
        <f t="shared" si="71"/>
        <v>0</v>
      </c>
    </row>
    <row r="546" spans="1:12" ht="16.5">
      <c r="A546" s="5" t="s">
        <v>1241</v>
      </c>
      <c r="B546" s="6" t="s">
        <v>1080</v>
      </c>
      <c r="C546" s="7" t="s">
        <v>1081</v>
      </c>
      <c r="D546" s="6" t="s">
        <v>25</v>
      </c>
      <c r="E546" s="6" t="s">
        <v>36</v>
      </c>
      <c r="F546" s="8">
        <v>3</v>
      </c>
      <c r="G546" s="8">
        <v>41.94</v>
      </c>
      <c r="H546" s="9">
        <f t="shared" si="72"/>
        <v>125.82</v>
      </c>
      <c r="J546" s="27">
        <f t="shared" si="69"/>
        <v>41.94</v>
      </c>
      <c r="K546" s="27">
        <f t="shared" si="70"/>
        <v>125.82</v>
      </c>
      <c r="L546" s="28">
        <f t="shared" si="71"/>
        <v>0</v>
      </c>
    </row>
    <row r="547" spans="1:12">
      <c r="A547" s="5" t="s">
        <v>1242</v>
      </c>
      <c r="B547" s="6" t="s">
        <v>1243</v>
      </c>
      <c r="C547" s="7" t="s">
        <v>1244</v>
      </c>
      <c r="D547" s="6" t="s">
        <v>435</v>
      </c>
      <c r="E547" s="6" t="s">
        <v>521</v>
      </c>
      <c r="F547" s="8">
        <v>365</v>
      </c>
      <c r="G547" s="8">
        <v>35.549999999999997</v>
      </c>
      <c r="H547" s="9">
        <f t="shared" si="72"/>
        <v>12975.75</v>
      </c>
      <c r="J547" s="27">
        <f t="shared" si="69"/>
        <v>35.549999999999997</v>
      </c>
      <c r="K547" s="27">
        <f t="shared" si="70"/>
        <v>12975.75</v>
      </c>
      <c r="L547" s="28">
        <f t="shared" si="71"/>
        <v>0</v>
      </c>
    </row>
    <row r="548" spans="1:12">
      <c r="A548" s="5" t="s">
        <v>1245</v>
      </c>
      <c r="B548" s="6" t="s">
        <v>1246</v>
      </c>
      <c r="C548" s="7" t="s">
        <v>1247</v>
      </c>
      <c r="D548" s="6" t="s">
        <v>435</v>
      </c>
      <c r="E548" s="6" t="s">
        <v>521</v>
      </c>
      <c r="F548" s="8">
        <v>365</v>
      </c>
      <c r="G548" s="8">
        <v>44.15</v>
      </c>
      <c r="H548" s="9">
        <f t="shared" si="72"/>
        <v>16114.75</v>
      </c>
      <c r="J548" s="27">
        <f t="shared" si="69"/>
        <v>44.15</v>
      </c>
      <c r="K548" s="27">
        <f t="shared" si="70"/>
        <v>16114.75</v>
      </c>
      <c r="L548" s="28">
        <f t="shared" si="71"/>
        <v>0</v>
      </c>
    </row>
    <row r="549" spans="1:12" ht="16.5">
      <c r="A549" s="5" t="s">
        <v>1248</v>
      </c>
      <c r="B549" s="6" t="s">
        <v>1249</v>
      </c>
      <c r="C549" s="7" t="s">
        <v>1250</v>
      </c>
      <c r="D549" s="6" t="s">
        <v>25</v>
      </c>
      <c r="E549" s="6" t="s">
        <v>36</v>
      </c>
      <c r="F549" s="8">
        <v>365</v>
      </c>
      <c r="G549" s="8">
        <v>23.94</v>
      </c>
      <c r="H549" s="9">
        <f t="shared" si="72"/>
        <v>8738.1</v>
      </c>
      <c r="J549" s="27">
        <f t="shared" si="69"/>
        <v>23.94</v>
      </c>
      <c r="K549" s="27">
        <f t="shared" si="70"/>
        <v>8738.1</v>
      </c>
      <c r="L549" s="28">
        <f t="shared" si="71"/>
        <v>0</v>
      </c>
    </row>
    <row r="550" spans="1:12">
      <c r="A550" s="5" t="s">
        <v>1251</v>
      </c>
      <c r="B550" s="6" t="s">
        <v>1252</v>
      </c>
      <c r="C550" s="7" t="s">
        <v>1253</v>
      </c>
      <c r="D550" s="6" t="s">
        <v>13</v>
      </c>
      <c r="E550" s="6" t="s">
        <v>36</v>
      </c>
      <c r="F550" s="8">
        <v>3</v>
      </c>
      <c r="G550" s="8">
        <v>3080.53</v>
      </c>
      <c r="H550" s="9">
        <f t="shared" si="72"/>
        <v>9241.59</v>
      </c>
      <c r="J550" s="27">
        <f t="shared" si="69"/>
        <v>3080.53</v>
      </c>
      <c r="K550" s="27">
        <f t="shared" si="70"/>
        <v>9241.59</v>
      </c>
      <c r="L550" s="28">
        <f t="shared" si="71"/>
        <v>0</v>
      </c>
    </row>
    <row r="551" spans="1:12" ht="20.100000000000001" customHeight="1">
      <c r="A551" s="3" t="s">
        <v>1254</v>
      </c>
      <c r="B551" s="70" t="s">
        <v>1255</v>
      </c>
      <c r="C551" s="70"/>
      <c r="D551" s="70"/>
      <c r="E551" s="70"/>
      <c r="F551" s="70"/>
      <c r="G551" s="70"/>
      <c r="H551" s="4">
        <f>ROUND(H552+H656+H721,2)</f>
        <v>466007.18</v>
      </c>
      <c r="J551" s="36"/>
      <c r="K551" s="36"/>
      <c r="L551" s="35"/>
    </row>
    <row r="552" spans="1:12" ht="20.100000000000001" customHeight="1">
      <c r="A552" s="3" t="s">
        <v>1256</v>
      </c>
      <c r="B552" s="70" t="s">
        <v>1257</v>
      </c>
      <c r="C552" s="70"/>
      <c r="D552" s="70"/>
      <c r="E552" s="70"/>
      <c r="F552" s="70"/>
      <c r="G552" s="70"/>
      <c r="H552" s="4">
        <f>ROUND(H553+H566+H641+H646,2)</f>
        <v>128777.85</v>
      </c>
      <c r="J552" s="36"/>
      <c r="K552" s="36"/>
      <c r="L552" s="35"/>
    </row>
    <row r="553" spans="1:12" ht="20.100000000000001" customHeight="1">
      <c r="A553" s="3" t="s">
        <v>1258</v>
      </c>
      <c r="B553" s="70" t="s">
        <v>1259</v>
      </c>
      <c r="C553" s="70"/>
      <c r="D553" s="70"/>
      <c r="E553" s="70"/>
      <c r="F553" s="70"/>
      <c r="G553" s="70"/>
      <c r="H553" s="4">
        <f>ROUND(SUM(H554:H565),2)</f>
        <v>43974.22</v>
      </c>
      <c r="J553" s="36"/>
      <c r="K553" s="36"/>
      <c r="L553" s="35"/>
    </row>
    <row r="554" spans="1:12" ht="16.5">
      <c r="A554" s="5" t="s">
        <v>1260</v>
      </c>
      <c r="B554" s="6" t="s">
        <v>1261</v>
      </c>
      <c r="C554" s="7" t="s">
        <v>1262</v>
      </c>
      <c r="D554" s="6" t="s">
        <v>13</v>
      </c>
      <c r="E554" s="6" t="s">
        <v>115</v>
      </c>
      <c r="F554" s="8">
        <v>804.45</v>
      </c>
      <c r="G554" s="8">
        <v>24.49</v>
      </c>
      <c r="H554" s="9">
        <f t="shared" ref="H554:H565" si="73">ROUND(ROUND(F554,2)*ROUND(G554,2),2)</f>
        <v>19700.98</v>
      </c>
      <c r="J554" s="27">
        <f t="shared" si="69"/>
        <v>24.49</v>
      </c>
      <c r="K554" s="27">
        <f t="shared" si="70"/>
        <v>19700.98</v>
      </c>
      <c r="L554" s="28">
        <f t="shared" si="71"/>
        <v>0</v>
      </c>
    </row>
    <row r="555" spans="1:12" ht="16.5">
      <c r="A555" s="5" t="s">
        <v>1263</v>
      </c>
      <c r="B555" s="6" t="s">
        <v>1264</v>
      </c>
      <c r="C555" s="7" t="s">
        <v>1265</v>
      </c>
      <c r="D555" s="6" t="s">
        <v>13</v>
      </c>
      <c r="E555" s="6" t="s">
        <v>115</v>
      </c>
      <c r="F555" s="8">
        <v>5.3</v>
      </c>
      <c r="G555" s="8">
        <v>5.98</v>
      </c>
      <c r="H555" s="9">
        <f t="shared" si="73"/>
        <v>31.69</v>
      </c>
      <c r="J555" s="27">
        <f t="shared" si="69"/>
        <v>5.98</v>
      </c>
      <c r="K555" s="27">
        <f t="shared" si="70"/>
        <v>31.69</v>
      </c>
      <c r="L555" s="28">
        <f t="shared" si="71"/>
        <v>0</v>
      </c>
    </row>
    <row r="556" spans="1:12" ht="16.5">
      <c r="A556" s="5" t="s">
        <v>1266</v>
      </c>
      <c r="B556" s="6" t="s">
        <v>1267</v>
      </c>
      <c r="C556" s="7" t="s">
        <v>1268</v>
      </c>
      <c r="D556" s="6" t="s">
        <v>13</v>
      </c>
      <c r="E556" s="6" t="s">
        <v>115</v>
      </c>
      <c r="F556" s="8">
        <v>379.21</v>
      </c>
      <c r="G556" s="8">
        <v>32.5</v>
      </c>
      <c r="H556" s="9">
        <f t="shared" si="73"/>
        <v>12324.33</v>
      </c>
      <c r="J556" s="27">
        <f t="shared" si="69"/>
        <v>32.5</v>
      </c>
      <c r="K556" s="27">
        <f t="shared" si="70"/>
        <v>12324.33</v>
      </c>
      <c r="L556" s="28">
        <f t="shared" si="71"/>
        <v>0</v>
      </c>
    </row>
    <row r="557" spans="1:12" ht="16.5">
      <c r="A557" s="5" t="s">
        <v>1269</v>
      </c>
      <c r="B557" s="6" t="s">
        <v>1270</v>
      </c>
      <c r="C557" s="7" t="s">
        <v>1271</v>
      </c>
      <c r="D557" s="6" t="s">
        <v>13</v>
      </c>
      <c r="E557" s="6" t="s">
        <v>115</v>
      </c>
      <c r="F557" s="8">
        <v>113.43</v>
      </c>
      <c r="G557" s="8">
        <v>8.7100000000000009</v>
      </c>
      <c r="H557" s="9">
        <f t="shared" si="73"/>
        <v>987.98</v>
      </c>
      <c r="J557" s="27">
        <f t="shared" si="69"/>
        <v>8.7100000000000009</v>
      </c>
      <c r="K557" s="27">
        <f t="shared" si="70"/>
        <v>987.98</v>
      </c>
      <c r="L557" s="28">
        <f t="shared" si="71"/>
        <v>0</v>
      </c>
    </row>
    <row r="558" spans="1:12" ht="16.5">
      <c r="A558" s="5" t="s">
        <v>1272</v>
      </c>
      <c r="B558" s="6" t="s">
        <v>1273</v>
      </c>
      <c r="C558" s="7" t="s">
        <v>1274</v>
      </c>
      <c r="D558" s="6" t="s">
        <v>13</v>
      </c>
      <c r="E558" s="6" t="s">
        <v>115</v>
      </c>
      <c r="F558" s="8">
        <v>43.05</v>
      </c>
      <c r="G558" s="8">
        <v>23.99</v>
      </c>
      <c r="H558" s="9">
        <f t="shared" si="73"/>
        <v>1032.77</v>
      </c>
      <c r="J558" s="27">
        <f t="shared" si="69"/>
        <v>23.99</v>
      </c>
      <c r="K558" s="27">
        <f t="shared" si="70"/>
        <v>1032.77</v>
      </c>
      <c r="L558" s="28">
        <f t="shared" si="71"/>
        <v>0</v>
      </c>
    </row>
    <row r="559" spans="1:12" ht="16.5">
      <c r="A559" s="5" t="s">
        <v>1275</v>
      </c>
      <c r="B559" s="6" t="s">
        <v>1276</v>
      </c>
      <c r="C559" s="7" t="s">
        <v>1277</v>
      </c>
      <c r="D559" s="6" t="s">
        <v>13</v>
      </c>
      <c r="E559" s="6" t="s">
        <v>115</v>
      </c>
      <c r="F559" s="8">
        <v>17.5</v>
      </c>
      <c r="G559" s="8">
        <v>13.19</v>
      </c>
      <c r="H559" s="9">
        <f t="shared" si="73"/>
        <v>230.83</v>
      </c>
      <c r="J559" s="27">
        <f t="shared" si="69"/>
        <v>13.19</v>
      </c>
      <c r="K559" s="27">
        <f t="shared" si="70"/>
        <v>230.83</v>
      </c>
      <c r="L559" s="28">
        <f t="shared" si="71"/>
        <v>0</v>
      </c>
    </row>
    <row r="560" spans="1:12" ht="16.5">
      <c r="A560" s="5" t="s">
        <v>1278</v>
      </c>
      <c r="B560" s="6" t="s">
        <v>1279</v>
      </c>
      <c r="C560" s="7" t="s">
        <v>1280</v>
      </c>
      <c r="D560" s="6" t="s">
        <v>13</v>
      </c>
      <c r="E560" s="6" t="s">
        <v>115</v>
      </c>
      <c r="F560" s="8">
        <v>32.08</v>
      </c>
      <c r="G560" s="8">
        <v>16.100000000000001</v>
      </c>
      <c r="H560" s="9">
        <f t="shared" si="73"/>
        <v>516.49</v>
      </c>
      <c r="J560" s="27">
        <f t="shared" si="69"/>
        <v>16.100000000000001</v>
      </c>
      <c r="K560" s="27">
        <f t="shared" si="70"/>
        <v>516.49</v>
      </c>
      <c r="L560" s="28">
        <f t="shared" si="71"/>
        <v>0</v>
      </c>
    </row>
    <row r="561" spans="1:12" ht="16.5">
      <c r="A561" s="5" t="s">
        <v>1281</v>
      </c>
      <c r="B561" s="6" t="s">
        <v>1282</v>
      </c>
      <c r="C561" s="7" t="s">
        <v>1283</v>
      </c>
      <c r="D561" s="6" t="s">
        <v>13</v>
      </c>
      <c r="E561" s="6" t="s">
        <v>115</v>
      </c>
      <c r="F561" s="8">
        <v>181.96</v>
      </c>
      <c r="G561" s="8">
        <v>27.54</v>
      </c>
      <c r="H561" s="9">
        <f t="shared" si="73"/>
        <v>5011.18</v>
      </c>
      <c r="J561" s="27">
        <f t="shared" si="69"/>
        <v>27.54</v>
      </c>
      <c r="K561" s="27">
        <f t="shared" si="70"/>
        <v>5011.18</v>
      </c>
      <c r="L561" s="28">
        <f t="shared" si="71"/>
        <v>0</v>
      </c>
    </row>
    <row r="562" spans="1:12" ht="16.5">
      <c r="A562" s="5" t="s">
        <v>1284</v>
      </c>
      <c r="B562" s="6" t="s">
        <v>1285</v>
      </c>
      <c r="C562" s="7" t="s">
        <v>1286</v>
      </c>
      <c r="D562" s="6" t="s">
        <v>13</v>
      </c>
      <c r="E562" s="6" t="s">
        <v>115</v>
      </c>
      <c r="F562" s="8">
        <v>4</v>
      </c>
      <c r="G562" s="8">
        <v>14.66</v>
      </c>
      <c r="H562" s="9">
        <f t="shared" si="73"/>
        <v>58.64</v>
      </c>
      <c r="J562" s="27">
        <f t="shared" si="69"/>
        <v>14.66</v>
      </c>
      <c r="K562" s="27">
        <f t="shared" si="70"/>
        <v>58.64</v>
      </c>
      <c r="L562" s="28">
        <f t="shared" si="71"/>
        <v>0</v>
      </c>
    </row>
    <row r="563" spans="1:12" ht="16.5">
      <c r="A563" s="5" t="s">
        <v>1287</v>
      </c>
      <c r="B563" s="6" t="s">
        <v>1288</v>
      </c>
      <c r="C563" s="7" t="s">
        <v>1289</v>
      </c>
      <c r="D563" s="6" t="s">
        <v>13</v>
      </c>
      <c r="E563" s="6" t="s">
        <v>115</v>
      </c>
      <c r="F563" s="8">
        <v>99.32</v>
      </c>
      <c r="G563" s="8">
        <v>18.989999999999998</v>
      </c>
      <c r="H563" s="9">
        <f t="shared" si="73"/>
        <v>1886.09</v>
      </c>
      <c r="J563" s="27">
        <f t="shared" si="69"/>
        <v>18.989999999999998</v>
      </c>
      <c r="K563" s="27">
        <f t="shared" si="70"/>
        <v>1886.09</v>
      </c>
      <c r="L563" s="28">
        <f t="shared" si="71"/>
        <v>0</v>
      </c>
    </row>
    <row r="564" spans="1:12" ht="16.5">
      <c r="A564" s="5" t="s">
        <v>1290</v>
      </c>
      <c r="B564" s="6" t="s">
        <v>1291</v>
      </c>
      <c r="C564" s="7" t="s">
        <v>1292</v>
      </c>
      <c r="D564" s="6" t="s">
        <v>13</v>
      </c>
      <c r="E564" s="6" t="s">
        <v>115</v>
      </c>
      <c r="F564" s="8">
        <v>82.48</v>
      </c>
      <c r="G564" s="8">
        <v>23.25</v>
      </c>
      <c r="H564" s="9">
        <f t="shared" si="73"/>
        <v>1917.66</v>
      </c>
      <c r="J564" s="27">
        <f t="shared" si="69"/>
        <v>23.25</v>
      </c>
      <c r="K564" s="27">
        <f t="shared" si="70"/>
        <v>1917.66</v>
      </c>
      <c r="L564" s="28">
        <f t="shared" si="71"/>
        <v>0</v>
      </c>
    </row>
    <row r="565" spans="1:12" ht="16.5">
      <c r="A565" s="5" t="s">
        <v>1293</v>
      </c>
      <c r="B565" s="6" t="s">
        <v>1294</v>
      </c>
      <c r="C565" s="7" t="s">
        <v>1295</v>
      </c>
      <c r="D565" s="6" t="s">
        <v>13</v>
      </c>
      <c r="E565" s="6" t="s">
        <v>115</v>
      </c>
      <c r="F565" s="8">
        <v>9.3800000000000008</v>
      </c>
      <c r="G565" s="8">
        <v>29.38</v>
      </c>
      <c r="H565" s="9">
        <f t="shared" si="73"/>
        <v>275.58</v>
      </c>
      <c r="J565" s="27">
        <f t="shared" si="69"/>
        <v>29.38</v>
      </c>
      <c r="K565" s="27">
        <f t="shared" si="70"/>
        <v>275.58</v>
      </c>
      <c r="L565" s="28">
        <f t="shared" si="71"/>
        <v>0</v>
      </c>
    </row>
    <row r="566" spans="1:12" ht="20.100000000000001" customHeight="1">
      <c r="A566" s="3" t="s">
        <v>1296</v>
      </c>
      <c r="B566" s="70" t="s">
        <v>1297</v>
      </c>
      <c r="C566" s="70"/>
      <c r="D566" s="70"/>
      <c r="E566" s="70"/>
      <c r="F566" s="70"/>
      <c r="G566" s="70"/>
      <c r="H566" s="4">
        <f>ROUND(SUM(H567:H640),2)</f>
        <v>22340.01</v>
      </c>
      <c r="J566" s="36"/>
      <c r="K566" s="36"/>
      <c r="L566" s="35"/>
    </row>
    <row r="567" spans="1:12" ht="24.75">
      <c r="A567" s="5" t="s">
        <v>1298</v>
      </c>
      <c r="B567" s="6" t="s">
        <v>1299</v>
      </c>
      <c r="C567" s="7" t="s">
        <v>1300</v>
      </c>
      <c r="D567" s="6" t="s">
        <v>13</v>
      </c>
      <c r="E567" s="6" t="s">
        <v>36</v>
      </c>
      <c r="F567" s="8">
        <v>4</v>
      </c>
      <c r="G567" s="8">
        <v>4.87</v>
      </c>
      <c r="H567" s="9">
        <f t="shared" ref="H567:H598" si="74">ROUND(ROUND(F567,2)*ROUND(G567,2),2)</f>
        <v>19.48</v>
      </c>
      <c r="J567" s="27">
        <f t="shared" si="69"/>
        <v>4.87</v>
      </c>
      <c r="K567" s="27">
        <f t="shared" si="70"/>
        <v>19.48</v>
      </c>
      <c r="L567" s="28">
        <f t="shared" si="71"/>
        <v>0</v>
      </c>
    </row>
    <row r="568" spans="1:12" ht="24.75">
      <c r="A568" s="5" t="s">
        <v>1301</v>
      </c>
      <c r="B568" s="6" t="s">
        <v>1302</v>
      </c>
      <c r="C568" s="7" t="s">
        <v>1303</v>
      </c>
      <c r="D568" s="6" t="s">
        <v>13</v>
      </c>
      <c r="E568" s="6" t="s">
        <v>36</v>
      </c>
      <c r="F568" s="8">
        <v>4</v>
      </c>
      <c r="G568" s="8">
        <v>17.54</v>
      </c>
      <c r="H568" s="9">
        <f t="shared" si="74"/>
        <v>70.16</v>
      </c>
      <c r="J568" s="27">
        <f t="shared" si="69"/>
        <v>17.54</v>
      </c>
      <c r="K568" s="27">
        <f t="shared" si="70"/>
        <v>70.16</v>
      </c>
      <c r="L568" s="28">
        <f t="shared" si="71"/>
        <v>0</v>
      </c>
    </row>
    <row r="569" spans="1:12" ht="24.75">
      <c r="A569" s="5" t="s">
        <v>1304</v>
      </c>
      <c r="B569" s="6" t="s">
        <v>1305</v>
      </c>
      <c r="C569" s="7" t="s">
        <v>1306</v>
      </c>
      <c r="D569" s="6" t="s">
        <v>13</v>
      </c>
      <c r="E569" s="6" t="s">
        <v>36</v>
      </c>
      <c r="F569" s="8">
        <v>6</v>
      </c>
      <c r="G569" s="8">
        <v>30.52</v>
      </c>
      <c r="H569" s="9">
        <f t="shared" si="74"/>
        <v>183.12</v>
      </c>
      <c r="J569" s="27">
        <f t="shared" si="69"/>
        <v>30.52</v>
      </c>
      <c r="K569" s="27">
        <f t="shared" si="70"/>
        <v>183.12</v>
      </c>
      <c r="L569" s="28">
        <f t="shared" si="71"/>
        <v>0</v>
      </c>
    </row>
    <row r="570" spans="1:12" ht="24.75">
      <c r="A570" s="5" t="s">
        <v>1307</v>
      </c>
      <c r="B570" s="6" t="s">
        <v>1308</v>
      </c>
      <c r="C570" s="7" t="s">
        <v>1309</v>
      </c>
      <c r="D570" s="6" t="s">
        <v>13</v>
      </c>
      <c r="E570" s="6" t="s">
        <v>36</v>
      </c>
      <c r="F570" s="8">
        <v>2</v>
      </c>
      <c r="G570" s="8">
        <v>30.03</v>
      </c>
      <c r="H570" s="9">
        <f t="shared" si="74"/>
        <v>60.06</v>
      </c>
      <c r="J570" s="27">
        <f t="shared" si="69"/>
        <v>30.03</v>
      </c>
      <c r="K570" s="27">
        <f t="shared" si="70"/>
        <v>60.06</v>
      </c>
      <c r="L570" s="28">
        <f t="shared" si="71"/>
        <v>0</v>
      </c>
    </row>
    <row r="571" spans="1:12" ht="24.75">
      <c r="A571" s="5" t="s">
        <v>1310</v>
      </c>
      <c r="B571" s="6" t="s">
        <v>1311</v>
      </c>
      <c r="C571" s="7" t="s">
        <v>1312</v>
      </c>
      <c r="D571" s="6" t="s">
        <v>13</v>
      </c>
      <c r="E571" s="6" t="s">
        <v>36</v>
      </c>
      <c r="F571" s="8">
        <v>2</v>
      </c>
      <c r="G571" s="8">
        <v>46.23</v>
      </c>
      <c r="H571" s="9">
        <f t="shared" si="74"/>
        <v>92.46</v>
      </c>
      <c r="J571" s="27">
        <f t="shared" si="69"/>
        <v>46.23</v>
      </c>
      <c r="K571" s="27">
        <f t="shared" si="70"/>
        <v>92.46</v>
      </c>
      <c r="L571" s="28">
        <f t="shared" si="71"/>
        <v>0</v>
      </c>
    </row>
    <row r="572" spans="1:12" ht="24.75">
      <c r="A572" s="5" t="s">
        <v>1313</v>
      </c>
      <c r="B572" s="6" t="s">
        <v>1314</v>
      </c>
      <c r="C572" s="7" t="s">
        <v>1315</v>
      </c>
      <c r="D572" s="6" t="s">
        <v>13</v>
      </c>
      <c r="E572" s="6" t="s">
        <v>36</v>
      </c>
      <c r="F572" s="8">
        <v>172</v>
      </c>
      <c r="G572" s="8">
        <v>6.77</v>
      </c>
      <c r="H572" s="9">
        <f t="shared" si="74"/>
        <v>1164.44</v>
      </c>
      <c r="J572" s="27">
        <f t="shared" si="69"/>
        <v>6.77</v>
      </c>
      <c r="K572" s="27">
        <f t="shared" si="70"/>
        <v>1164.44</v>
      </c>
      <c r="L572" s="28">
        <f t="shared" si="71"/>
        <v>0</v>
      </c>
    </row>
    <row r="573" spans="1:12" ht="24.75">
      <c r="A573" s="5" t="s">
        <v>1316</v>
      </c>
      <c r="B573" s="6" t="s">
        <v>1299</v>
      </c>
      <c r="C573" s="7" t="s">
        <v>1300</v>
      </c>
      <c r="D573" s="6" t="s">
        <v>13</v>
      </c>
      <c r="E573" s="6" t="s">
        <v>36</v>
      </c>
      <c r="F573" s="8">
        <v>12</v>
      </c>
      <c r="G573" s="8">
        <v>4.87</v>
      </c>
      <c r="H573" s="9">
        <f t="shared" si="74"/>
        <v>58.44</v>
      </c>
      <c r="J573" s="27">
        <f t="shared" si="69"/>
        <v>4.87</v>
      </c>
      <c r="K573" s="27">
        <f t="shared" si="70"/>
        <v>58.44</v>
      </c>
      <c r="L573" s="28">
        <f t="shared" si="71"/>
        <v>0</v>
      </c>
    </row>
    <row r="574" spans="1:12" ht="24.75">
      <c r="A574" s="5" t="s">
        <v>1317</v>
      </c>
      <c r="B574" s="6" t="s">
        <v>1318</v>
      </c>
      <c r="C574" s="7" t="s">
        <v>1319</v>
      </c>
      <c r="D574" s="6" t="s">
        <v>13</v>
      </c>
      <c r="E574" s="6" t="s">
        <v>36</v>
      </c>
      <c r="F574" s="8">
        <v>24</v>
      </c>
      <c r="G574" s="8">
        <v>8.7100000000000009</v>
      </c>
      <c r="H574" s="9">
        <f t="shared" si="74"/>
        <v>209.04</v>
      </c>
      <c r="J574" s="27">
        <f t="shared" si="69"/>
        <v>8.7100000000000009</v>
      </c>
      <c r="K574" s="27">
        <f t="shared" si="70"/>
        <v>209.04</v>
      </c>
      <c r="L574" s="28">
        <f t="shared" si="71"/>
        <v>0</v>
      </c>
    </row>
    <row r="575" spans="1:12" ht="24.75">
      <c r="A575" s="5" t="s">
        <v>1320</v>
      </c>
      <c r="B575" s="6" t="s">
        <v>1321</v>
      </c>
      <c r="C575" s="7" t="s">
        <v>1322</v>
      </c>
      <c r="D575" s="6" t="s">
        <v>13</v>
      </c>
      <c r="E575" s="6" t="s">
        <v>36</v>
      </c>
      <c r="F575" s="8">
        <v>22</v>
      </c>
      <c r="G575" s="8">
        <v>10.98</v>
      </c>
      <c r="H575" s="9">
        <f t="shared" si="74"/>
        <v>241.56</v>
      </c>
      <c r="J575" s="27">
        <f t="shared" si="69"/>
        <v>10.98</v>
      </c>
      <c r="K575" s="27">
        <f t="shared" si="70"/>
        <v>241.56</v>
      </c>
      <c r="L575" s="28">
        <f t="shared" si="71"/>
        <v>0</v>
      </c>
    </row>
    <row r="576" spans="1:12" ht="24.75">
      <c r="A576" s="5" t="s">
        <v>1323</v>
      </c>
      <c r="B576" s="6" t="s">
        <v>1324</v>
      </c>
      <c r="C576" s="7" t="s">
        <v>1325</v>
      </c>
      <c r="D576" s="6" t="s">
        <v>13</v>
      </c>
      <c r="E576" s="6" t="s">
        <v>36</v>
      </c>
      <c r="F576" s="8">
        <v>2</v>
      </c>
      <c r="G576" s="8">
        <v>9.99</v>
      </c>
      <c r="H576" s="9">
        <f t="shared" si="74"/>
        <v>19.98</v>
      </c>
      <c r="J576" s="27">
        <f t="shared" si="69"/>
        <v>9.99</v>
      </c>
      <c r="K576" s="27">
        <f t="shared" si="70"/>
        <v>19.98</v>
      </c>
      <c r="L576" s="28">
        <f t="shared" si="71"/>
        <v>0</v>
      </c>
    </row>
    <row r="577" spans="1:12" ht="24.75">
      <c r="A577" s="5" t="s">
        <v>1326</v>
      </c>
      <c r="B577" s="6" t="s">
        <v>1327</v>
      </c>
      <c r="C577" s="7" t="s">
        <v>1328</v>
      </c>
      <c r="D577" s="6" t="s">
        <v>13</v>
      </c>
      <c r="E577" s="6" t="s">
        <v>36</v>
      </c>
      <c r="F577" s="8">
        <v>2</v>
      </c>
      <c r="G577" s="8">
        <v>17.52</v>
      </c>
      <c r="H577" s="9">
        <f t="shared" si="74"/>
        <v>35.04</v>
      </c>
      <c r="J577" s="27">
        <f t="shared" si="69"/>
        <v>17.52</v>
      </c>
      <c r="K577" s="27">
        <f t="shared" si="70"/>
        <v>35.04</v>
      </c>
      <c r="L577" s="28">
        <f t="shared" si="71"/>
        <v>0</v>
      </c>
    </row>
    <row r="578" spans="1:12" ht="16.5">
      <c r="A578" s="5" t="s">
        <v>1329</v>
      </c>
      <c r="B578" s="6" t="s">
        <v>1330</v>
      </c>
      <c r="C578" s="7" t="s">
        <v>1331</v>
      </c>
      <c r="D578" s="6" t="s">
        <v>13</v>
      </c>
      <c r="E578" s="6" t="s">
        <v>36</v>
      </c>
      <c r="F578" s="8">
        <v>49</v>
      </c>
      <c r="G578" s="8">
        <v>8.0500000000000007</v>
      </c>
      <c r="H578" s="9">
        <f t="shared" si="74"/>
        <v>394.45</v>
      </c>
      <c r="J578" s="27">
        <f t="shared" si="69"/>
        <v>8.0500000000000007</v>
      </c>
      <c r="K578" s="27">
        <f t="shared" si="70"/>
        <v>394.45</v>
      </c>
      <c r="L578" s="28">
        <f t="shared" si="71"/>
        <v>0</v>
      </c>
    </row>
    <row r="579" spans="1:12" ht="16.5">
      <c r="A579" s="5" t="s">
        <v>1332</v>
      </c>
      <c r="B579" s="6" t="s">
        <v>1333</v>
      </c>
      <c r="C579" s="7" t="s">
        <v>1334</v>
      </c>
      <c r="D579" s="6" t="s">
        <v>13</v>
      </c>
      <c r="E579" s="6" t="s">
        <v>36</v>
      </c>
      <c r="F579" s="8">
        <v>3</v>
      </c>
      <c r="G579" s="8">
        <v>4.78</v>
      </c>
      <c r="H579" s="9">
        <f t="shared" si="74"/>
        <v>14.34</v>
      </c>
      <c r="J579" s="27">
        <f t="shared" si="69"/>
        <v>4.78</v>
      </c>
      <c r="K579" s="27">
        <f t="shared" si="70"/>
        <v>14.34</v>
      </c>
      <c r="L579" s="28">
        <f t="shared" si="71"/>
        <v>0</v>
      </c>
    </row>
    <row r="580" spans="1:12" ht="16.5">
      <c r="A580" s="5" t="s">
        <v>1335</v>
      </c>
      <c r="B580" s="6" t="s">
        <v>1336</v>
      </c>
      <c r="C580" s="7" t="s">
        <v>1337</v>
      </c>
      <c r="D580" s="6" t="s">
        <v>13</v>
      </c>
      <c r="E580" s="6" t="s">
        <v>36</v>
      </c>
      <c r="F580" s="8">
        <v>6</v>
      </c>
      <c r="G580" s="8">
        <v>10.27</v>
      </c>
      <c r="H580" s="9">
        <f t="shared" si="74"/>
        <v>61.62</v>
      </c>
      <c r="J580" s="27">
        <f t="shared" si="69"/>
        <v>10.27</v>
      </c>
      <c r="K580" s="27">
        <f t="shared" si="70"/>
        <v>61.62</v>
      </c>
      <c r="L580" s="28">
        <f t="shared" si="71"/>
        <v>0</v>
      </c>
    </row>
    <row r="581" spans="1:12" ht="16.5">
      <c r="A581" s="5" t="s">
        <v>1338</v>
      </c>
      <c r="B581" s="6" t="s">
        <v>1339</v>
      </c>
      <c r="C581" s="7" t="s">
        <v>1340</v>
      </c>
      <c r="D581" s="6" t="s">
        <v>13</v>
      </c>
      <c r="E581" s="6" t="s">
        <v>36</v>
      </c>
      <c r="F581" s="8">
        <v>1</v>
      </c>
      <c r="G581" s="8">
        <v>7.42</v>
      </c>
      <c r="H581" s="9">
        <f t="shared" si="74"/>
        <v>7.42</v>
      </c>
      <c r="J581" s="27">
        <f t="shared" si="69"/>
        <v>7.42</v>
      </c>
      <c r="K581" s="27">
        <f t="shared" si="70"/>
        <v>7.42</v>
      </c>
      <c r="L581" s="28">
        <f t="shared" si="71"/>
        <v>0</v>
      </c>
    </row>
    <row r="582" spans="1:12" ht="16.5">
      <c r="A582" s="5" t="s">
        <v>1341</v>
      </c>
      <c r="B582" s="6" t="s">
        <v>1342</v>
      </c>
      <c r="C582" s="7" t="s">
        <v>1343</v>
      </c>
      <c r="D582" s="6" t="s">
        <v>13</v>
      </c>
      <c r="E582" s="6" t="s">
        <v>36</v>
      </c>
      <c r="F582" s="8">
        <v>1</v>
      </c>
      <c r="G582" s="8">
        <v>12.76</v>
      </c>
      <c r="H582" s="9">
        <f t="shared" si="74"/>
        <v>12.76</v>
      </c>
      <c r="J582" s="27">
        <f t="shared" si="69"/>
        <v>12.76</v>
      </c>
      <c r="K582" s="27">
        <f t="shared" si="70"/>
        <v>12.76</v>
      </c>
      <c r="L582" s="28">
        <f t="shared" si="71"/>
        <v>0</v>
      </c>
    </row>
    <row r="583" spans="1:12" ht="16.5">
      <c r="A583" s="5" t="s">
        <v>1344</v>
      </c>
      <c r="B583" s="6" t="s">
        <v>1345</v>
      </c>
      <c r="C583" s="7" t="s">
        <v>1346</v>
      </c>
      <c r="D583" s="6" t="s">
        <v>13</v>
      </c>
      <c r="E583" s="6" t="s">
        <v>36</v>
      </c>
      <c r="F583" s="8">
        <v>5</v>
      </c>
      <c r="G583" s="8">
        <v>21.06</v>
      </c>
      <c r="H583" s="9">
        <f t="shared" si="74"/>
        <v>105.3</v>
      </c>
      <c r="J583" s="27">
        <f t="shared" si="69"/>
        <v>21.06</v>
      </c>
      <c r="K583" s="27">
        <f t="shared" si="70"/>
        <v>105.3</v>
      </c>
      <c r="L583" s="28">
        <f t="shared" si="71"/>
        <v>0</v>
      </c>
    </row>
    <row r="584" spans="1:12" ht="16.5">
      <c r="A584" s="5" t="s">
        <v>1347</v>
      </c>
      <c r="B584" s="6" t="s">
        <v>1348</v>
      </c>
      <c r="C584" s="7" t="s">
        <v>1349</v>
      </c>
      <c r="D584" s="6" t="s">
        <v>13</v>
      </c>
      <c r="E584" s="6" t="s">
        <v>36</v>
      </c>
      <c r="F584" s="8">
        <v>1</v>
      </c>
      <c r="G584" s="8">
        <v>9.7200000000000006</v>
      </c>
      <c r="H584" s="9">
        <f t="shared" si="74"/>
        <v>9.7200000000000006</v>
      </c>
      <c r="J584" s="27">
        <f t="shared" si="69"/>
        <v>9.7200000000000006</v>
      </c>
      <c r="K584" s="27">
        <f t="shared" si="70"/>
        <v>9.7200000000000006</v>
      </c>
      <c r="L584" s="28">
        <f t="shared" si="71"/>
        <v>0</v>
      </c>
    </row>
    <row r="585" spans="1:12" ht="16.5">
      <c r="A585" s="5" t="s">
        <v>1350</v>
      </c>
      <c r="B585" s="6" t="s">
        <v>1351</v>
      </c>
      <c r="C585" s="7" t="s">
        <v>1352</v>
      </c>
      <c r="D585" s="6" t="s">
        <v>13</v>
      </c>
      <c r="E585" s="6" t="s">
        <v>36</v>
      </c>
      <c r="F585" s="8">
        <v>10</v>
      </c>
      <c r="G585" s="8">
        <v>8.7200000000000006</v>
      </c>
      <c r="H585" s="9">
        <f t="shared" si="74"/>
        <v>87.2</v>
      </c>
      <c r="J585" s="27">
        <f t="shared" si="69"/>
        <v>8.7200000000000006</v>
      </c>
      <c r="K585" s="27">
        <f t="shared" si="70"/>
        <v>87.2</v>
      </c>
      <c r="L585" s="28">
        <f t="shared" si="71"/>
        <v>0</v>
      </c>
    </row>
    <row r="586" spans="1:12" ht="16.5">
      <c r="A586" s="5" t="s">
        <v>1353</v>
      </c>
      <c r="B586" s="6" t="s">
        <v>1354</v>
      </c>
      <c r="C586" s="7" t="s">
        <v>1355</v>
      </c>
      <c r="D586" s="6" t="s">
        <v>13</v>
      </c>
      <c r="E586" s="6" t="s">
        <v>36</v>
      </c>
      <c r="F586" s="8">
        <v>20</v>
      </c>
      <c r="G586" s="8">
        <v>10.38</v>
      </c>
      <c r="H586" s="9">
        <f t="shared" si="74"/>
        <v>207.6</v>
      </c>
      <c r="J586" s="27">
        <f t="shared" si="69"/>
        <v>10.38</v>
      </c>
      <c r="K586" s="27">
        <f t="shared" si="70"/>
        <v>207.6</v>
      </c>
      <c r="L586" s="28">
        <f t="shared" si="71"/>
        <v>0</v>
      </c>
    </row>
    <row r="587" spans="1:12" ht="16.5">
      <c r="A587" s="5" t="s">
        <v>1356</v>
      </c>
      <c r="B587" s="6" t="s">
        <v>1357</v>
      </c>
      <c r="C587" s="7" t="s">
        <v>1358</v>
      </c>
      <c r="D587" s="6" t="s">
        <v>13</v>
      </c>
      <c r="E587" s="6" t="s">
        <v>36</v>
      </c>
      <c r="F587" s="8">
        <v>5</v>
      </c>
      <c r="G587" s="8">
        <v>14.24</v>
      </c>
      <c r="H587" s="9">
        <f t="shared" si="74"/>
        <v>71.2</v>
      </c>
      <c r="J587" s="27">
        <f t="shared" si="69"/>
        <v>14.24</v>
      </c>
      <c r="K587" s="27">
        <f t="shared" si="70"/>
        <v>71.2</v>
      </c>
      <c r="L587" s="28">
        <f t="shared" si="71"/>
        <v>0</v>
      </c>
    </row>
    <row r="588" spans="1:12" ht="16.5">
      <c r="A588" s="5" t="s">
        <v>1359</v>
      </c>
      <c r="B588" s="6" t="s">
        <v>1360</v>
      </c>
      <c r="C588" s="7" t="s">
        <v>1361</v>
      </c>
      <c r="D588" s="6" t="s">
        <v>13</v>
      </c>
      <c r="E588" s="6" t="s">
        <v>36</v>
      </c>
      <c r="F588" s="8">
        <v>5</v>
      </c>
      <c r="G588" s="8">
        <v>16.670000000000002</v>
      </c>
      <c r="H588" s="9">
        <f t="shared" si="74"/>
        <v>83.35</v>
      </c>
      <c r="J588" s="27">
        <f t="shared" si="69"/>
        <v>16.670000000000002</v>
      </c>
      <c r="K588" s="27">
        <f t="shared" si="70"/>
        <v>83.35</v>
      </c>
      <c r="L588" s="28">
        <f t="shared" si="71"/>
        <v>0</v>
      </c>
    </row>
    <row r="589" spans="1:12" ht="16.5">
      <c r="A589" s="5" t="s">
        <v>1362</v>
      </c>
      <c r="B589" s="6" t="s">
        <v>1363</v>
      </c>
      <c r="C589" s="7" t="s">
        <v>1364</v>
      </c>
      <c r="D589" s="6" t="s">
        <v>13</v>
      </c>
      <c r="E589" s="6" t="s">
        <v>36</v>
      </c>
      <c r="F589" s="8">
        <v>1</v>
      </c>
      <c r="G589" s="8">
        <v>14.61</v>
      </c>
      <c r="H589" s="9">
        <f t="shared" si="74"/>
        <v>14.61</v>
      </c>
      <c r="J589" s="27">
        <f t="shared" si="69"/>
        <v>14.61</v>
      </c>
      <c r="K589" s="27">
        <f t="shared" si="70"/>
        <v>14.61</v>
      </c>
      <c r="L589" s="28">
        <f t="shared" si="71"/>
        <v>0</v>
      </c>
    </row>
    <row r="590" spans="1:12" ht="16.5">
      <c r="A590" s="5" t="s">
        <v>1365</v>
      </c>
      <c r="B590" s="6" t="s">
        <v>1366</v>
      </c>
      <c r="C590" s="7" t="s">
        <v>1367</v>
      </c>
      <c r="D590" s="6" t="s">
        <v>13</v>
      </c>
      <c r="E590" s="6" t="s">
        <v>36</v>
      </c>
      <c r="F590" s="8">
        <v>1</v>
      </c>
      <c r="G590" s="8">
        <v>21.11</v>
      </c>
      <c r="H590" s="9">
        <f t="shared" si="74"/>
        <v>21.11</v>
      </c>
      <c r="J590" s="27">
        <f t="shared" si="69"/>
        <v>21.11</v>
      </c>
      <c r="K590" s="27">
        <f t="shared" si="70"/>
        <v>21.11</v>
      </c>
      <c r="L590" s="28">
        <f t="shared" si="71"/>
        <v>0</v>
      </c>
    </row>
    <row r="591" spans="1:12" ht="24.75">
      <c r="A591" s="5" t="s">
        <v>1368</v>
      </c>
      <c r="B591" s="6" t="s">
        <v>1369</v>
      </c>
      <c r="C591" s="7" t="s">
        <v>1370</v>
      </c>
      <c r="D591" s="6" t="s">
        <v>13</v>
      </c>
      <c r="E591" s="6" t="s">
        <v>36</v>
      </c>
      <c r="F591" s="8">
        <v>122</v>
      </c>
      <c r="G591" s="8">
        <v>12.32</v>
      </c>
      <c r="H591" s="9">
        <f t="shared" si="74"/>
        <v>1503.04</v>
      </c>
      <c r="J591" s="27">
        <f t="shared" si="69"/>
        <v>12.32</v>
      </c>
      <c r="K591" s="27">
        <f t="shared" si="70"/>
        <v>1503.04</v>
      </c>
      <c r="L591" s="28">
        <f t="shared" si="71"/>
        <v>0</v>
      </c>
    </row>
    <row r="592" spans="1:12" ht="24.75">
      <c r="A592" s="5" t="s">
        <v>1371</v>
      </c>
      <c r="B592" s="6" t="s">
        <v>1372</v>
      </c>
      <c r="C592" s="7" t="s">
        <v>1373</v>
      </c>
      <c r="D592" s="6" t="s">
        <v>25</v>
      </c>
      <c r="E592" s="6" t="s">
        <v>36</v>
      </c>
      <c r="F592" s="8">
        <v>8</v>
      </c>
      <c r="G592" s="8">
        <v>23.4</v>
      </c>
      <c r="H592" s="9">
        <f t="shared" si="74"/>
        <v>187.2</v>
      </c>
      <c r="J592" s="27">
        <f t="shared" si="69"/>
        <v>23.4</v>
      </c>
      <c r="K592" s="27">
        <f t="shared" si="70"/>
        <v>187.2</v>
      </c>
      <c r="L592" s="28">
        <f t="shared" si="71"/>
        <v>0</v>
      </c>
    </row>
    <row r="593" spans="1:12" ht="16.5">
      <c r="A593" s="5" t="s">
        <v>1374</v>
      </c>
      <c r="B593" s="6" t="s">
        <v>1375</v>
      </c>
      <c r="C593" s="7" t="s">
        <v>1376</v>
      </c>
      <c r="D593" s="6" t="s">
        <v>13</v>
      </c>
      <c r="E593" s="6" t="s">
        <v>36</v>
      </c>
      <c r="F593" s="8">
        <v>273</v>
      </c>
      <c r="G593" s="8">
        <v>9.9499999999999993</v>
      </c>
      <c r="H593" s="9">
        <f t="shared" si="74"/>
        <v>2716.35</v>
      </c>
      <c r="J593" s="27">
        <f t="shared" ref="J593:J655" si="75">G593-G593*$J$4</f>
        <v>9.9499999999999993</v>
      </c>
      <c r="K593" s="27">
        <f t="shared" ref="K593:K655" si="76">ROUND(J593*F593,2)</f>
        <v>2716.35</v>
      </c>
      <c r="L593" s="28">
        <f t="shared" ref="L593:L655" si="77">1-J593/G593</f>
        <v>0</v>
      </c>
    </row>
    <row r="594" spans="1:12" ht="16.5">
      <c r="A594" s="5" t="s">
        <v>1377</v>
      </c>
      <c r="B594" s="6" t="s">
        <v>1378</v>
      </c>
      <c r="C594" s="7" t="s">
        <v>1379</v>
      </c>
      <c r="D594" s="6" t="s">
        <v>13</v>
      </c>
      <c r="E594" s="6" t="s">
        <v>36</v>
      </c>
      <c r="F594" s="8">
        <v>10</v>
      </c>
      <c r="G594" s="8">
        <v>7.96</v>
      </c>
      <c r="H594" s="9">
        <f t="shared" si="74"/>
        <v>79.599999999999994</v>
      </c>
      <c r="J594" s="27">
        <f t="shared" si="75"/>
        <v>7.96</v>
      </c>
      <c r="K594" s="27">
        <f t="shared" si="76"/>
        <v>79.599999999999994</v>
      </c>
      <c r="L594" s="28">
        <f t="shared" si="77"/>
        <v>0</v>
      </c>
    </row>
    <row r="595" spans="1:12" ht="16.5">
      <c r="A595" s="5" t="s">
        <v>1380</v>
      </c>
      <c r="B595" s="6" t="s">
        <v>1381</v>
      </c>
      <c r="C595" s="7" t="s">
        <v>1382</v>
      </c>
      <c r="D595" s="6" t="s">
        <v>13</v>
      </c>
      <c r="E595" s="6" t="s">
        <v>36</v>
      </c>
      <c r="F595" s="8">
        <v>130</v>
      </c>
      <c r="G595" s="8">
        <v>13.25</v>
      </c>
      <c r="H595" s="9">
        <f t="shared" si="74"/>
        <v>1722.5</v>
      </c>
      <c r="J595" s="27">
        <f t="shared" si="75"/>
        <v>13.25</v>
      </c>
      <c r="K595" s="27">
        <f t="shared" si="76"/>
        <v>1722.5</v>
      </c>
      <c r="L595" s="28">
        <f t="shared" si="77"/>
        <v>0</v>
      </c>
    </row>
    <row r="596" spans="1:12" ht="16.5">
      <c r="A596" s="5" t="s">
        <v>1383</v>
      </c>
      <c r="B596" s="6" t="s">
        <v>1384</v>
      </c>
      <c r="C596" s="7" t="s">
        <v>1385</v>
      </c>
      <c r="D596" s="6" t="s">
        <v>13</v>
      </c>
      <c r="E596" s="6" t="s">
        <v>36</v>
      </c>
      <c r="F596" s="8">
        <v>16</v>
      </c>
      <c r="G596" s="8">
        <v>11.85</v>
      </c>
      <c r="H596" s="9">
        <f t="shared" si="74"/>
        <v>189.6</v>
      </c>
      <c r="J596" s="27">
        <f t="shared" si="75"/>
        <v>11.85</v>
      </c>
      <c r="K596" s="27">
        <f t="shared" si="76"/>
        <v>189.6</v>
      </c>
      <c r="L596" s="28">
        <f t="shared" si="77"/>
        <v>0</v>
      </c>
    </row>
    <row r="597" spans="1:12" ht="16.5">
      <c r="A597" s="5" t="s">
        <v>1386</v>
      </c>
      <c r="B597" s="6" t="s">
        <v>1387</v>
      </c>
      <c r="C597" s="7" t="s">
        <v>1388</v>
      </c>
      <c r="D597" s="6" t="s">
        <v>13</v>
      </c>
      <c r="E597" s="6" t="s">
        <v>36</v>
      </c>
      <c r="F597" s="8">
        <v>1</v>
      </c>
      <c r="G597" s="8">
        <v>12.09</v>
      </c>
      <c r="H597" s="9">
        <f t="shared" si="74"/>
        <v>12.09</v>
      </c>
      <c r="J597" s="27">
        <f t="shared" si="75"/>
        <v>12.09</v>
      </c>
      <c r="K597" s="27">
        <f t="shared" si="76"/>
        <v>12.09</v>
      </c>
      <c r="L597" s="28">
        <f t="shared" si="77"/>
        <v>0</v>
      </c>
    </row>
    <row r="598" spans="1:12" ht="16.5">
      <c r="A598" s="5" t="s">
        <v>1389</v>
      </c>
      <c r="B598" s="6" t="s">
        <v>1390</v>
      </c>
      <c r="C598" s="7" t="s">
        <v>1391</v>
      </c>
      <c r="D598" s="6" t="s">
        <v>13</v>
      </c>
      <c r="E598" s="6" t="s">
        <v>36</v>
      </c>
      <c r="F598" s="8">
        <v>11</v>
      </c>
      <c r="G598" s="8">
        <v>16.940000000000001</v>
      </c>
      <c r="H598" s="9">
        <f t="shared" si="74"/>
        <v>186.34</v>
      </c>
      <c r="J598" s="27">
        <f t="shared" si="75"/>
        <v>16.940000000000001</v>
      </c>
      <c r="K598" s="27">
        <f t="shared" si="76"/>
        <v>186.34</v>
      </c>
      <c r="L598" s="28">
        <f t="shared" si="77"/>
        <v>0</v>
      </c>
    </row>
    <row r="599" spans="1:12" ht="16.5">
      <c r="A599" s="5" t="s">
        <v>1392</v>
      </c>
      <c r="B599" s="6" t="s">
        <v>1393</v>
      </c>
      <c r="C599" s="7" t="s">
        <v>1394</v>
      </c>
      <c r="D599" s="6" t="s">
        <v>13</v>
      </c>
      <c r="E599" s="6" t="s">
        <v>36</v>
      </c>
      <c r="F599" s="8">
        <v>4</v>
      </c>
      <c r="G599" s="8">
        <v>14.16</v>
      </c>
      <c r="H599" s="9">
        <f t="shared" ref="H599:H630" si="78">ROUND(ROUND(F599,2)*ROUND(G599,2),2)</f>
        <v>56.64</v>
      </c>
      <c r="J599" s="27">
        <f t="shared" si="75"/>
        <v>14.16</v>
      </c>
      <c r="K599" s="27">
        <f t="shared" si="76"/>
        <v>56.64</v>
      </c>
      <c r="L599" s="28">
        <f t="shared" si="77"/>
        <v>0</v>
      </c>
    </row>
    <row r="600" spans="1:12" ht="16.5">
      <c r="A600" s="5" t="s">
        <v>1395</v>
      </c>
      <c r="B600" s="6" t="s">
        <v>1396</v>
      </c>
      <c r="C600" s="7" t="s">
        <v>1397</v>
      </c>
      <c r="D600" s="6" t="s">
        <v>13</v>
      </c>
      <c r="E600" s="6" t="s">
        <v>36</v>
      </c>
      <c r="F600" s="8">
        <v>22</v>
      </c>
      <c r="G600" s="8">
        <v>19.14</v>
      </c>
      <c r="H600" s="9">
        <f t="shared" si="78"/>
        <v>421.08</v>
      </c>
      <c r="J600" s="27">
        <f t="shared" si="75"/>
        <v>19.14</v>
      </c>
      <c r="K600" s="27">
        <f t="shared" si="76"/>
        <v>421.08</v>
      </c>
      <c r="L600" s="28">
        <f t="shared" si="77"/>
        <v>0</v>
      </c>
    </row>
    <row r="601" spans="1:12" ht="16.5">
      <c r="A601" s="5" t="s">
        <v>1398</v>
      </c>
      <c r="B601" s="6" t="s">
        <v>1399</v>
      </c>
      <c r="C601" s="7" t="s">
        <v>1400</v>
      </c>
      <c r="D601" s="6" t="s">
        <v>13</v>
      </c>
      <c r="E601" s="6" t="s">
        <v>36</v>
      </c>
      <c r="F601" s="8">
        <v>16</v>
      </c>
      <c r="G601" s="8">
        <v>34.5</v>
      </c>
      <c r="H601" s="9">
        <f t="shared" si="78"/>
        <v>552</v>
      </c>
      <c r="J601" s="27">
        <f t="shared" si="75"/>
        <v>34.5</v>
      </c>
      <c r="K601" s="27">
        <f t="shared" si="76"/>
        <v>552</v>
      </c>
      <c r="L601" s="28">
        <f t="shared" si="77"/>
        <v>0</v>
      </c>
    </row>
    <row r="602" spans="1:12" ht="16.5">
      <c r="A602" s="5" t="s">
        <v>1401</v>
      </c>
      <c r="B602" s="6" t="s">
        <v>1402</v>
      </c>
      <c r="C602" s="7" t="s">
        <v>1403</v>
      </c>
      <c r="D602" s="6" t="s">
        <v>13</v>
      </c>
      <c r="E602" s="6" t="s">
        <v>36</v>
      </c>
      <c r="F602" s="8">
        <v>20</v>
      </c>
      <c r="G602" s="8">
        <v>23.97</v>
      </c>
      <c r="H602" s="9">
        <f t="shared" si="78"/>
        <v>479.4</v>
      </c>
      <c r="J602" s="27">
        <f t="shared" si="75"/>
        <v>23.97</v>
      </c>
      <c r="K602" s="27">
        <f t="shared" si="76"/>
        <v>479.4</v>
      </c>
      <c r="L602" s="28">
        <f t="shared" si="77"/>
        <v>0</v>
      </c>
    </row>
    <row r="603" spans="1:12" ht="16.5">
      <c r="A603" s="5" t="s">
        <v>1404</v>
      </c>
      <c r="B603" s="6" t="s">
        <v>1405</v>
      </c>
      <c r="C603" s="7" t="s">
        <v>1406</v>
      </c>
      <c r="D603" s="6" t="s">
        <v>13</v>
      </c>
      <c r="E603" s="6" t="s">
        <v>36</v>
      </c>
      <c r="F603" s="8">
        <v>1</v>
      </c>
      <c r="G603" s="8">
        <v>3.73</v>
      </c>
      <c r="H603" s="9">
        <f t="shared" si="78"/>
        <v>3.73</v>
      </c>
      <c r="J603" s="27">
        <f t="shared" si="75"/>
        <v>3.73</v>
      </c>
      <c r="K603" s="27">
        <f t="shared" si="76"/>
        <v>3.73</v>
      </c>
      <c r="L603" s="28">
        <f t="shared" si="77"/>
        <v>0</v>
      </c>
    </row>
    <row r="604" spans="1:12" ht="16.5">
      <c r="A604" s="5" t="s">
        <v>1407</v>
      </c>
      <c r="B604" s="6" t="s">
        <v>1408</v>
      </c>
      <c r="C604" s="7" t="s">
        <v>1409</v>
      </c>
      <c r="D604" s="6" t="s">
        <v>13</v>
      </c>
      <c r="E604" s="6" t="s">
        <v>36</v>
      </c>
      <c r="F604" s="8">
        <v>106</v>
      </c>
      <c r="G604" s="8">
        <v>7.26</v>
      </c>
      <c r="H604" s="9">
        <f t="shared" si="78"/>
        <v>769.56</v>
      </c>
      <c r="J604" s="27">
        <f t="shared" si="75"/>
        <v>7.26</v>
      </c>
      <c r="K604" s="27">
        <f t="shared" si="76"/>
        <v>769.56</v>
      </c>
      <c r="L604" s="28">
        <f t="shared" si="77"/>
        <v>0</v>
      </c>
    </row>
    <row r="605" spans="1:12" ht="16.5">
      <c r="A605" s="5" t="s">
        <v>1410</v>
      </c>
      <c r="B605" s="6" t="s">
        <v>1411</v>
      </c>
      <c r="C605" s="7" t="s">
        <v>1412</v>
      </c>
      <c r="D605" s="6" t="s">
        <v>13</v>
      </c>
      <c r="E605" s="6" t="s">
        <v>36</v>
      </c>
      <c r="F605" s="8">
        <v>54</v>
      </c>
      <c r="G605" s="8">
        <v>10.86</v>
      </c>
      <c r="H605" s="9">
        <f t="shared" si="78"/>
        <v>586.44000000000005</v>
      </c>
      <c r="J605" s="27">
        <f t="shared" si="75"/>
        <v>10.86</v>
      </c>
      <c r="K605" s="27">
        <f t="shared" si="76"/>
        <v>586.44000000000005</v>
      </c>
      <c r="L605" s="28">
        <f t="shared" si="77"/>
        <v>0</v>
      </c>
    </row>
    <row r="606" spans="1:12" ht="16.5">
      <c r="A606" s="5" t="s">
        <v>1413</v>
      </c>
      <c r="B606" s="6" t="s">
        <v>1414</v>
      </c>
      <c r="C606" s="7" t="s">
        <v>1415</v>
      </c>
      <c r="D606" s="6" t="s">
        <v>13</v>
      </c>
      <c r="E606" s="6" t="s">
        <v>36</v>
      </c>
      <c r="F606" s="8">
        <v>266</v>
      </c>
      <c r="G606" s="8">
        <v>7.25</v>
      </c>
      <c r="H606" s="9">
        <f t="shared" si="78"/>
        <v>1928.5</v>
      </c>
      <c r="J606" s="27">
        <f t="shared" si="75"/>
        <v>7.25</v>
      </c>
      <c r="K606" s="27">
        <f t="shared" si="76"/>
        <v>1928.5</v>
      </c>
      <c r="L606" s="28">
        <f t="shared" si="77"/>
        <v>0</v>
      </c>
    </row>
    <row r="607" spans="1:12" ht="16.5">
      <c r="A607" s="5" t="s">
        <v>1416</v>
      </c>
      <c r="B607" s="6" t="s">
        <v>1417</v>
      </c>
      <c r="C607" s="7" t="s">
        <v>1418</v>
      </c>
      <c r="D607" s="6" t="s">
        <v>13</v>
      </c>
      <c r="E607" s="6" t="s">
        <v>36</v>
      </c>
      <c r="F607" s="8">
        <v>21</v>
      </c>
      <c r="G607" s="8">
        <v>6.08</v>
      </c>
      <c r="H607" s="9">
        <f t="shared" si="78"/>
        <v>127.68</v>
      </c>
      <c r="J607" s="27">
        <f t="shared" si="75"/>
        <v>6.08</v>
      </c>
      <c r="K607" s="27">
        <f t="shared" si="76"/>
        <v>127.68</v>
      </c>
      <c r="L607" s="28">
        <f t="shared" si="77"/>
        <v>0</v>
      </c>
    </row>
    <row r="608" spans="1:12" ht="16.5">
      <c r="A608" s="5" t="s">
        <v>1419</v>
      </c>
      <c r="B608" s="6" t="s">
        <v>1420</v>
      </c>
      <c r="C608" s="7" t="s">
        <v>1421</v>
      </c>
      <c r="D608" s="6" t="s">
        <v>13</v>
      </c>
      <c r="E608" s="6" t="s">
        <v>36</v>
      </c>
      <c r="F608" s="8">
        <v>126</v>
      </c>
      <c r="G608" s="8">
        <v>9.61</v>
      </c>
      <c r="H608" s="9">
        <f t="shared" si="78"/>
        <v>1210.8599999999999</v>
      </c>
      <c r="J608" s="27">
        <f t="shared" si="75"/>
        <v>9.61</v>
      </c>
      <c r="K608" s="27">
        <f t="shared" si="76"/>
        <v>1210.8599999999999</v>
      </c>
      <c r="L608" s="28">
        <f t="shared" si="77"/>
        <v>0</v>
      </c>
    </row>
    <row r="609" spans="1:12" ht="16.5">
      <c r="A609" s="5" t="s">
        <v>1422</v>
      </c>
      <c r="B609" s="6" t="s">
        <v>1423</v>
      </c>
      <c r="C609" s="7" t="s">
        <v>1424</v>
      </c>
      <c r="D609" s="6" t="s">
        <v>13</v>
      </c>
      <c r="E609" s="6" t="s">
        <v>36</v>
      </c>
      <c r="F609" s="8">
        <v>10</v>
      </c>
      <c r="G609" s="8">
        <v>8.7200000000000006</v>
      </c>
      <c r="H609" s="9">
        <f t="shared" si="78"/>
        <v>87.2</v>
      </c>
      <c r="J609" s="27">
        <f t="shared" si="75"/>
        <v>8.7200000000000006</v>
      </c>
      <c r="K609" s="27">
        <f t="shared" si="76"/>
        <v>87.2</v>
      </c>
      <c r="L609" s="28">
        <f t="shared" si="77"/>
        <v>0</v>
      </c>
    </row>
    <row r="610" spans="1:12" ht="16.5">
      <c r="A610" s="5" t="s">
        <v>1425</v>
      </c>
      <c r="B610" s="6" t="s">
        <v>1426</v>
      </c>
      <c r="C610" s="7" t="s">
        <v>1427</v>
      </c>
      <c r="D610" s="6" t="s">
        <v>13</v>
      </c>
      <c r="E610" s="6" t="s">
        <v>36</v>
      </c>
      <c r="F610" s="8">
        <v>5</v>
      </c>
      <c r="G610" s="8">
        <v>8.86</v>
      </c>
      <c r="H610" s="9">
        <f t="shared" si="78"/>
        <v>44.3</v>
      </c>
      <c r="J610" s="27">
        <f t="shared" si="75"/>
        <v>8.86</v>
      </c>
      <c r="K610" s="27">
        <f t="shared" si="76"/>
        <v>44.3</v>
      </c>
      <c r="L610" s="28">
        <f t="shared" si="77"/>
        <v>0</v>
      </c>
    </row>
    <row r="611" spans="1:12" ht="16.5">
      <c r="A611" s="5" t="s">
        <v>1428</v>
      </c>
      <c r="B611" s="6" t="s">
        <v>1429</v>
      </c>
      <c r="C611" s="7" t="s">
        <v>1430</v>
      </c>
      <c r="D611" s="6" t="s">
        <v>13</v>
      </c>
      <c r="E611" s="6" t="s">
        <v>36</v>
      </c>
      <c r="F611" s="8">
        <v>13</v>
      </c>
      <c r="G611" s="8">
        <v>12.14</v>
      </c>
      <c r="H611" s="9">
        <f t="shared" si="78"/>
        <v>157.82</v>
      </c>
      <c r="J611" s="27">
        <f t="shared" si="75"/>
        <v>12.14</v>
      </c>
      <c r="K611" s="27">
        <f t="shared" si="76"/>
        <v>157.82</v>
      </c>
      <c r="L611" s="28">
        <f t="shared" si="77"/>
        <v>0</v>
      </c>
    </row>
    <row r="612" spans="1:12" ht="16.5">
      <c r="A612" s="5" t="s">
        <v>1431</v>
      </c>
      <c r="B612" s="6" t="s">
        <v>1432</v>
      </c>
      <c r="C612" s="7" t="s">
        <v>1433</v>
      </c>
      <c r="D612" s="6" t="s">
        <v>13</v>
      </c>
      <c r="E612" s="6" t="s">
        <v>36</v>
      </c>
      <c r="F612" s="8">
        <v>5</v>
      </c>
      <c r="G612" s="8">
        <v>11.1</v>
      </c>
      <c r="H612" s="9">
        <f t="shared" si="78"/>
        <v>55.5</v>
      </c>
      <c r="J612" s="27">
        <f t="shared" si="75"/>
        <v>11.1</v>
      </c>
      <c r="K612" s="27">
        <f t="shared" si="76"/>
        <v>55.5</v>
      </c>
      <c r="L612" s="28">
        <f t="shared" si="77"/>
        <v>0</v>
      </c>
    </row>
    <row r="613" spans="1:12" ht="16.5">
      <c r="A613" s="5" t="s">
        <v>1434</v>
      </c>
      <c r="B613" s="6" t="s">
        <v>1435</v>
      </c>
      <c r="C613" s="7" t="s">
        <v>1436</v>
      </c>
      <c r="D613" s="6" t="s">
        <v>13</v>
      </c>
      <c r="E613" s="6" t="s">
        <v>36</v>
      </c>
      <c r="F613" s="8">
        <v>1</v>
      </c>
      <c r="G613" s="8">
        <v>10.62</v>
      </c>
      <c r="H613" s="9">
        <f t="shared" si="78"/>
        <v>10.62</v>
      </c>
      <c r="J613" s="27">
        <f t="shared" si="75"/>
        <v>10.62</v>
      </c>
      <c r="K613" s="27">
        <f t="shared" si="76"/>
        <v>10.62</v>
      </c>
      <c r="L613" s="28">
        <f t="shared" si="77"/>
        <v>0</v>
      </c>
    </row>
    <row r="614" spans="1:12" ht="16.5">
      <c r="A614" s="5" t="s">
        <v>1437</v>
      </c>
      <c r="B614" s="6" t="s">
        <v>1438</v>
      </c>
      <c r="C614" s="7" t="s">
        <v>1439</v>
      </c>
      <c r="D614" s="6" t="s">
        <v>13</v>
      </c>
      <c r="E614" s="6" t="s">
        <v>36</v>
      </c>
      <c r="F614" s="8">
        <v>14</v>
      </c>
      <c r="G614" s="8">
        <v>14.44</v>
      </c>
      <c r="H614" s="9">
        <f t="shared" si="78"/>
        <v>202.16</v>
      </c>
      <c r="J614" s="27">
        <f t="shared" si="75"/>
        <v>14.44</v>
      </c>
      <c r="K614" s="27">
        <f t="shared" si="76"/>
        <v>202.16</v>
      </c>
      <c r="L614" s="28">
        <f t="shared" si="77"/>
        <v>0</v>
      </c>
    </row>
    <row r="615" spans="1:12" ht="16.5">
      <c r="A615" s="5" t="s">
        <v>1440</v>
      </c>
      <c r="B615" s="6" t="s">
        <v>1441</v>
      </c>
      <c r="C615" s="7" t="s">
        <v>1442</v>
      </c>
      <c r="D615" s="6" t="s">
        <v>13</v>
      </c>
      <c r="E615" s="6" t="s">
        <v>36</v>
      </c>
      <c r="F615" s="8">
        <v>3</v>
      </c>
      <c r="G615" s="8">
        <v>20.81</v>
      </c>
      <c r="H615" s="9">
        <f t="shared" si="78"/>
        <v>62.43</v>
      </c>
      <c r="J615" s="27">
        <f t="shared" si="75"/>
        <v>20.81</v>
      </c>
      <c r="K615" s="27">
        <f t="shared" si="76"/>
        <v>62.43</v>
      </c>
      <c r="L615" s="28">
        <f t="shared" si="77"/>
        <v>0</v>
      </c>
    </row>
    <row r="616" spans="1:12" ht="16.5">
      <c r="A616" s="5" t="s">
        <v>1443</v>
      </c>
      <c r="B616" s="6" t="s">
        <v>1444</v>
      </c>
      <c r="C616" s="7" t="s">
        <v>1445</v>
      </c>
      <c r="D616" s="6" t="s">
        <v>13</v>
      </c>
      <c r="E616" s="6" t="s">
        <v>36</v>
      </c>
      <c r="F616" s="8">
        <v>32</v>
      </c>
      <c r="G616" s="8">
        <v>19.420000000000002</v>
      </c>
      <c r="H616" s="9">
        <f t="shared" si="78"/>
        <v>621.44000000000005</v>
      </c>
      <c r="J616" s="27">
        <f t="shared" si="75"/>
        <v>19.420000000000002</v>
      </c>
      <c r="K616" s="27">
        <f t="shared" si="76"/>
        <v>621.44000000000005</v>
      </c>
      <c r="L616" s="28">
        <f t="shared" si="77"/>
        <v>0</v>
      </c>
    </row>
    <row r="617" spans="1:12" ht="24.75">
      <c r="A617" s="5" t="s">
        <v>1446</v>
      </c>
      <c r="B617" s="6" t="s">
        <v>1447</v>
      </c>
      <c r="C617" s="7" t="s">
        <v>1448</v>
      </c>
      <c r="D617" s="6" t="s">
        <v>13</v>
      </c>
      <c r="E617" s="6" t="s">
        <v>36</v>
      </c>
      <c r="F617" s="8">
        <v>71</v>
      </c>
      <c r="G617" s="8">
        <v>18.84</v>
      </c>
      <c r="H617" s="9">
        <f t="shared" si="78"/>
        <v>1337.64</v>
      </c>
      <c r="J617" s="27">
        <f t="shared" si="75"/>
        <v>18.84</v>
      </c>
      <c r="K617" s="27">
        <f t="shared" si="76"/>
        <v>1337.64</v>
      </c>
      <c r="L617" s="28">
        <f t="shared" si="77"/>
        <v>0</v>
      </c>
    </row>
    <row r="618" spans="1:12" ht="16.5">
      <c r="A618" s="5" t="s">
        <v>1449</v>
      </c>
      <c r="B618" s="6" t="s">
        <v>1450</v>
      </c>
      <c r="C618" s="7" t="s">
        <v>1451</v>
      </c>
      <c r="D618" s="6" t="s">
        <v>25</v>
      </c>
      <c r="E618" s="6" t="s">
        <v>36</v>
      </c>
      <c r="F618" s="8">
        <v>4</v>
      </c>
      <c r="G618" s="8">
        <v>37.04</v>
      </c>
      <c r="H618" s="9">
        <f t="shared" si="78"/>
        <v>148.16</v>
      </c>
      <c r="J618" s="27">
        <f t="shared" si="75"/>
        <v>37.04</v>
      </c>
      <c r="K618" s="27">
        <f t="shared" si="76"/>
        <v>148.16</v>
      </c>
      <c r="L618" s="28">
        <f t="shared" si="77"/>
        <v>0</v>
      </c>
    </row>
    <row r="619" spans="1:12" ht="16.5">
      <c r="A619" s="5" t="s">
        <v>1452</v>
      </c>
      <c r="B619" s="6" t="s">
        <v>1453</v>
      </c>
      <c r="C619" s="7" t="s">
        <v>1454</v>
      </c>
      <c r="D619" s="6" t="s">
        <v>13</v>
      </c>
      <c r="E619" s="6" t="s">
        <v>36</v>
      </c>
      <c r="F619" s="8">
        <v>1</v>
      </c>
      <c r="G619" s="8">
        <v>22.4</v>
      </c>
      <c r="H619" s="9">
        <f t="shared" si="78"/>
        <v>22.4</v>
      </c>
      <c r="J619" s="27">
        <f t="shared" si="75"/>
        <v>22.4</v>
      </c>
      <c r="K619" s="27">
        <f t="shared" si="76"/>
        <v>22.4</v>
      </c>
      <c r="L619" s="28">
        <f t="shared" si="77"/>
        <v>0</v>
      </c>
    </row>
    <row r="620" spans="1:12" ht="16.5">
      <c r="A620" s="5" t="s">
        <v>1455</v>
      </c>
      <c r="B620" s="6" t="s">
        <v>1456</v>
      </c>
      <c r="C620" s="7" t="s">
        <v>1457</v>
      </c>
      <c r="D620" s="6" t="s">
        <v>13</v>
      </c>
      <c r="E620" s="6" t="s">
        <v>36</v>
      </c>
      <c r="F620" s="8">
        <v>4</v>
      </c>
      <c r="G620" s="8">
        <v>12.78</v>
      </c>
      <c r="H620" s="9">
        <f t="shared" si="78"/>
        <v>51.12</v>
      </c>
      <c r="J620" s="27">
        <f t="shared" si="75"/>
        <v>12.78</v>
      </c>
      <c r="K620" s="27">
        <f t="shared" si="76"/>
        <v>51.12</v>
      </c>
      <c r="L620" s="28">
        <f t="shared" si="77"/>
        <v>0</v>
      </c>
    </row>
    <row r="621" spans="1:12" ht="16.5">
      <c r="A621" s="5" t="s">
        <v>1458</v>
      </c>
      <c r="B621" s="6" t="s">
        <v>1459</v>
      </c>
      <c r="C621" s="7" t="s">
        <v>1460</v>
      </c>
      <c r="D621" s="6" t="s">
        <v>13</v>
      </c>
      <c r="E621" s="6" t="s">
        <v>36</v>
      </c>
      <c r="F621" s="8">
        <v>3</v>
      </c>
      <c r="G621" s="8">
        <v>19.32</v>
      </c>
      <c r="H621" s="9">
        <f t="shared" si="78"/>
        <v>57.96</v>
      </c>
      <c r="J621" s="27">
        <f t="shared" si="75"/>
        <v>19.32</v>
      </c>
      <c r="K621" s="27">
        <f t="shared" si="76"/>
        <v>57.96</v>
      </c>
      <c r="L621" s="28">
        <f t="shared" si="77"/>
        <v>0</v>
      </c>
    </row>
    <row r="622" spans="1:12" ht="16.5">
      <c r="A622" s="5" t="s">
        <v>1461</v>
      </c>
      <c r="B622" s="6" t="s">
        <v>1462</v>
      </c>
      <c r="C622" s="7" t="s">
        <v>1463</v>
      </c>
      <c r="D622" s="6" t="s">
        <v>13</v>
      </c>
      <c r="E622" s="6" t="s">
        <v>36</v>
      </c>
      <c r="F622" s="8">
        <v>1</v>
      </c>
      <c r="G622" s="8">
        <v>15.85</v>
      </c>
      <c r="H622" s="9">
        <f t="shared" si="78"/>
        <v>15.85</v>
      </c>
      <c r="J622" s="27">
        <f t="shared" si="75"/>
        <v>15.85</v>
      </c>
      <c r="K622" s="27">
        <f t="shared" si="76"/>
        <v>15.85</v>
      </c>
      <c r="L622" s="28">
        <f t="shared" si="77"/>
        <v>0</v>
      </c>
    </row>
    <row r="623" spans="1:12" ht="16.5">
      <c r="A623" s="5" t="s">
        <v>1464</v>
      </c>
      <c r="B623" s="6" t="s">
        <v>1465</v>
      </c>
      <c r="C623" s="7" t="s">
        <v>1466</v>
      </c>
      <c r="D623" s="6" t="s">
        <v>13</v>
      </c>
      <c r="E623" s="6" t="s">
        <v>36</v>
      </c>
      <c r="F623" s="8">
        <v>1</v>
      </c>
      <c r="G623" s="8">
        <v>16.149999999999999</v>
      </c>
      <c r="H623" s="9">
        <f t="shared" si="78"/>
        <v>16.149999999999999</v>
      </c>
      <c r="J623" s="27">
        <f t="shared" si="75"/>
        <v>16.149999999999999</v>
      </c>
      <c r="K623" s="27">
        <f t="shared" si="76"/>
        <v>16.149999999999999</v>
      </c>
      <c r="L623" s="28">
        <f t="shared" si="77"/>
        <v>0</v>
      </c>
    </row>
    <row r="624" spans="1:12" ht="16.5">
      <c r="A624" s="5" t="s">
        <v>1467</v>
      </c>
      <c r="B624" s="6" t="s">
        <v>1468</v>
      </c>
      <c r="C624" s="7" t="s">
        <v>1469</v>
      </c>
      <c r="D624" s="6" t="s">
        <v>13</v>
      </c>
      <c r="E624" s="6" t="s">
        <v>36</v>
      </c>
      <c r="F624" s="8">
        <v>7</v>
      </c>
      <c r="G624" s="8">
        <v>29.02</v>
      </c>
      <c r="H624" s="9">
        <f t="shared" si="78"/>
        <v>203.14</v>
      </c>
      <c r="J624" s="27">
        <f t="shared" si="75"/>
        <v>29.02</v>
      </c>
      <c r="K624" s="27">
        <f t="shared" si="76"/>
        <v>203.14</v>
      </c>
      <c r="L624" s="28">
        <f t="shared" si="77"/>
        <v>0</v>
      </c>
    </row>
    <row r="625" spans="1:12" ht="16.5">
      <c r="A625" s="5" t="s">
        <v>1470</v>
      </c>
      <c r="B625" s="6" t="s">
        <v>1471</v>
      </c>
      <c r="C625" s="7" t="s">
        <v>1472</v>
      </c>
      <c r="D625" s="6" t="s">
        <v>13</v>
      </c>
      <c r="E625" s="6" t="s">
        <v>36</v>
      </c>
      <c r="F625" s="8">
        <v>40</v>
      </c>
      <c r="G625" s="8">
        <v>13.63</v>
      </c>
      <c r="H625" s="9">
        <f t="shared" si="78"/>
        <v>545.20000000000005</v>
      </c>
      <c r="J625" s="27">
        <f t="shared" si="75"/>
        <v>13.63</v>
      </c>
      <c r="K625" s="27">
        <f t="shared" si="76"/>
        <v>545.20000000000005</v>
      </c>
      <c r="L625" s="28">
        <f t="shared" si="77"/>
        <v>0</v>
      </c>
    </row>
    <row r="626" spans="1:12" ht="16.5">
      <c r="A626" s="5" t="s">
        <v>1473</v>
      </c>
      <c r="B626" s="6" t="s">
        <v>1474</v>
      </c>
      <c r="C626" s="7" t="s">
        <v>1475</v>
      </c>
      <c r="D626" s="6" t="s">
        <v>13</v>
      </c>
      <c r="E626" s="6" t="s">
        <v>36</v>
      </c>
      <c r="F626" s="8">
        <v>3</v>
      </c>
      <c r="G626" s="8">
        <v>11.32</v>
      </c>
      <c r="H626" s="9">
        <f t="shared" si="78"/>
        <v>33.96</v>
      </c>
      <c r="J626" s="27">
        <f t="shared" si="75"/>
        <v>11.32</v>
      </c>
      <c r="K626" s="27">
        <f t="shared" si="76"/>
        <v>33.96</v>
      </c>
      <c r="L626" s="28">
        <f t="shared" si="77"/>
        <v>0</v>
      </c>
    </row>
    <row r="627" spans="1:12" ht="16.5">
      <c r="A627" s="5" t="s">
        <v>1476</v>
      </c>
      <c r="B627" s="6" t="s">
        <v>1477</v>
      </c>
      <c r="C627" s="7" t="s">
        <v>1478</v>
      </c>
      <c r="D627" s="6" t="s">
        <v>13</v>
      </c>
      <c r="E627" s="6" t="s">
        <v>36</v>
      </c>
      <c r="F627" s="8">
        <v>33</v>
      </c>
      <c r="G627" s="8">
        <v>18.350000000000001</v>
      </c>
      <c r="H627" s="9">
        <f t="shared" si="78"/>
        <v>605.54999999999995</v>
      </c>
      <c r="J627" s="27">
        <f t="shared" si="75"/>
        <v>18.350000000000001</v>
      </c>
      <c r="K627" s="27">
        <f t="shared" si="76"/>
        <v>605.54999999999995</v>
      </c>
      <c r="L627" s="28">
        <f t="shared" si="77"/>
        <v>0</v>
      </c>
    </row>
    <row r="628" spans="1:12" ht="16.5">
      <c r="A628" s="5" t="s">
        <v>1479</v>
      </c>
      <c r="B628" s="6" t="s">
        <v>1480</v>
      </c>
      <c r="C628" s="7" t="s">
        <v>1481</v>
      </c>
      <c r="D628" s="6" t="s">
        <v>13</v>
      </c>
      <c r="E628" s="6" t="s">
        <v>36</v>
      </c>
      <c r="F628" s="8">
        <v>4</v>
      </c>
      <c r="G628" s="8">
        <v>17.14</v>
      </c>
      <c r="H628" s="9">
        <f t="shared" si="78"/>
        <v>68.56</v>
      </c>
      <c r="J628" s="27">
        <f t="shared" si="75"/>
        <v>17.14</v>
      </c>
      <c r="K628" s="27">
        <f t="shared" si="76"/>
        <v>68.56</v>
      </c>
      <c r="L628" s="28">
        <f t="shared" si="77"/>
        <v>0</v>
      </c>
    </row>
    <row r="629" spans="1:12" ht="16.5">
      <c r="A629" s="5" t="s">
        <v>1482</v>
      </c>
      <c r="B629" s="6" t="s">
        <v>1483</v>
      </c>
      <c r="C629" s="7" t="s">
        <v>1484</v>
      </c>
      <c r="D629" s="6" t="s">
        <v>13</v>
      </c>
      <c r="E629" s="6" t="s">
        <v>36</v>
      </c>
      <c r="F629" s="8">
        <v>1</v>
      </c>
      <c r="G629" s="8">
        <v>23.96</v>
      </c>
      <c r="H629" s="9">
        <f t="shared" si="78"/>
        <v>23.96</v>
      </c>
      <c r="J629" s="27">
        <f t="shared" si="75"/>
        <v>23.96</v>
      </c>
      <c r="K629" s="27">
        <f t="shared" si="76"/>
        <v>23.96</v>
      </c>
      <c r="L629" s="28">
        <f t="shared" si="77"/>
        <v>0</v>
      </c>
    </row>
    <row r="630" spans="1:12" ht="16.5">
      <c r="A630" s="5" t="s">
        <v>1485</v>
      </c>
      <c r="B630" s="6" t="s">
        <v>1486</v>
      </c>
      <c r="C630" s="7" t="s">
        <v>1487</v>
      </c>
      <c r="D630" s="6" t="s">
        <v>13</v>
      </c>
      <c r="E630" s="6" t="s">
        <v>36</v>
      </c>
      <c r="F630" s="8">
        <v>2</v>
      </c>
      <c r="G630" s="8">
        <v>21.67</v>
      </c>
      <c r="H630" s="9">
        <f t="shared" si="78"/>
        <v>43.34</v>
      </c>
      <c r="J630" s="27">
        <f t="shared" si="75"/>
        <v>21.67</v>
      </c>
      <c r="K630" s="27">
        <f t="shared" si="76"/>
        <v>43.34</v>
      </c>
      <c r="L630" s="28">
        <f t="shared" si="77"/>
        <v>0</v>
      </c>
    </row>
    <row r="631" spans="1:12" ht="16.5">
      <c r="A631" s="5" t="s">
        <v>1488</v>
      </c>
      <c r="B631" s="6" t="s">
        <v>1489</v>
      </c>
      <c r="C631" s="7" t="s">
        <v>1490</v>
      </c>
      <c r="D631" s="6" t="s">
        <v>13</v>
      </c>
      <c r="E631" s="6" t="s">
        <v>36</v>
      </c>
      <c r="F631" s="8">
        <v>1</v>
      </c>
      <c r="G631" s="8">
        <v>20.72</v>
      </c>
      <c r="H631" s="9">
        <f t="shared" ref="H631:H640" si="79">ROUND(ROUND(F631,2)*ROUND(G631,2),2)</f>
        <v>20.72</v>
      </c>
      <c r="J631" s="27">
        <f t="shared" si="75"/>
        <v>20.72</v>
      </c>
      <c r="K631" s="27">
        <f t="shared" si="76"/>
        <v>20.72</v>
      </c>
      <c r="L631" s="28">
        <f t="shared" si="77"/>
        <v>0</v>
      </c>
    </row>
    <row r="632" spans="1:12" ht="16.5">
      <c r="A632" s="5" t="s">
        <v>1491</v>
      </c>
      <c r="B632" s="6" t="s">
        <v>1492</v>
      </c>
      <c r="C632" s="7" t="s">
        <v>1493</v>
      </c>
      <c r="D632" s="6" t="s">
        <v>13</v>
      </c>
      <c r="E632" s="6" t="s">
        <v>36</v>
      </c>
      <c r="F632" s="8">
        <v>21</v>
      </c>
      <c r="G632" s="8">
        <v>28.32</v>
      </c>
      <c r="H632" s="9">
        <f t="shared" si="79"/>
        <v>594.72</v>
      </c>
      <c r="J632" s="27">
        <f t="shared" si="75"/>
        <v>28.32</v>
      </c>
      <c r="K632" s="27">
        <f t="shared" si="76"/>
        <v>594.72</v>
      </c>
      <c r="L632" s="28">
        <f t="shared" si="77"/>
        <v>0</v>
      </c>
    </row>
    <row r="633" spans="1:12" ht="16.5">
      <c r="A633" s="5" t="s">
        <v>1494</v>
      </c>
      <c r="B633" s="6" t="s">
        <v>1495</v>
      </c>
      <c r="C633" s="7" t="s">
        <v>1496</v>
      </c>
      <c r="D633" s="6" t="s">
        <v>13</v>
      </c>
      <c r="E633" s="6" t="s">
        <v>36</v>
      </c>
      <c r="F633" s="8">
        <v>2</v>
      </c>
      <c r="G633" s="8">
        <v>43.32</v>
      </c>
      <c r="H633" s="9">
        <f t="shared" si="79"/>
        <v>86.64</v>
      </c>
      <c r="J633" s="27">
        <f t="shared" si="75"/>
        <v>43.32</v>
      </c>
      <c r="K633" s="27">
        <f t="shared" si="76"/>
        <v>86.64</v>
      </c>
      <c r="L633" s="28">
        <f t="shared" si="77"/>
        <v>0</v>
      </c>
    </row>
    <row r="634" spans="1:12" ht="16.5">
      <c r="A634" s="5" t="s">
        <v>1497</v>
      </c>
      <c r="B634" s="6" t="s">
        <v>1498</v>
      </c>
      <c r="C634" s="7" t="s">
        <v>1499</v>
      </c>
      <c r="D634" s="6" t="s">
        <v>13</v>
      </c>
      <c r="E634" s="6" t="s">
        <v>36</v>
      </c>
      <c r="F634" s="8">
        <v>2</v>
      </c>
      <c r="G634" s="8">
        <v>40.51</v>
      </c>
      <c r="H634" s="9">
        <f t="shared" si="79"/>
        <v>81.02</v>
      </c>
      <c r="J634" s="27">
        <f t="shared" si="75"/>
        <v>40.51</v>
      </c>
      <c r="K634" s="27">
        <f t="shared" si="76"/>
        <v>81.02</v>
      </c>
      <c r="L634" s="28">
        <f t="shared" si="77"/>
        <v>0</v>
      </c>
    </row>
    <row r="635" spans="1:12" ht="16.5">
      <c r="A635" s="5" t="s">
        <v>1500</v>
      </c>
      <c r="B635" s="6" t="s">
        <v>1495</v>
      </c>
      <c r="C635" s="7" t="s">
        <v>1496</v>
      </c>
      <c r="D635" s="6" t="s">
        <v>13</v>
      </c>
      <c r="E635" s="6" t="s">
        <v>36</v>
      </c>
      <c r="F635" s="8">
        <v>11</v>
      </c>
      <c r="G635" s="8">
        <v>43.32</v>
      </c>
      <c r="H635" s="9">
        <f t="shared" si="79"/>
        <v>476.52</v>
      </c>
      <c r="J635" s="27">
        <f t="shared" si="75"/>
        <v>43.32</v>
      </c>
      <c r="K635" s="27">
        <f t="shared" si="76"/>
        <v>476.52</v>
      </c>
      <c r="L635" s="28">
        <f t="shared" si="77"/>
        <v>0</v>
      </c>
    </row>
    <row r="636" spans="1:12" ht="16.5">
      <c r="A636" s="5" t="s">
        <v>1501</v>
      </c>
      <c r="B636" s="6" t="s">
        <v>1502</v>
      </c>
      <c r="C636" s="7" t="s">
        <v>1503</v>
      </c>
      <c r="D636" s="6" t="s">
        <v>13</v>
      </c>
      <c r="E636" s="6" t="s">
        <v>36</v>
      </c>
      <c r="F636" s="8">
        <v>4</v>
      </c>
      <c r="G636" s="8">
        <v>12.91</v>
      </c>
      <c r="H636" s="9">
        <f t="shared" si="79"/>
        <v>51.64</v>
      </c>
      <c r="J636" s="27">
        <f t="shared" si="75"/>
        <v>12.91</v>
      </c>
      <c r="K636" s="27">
        <f t="shared" si="76"/>
        <v>51.64</v>
      </c>
      <c r="L636" s="28">
        <f t="shared" si="77"/>
        <v>0</v>
      </c>
    </row>
    <row r="637" spans="1:12" ht="16.5">
      <c r="A637" s="5" t="s">
        <v>1504</v>
      </c>
      <c r="B637" s="6" t="s">
        <v>1505</v>
      </c>
      <c r="C637" s="7" t="s">
        <v>1506</v>
      </c>
      <c r="D637" s="6" t="s">
        <v>13</v>
      </c>
      <c r="E637" s="6" t="s">
        <v>36</v>
      </c>
      <c r="F637" s="8">
        <v>8</v>
      </c>
      <c r="G637" s="8">
        <v>18.66</v>
      </c>
      <c r="H637" s="9">
        <f t="shared" si="79"/>
        <v>149.28</v>
      </c>
      <c r="J637" s="27">
        <f t="shared" si="75"/>
        <v>18.66</v>
      </c>
      <c r="K637" s="27">
        <f t="shared" si="76"/>
        <v>149.28</v>
      </c>
      <c r="L637" s="28">
        <f t="shared" si="77"/>
        <v>0</v>
      </c>
    </row>
    <row r="638" spans="1:12" ht="16.5">
      <c r="A638" s="5" t="s">
        <v>1507</v>
      </c>
      <c r="B638" s="6" t="s">
        <v>1508</v>
      </c>
      <c r="C638" s="7" t="s">
        <v>1509</v>
      </c>
      <c r="D638" s="6" t="s">
        <v>13</v>
      </c>
      <c r="E638" s="6" t="s">
        <v>36</v>
      </c>
      <c r="F638" s="8">
        <v>10</v>
      </c>
      <c r="G638" s="8">
        <v>29.22</v>
      </c>
      <c r="H638" s="9">
        <f t="shared" si="79"/>
        <v>292.2</v>
      </c>
      <c r="J638" s="27">
        <f t="shared" si="75"/>
        <v>29.22</v>
      </c>
      <c r="K638" s="27">
        <f t="shared" si="76"/>
        <v>292.2</v>
      </c>
      <c r="L638" s="28">
        <f t="shared" si="77"/>
        <v>0</v>
      </c>
    </row>
    <row r="639" spans="1:12" ht="16.5">
      <c r="A639" s="5" t="s">
        <v>1510</v>
      </c>
      <c r="B639" s="6" t="s">
        <v>1511</v>
      </c>
      <c r="C639" s="7" t="s">
        <v>1512</v>
      </c>
      <c r="D639" s="6" t="s">
        <v>13</v>
      </c>
      <c r="E639" s="6" t="s">
        <v>36</v>
      </c>
      <c r="F639" s="8">
        <v>2</v>
      </c>
      <c r="G639" s="8">
        <v>32.82</v>
      </c>
      <c r="H639" s="9">
        <f t="shared" si="79"/>
        <v>65.64</v>
      </c>
      <c r="J639" s="27">
        <f t="shared" si="75"/>
        <v>32.82</v>
      </c>
      <c r="K639" s="27">
        <f t="shared" si="76"/>
        <v>65.64</v>
      </c>
      <c r="L639" s="28">
        <f t="shared" si="77"/>
        <v>0</v>
      </c>
    </row>
    <row r="640" spans="1:12" ht="16.5">
      <c r="A640" s="5" t="s">
        <v>1513</v>
      </c>
      <c r="B640" s="6" t="s">
        <v>1514</v>
      </c>
      <c r="C640" s="7" t="s">
        <v>1515</v>
      </c>
      <c r="D640" s="6" t="s">
        <v>25</v>
      </c>
      <c r="E640" s="6" t="s">
        <v>36</v>
      </c>
      <c r="F640" s="8">
        <v>2</v>
      </c>
      <c r="G640" s="8">
        <v>65.05</v>
      </c>
      <c r="H640" s="9">
        <f t="shared" si="79"/>
        <v>130.1</v>
      </c>
      <c r="J640" s="27">
        <f t="shared" si="75"/>
        <v>65.05</v>
      </c>
      <c r="K640" s="27">
        <f t="shared" si="76"/>
        <v>130.1</v>
      </c>
      <c r="L640" s="28">
        <f t="shared" si="77"/>
        <v>0</v>
      </c>
    </row>
    <row r="641" spans="1:12" ht="20.100000000000001" customHeight="1">
      <c r="A641" s="3" t="s">
        <v>1516</v>
      </c>
      <c r="B641" s="70" t="s">
        <v>1517</v>
      </c>
      <c r="C641" s="70"/>
      <c r="D641" s="70"/>
      <c r="E641" s="70"/>
      <c r="F641" s="70"/>
      <c r="G641" s="70"/>
      <c r="H641" s="4">
        <f>ROUND(SUM(H642:H645),2)</f>
        <v>49246.76</v>
      </c>
      <c r="J641" s="36"/>
      <c r="K641" s="36"/>
      <c r="L641" s="35"/>
    </row>
    <row r="642" spans="1:12">
      <c r="A642" s="5" t="s">
        <v>1518</v>
      </c>
      <c r="B642" s="6" t="s">
        <v>1519</v>
      </c>
      <c r="C642" s="7" t="s">
        <v>1520</v>
      </c>
      <c r="D642" s="6" t="s">
        <v>13</v>
      </c>
      <c r="E642" s="6" t="s">
        <v>36</v>
      </c>
      <c r="F642" s="8">
        <v>22</v>
      </c>
      <c r="G642" s="8">
        <v>857.98</v>
      </c>
      <c r="H642" s="9">
        <f>ROUND(ROUND(F642,2)*ROUND(G642,2),2)</f>
        <v>18875.560000000001</v>
      </c>
      <c r="J642" s="27">
        <f t="shared" si="75"/>
        <v>857.98</v>
      </c>
      <c r="K642" s="27">
        <f t="shared" si="76"/>
        <v>18875.560000000001</v>
      </c>
      <c r="L642" s="28">
        <f t="shared" si="77"/>
        <v>0</v>
      </c>
    </row>
    <row r="643" spans="1:12">
      <c r="A643" s="5" t="s">
        <v>1521</v>
      </c>
      <c r="B643" s="6" t="s">
        <v>1522</v>
      </c>
      <c r="C643" s="7" t="s">
        <v>1523</v>
      </c>
      <c r="D643" s="6" t="s">
        <v>13</v>
      </c>
      <c r="E643" s="6" t="s">
        <v>36</v>
      </c>
      <c r="F643" s="8">
        <v>9</v>
      </c>
      <c r="G643" s="8">
        <v>1407.94</v>
      </c>
      <c r="H643" s="9">
        <f>ROUND(ROUND(F643,2)*ROUND(G643,2),2)</f>
        <v>12671.46</v>
      </c>
      <c r="J643" s="27">
        <f t="shared" si="75"/>
        <v>1407.94</v>
      </c>
      <c r="K643" s="27">
        <f t="shared" si="76"/>
        <v>12671.46</v>
      </c>
      <c r="L643" s="28">
        <f t="shared" si="77"/>
        <v>0</v>
      </c>
    </row>
    <row r="644" spans="1:12">
      <c r="A644" s="5" t="s">
        <v>1524</v>
      </c>
      <c r="B644" s="6" t="s">
        <v>1525</v>
      </c>
      <c r="C644" s="7" t="s">
        <v>1526</v>
      </c>
      <c r="D644" s="6" t="s">
        <v>13</v>
      </c>
      <c r="E644" s="6" t="s">
        <v>36</v>
      </c>
      <c r="F644" s="8">
        <v>53</v>
      </c>
      <c r="G644" s="8">
        <v>237.9</v>
      </c>
      <c r="H644" s="9">
        <f>ROUND(ROUND(F644,2)*ROUND(G644,2),2)</f>
        <v>12608.7</v>
      </c>
      <c r="J644" s="27">
        <f t="shared" si="75"/>
        <v>237.9</v>
      </c>
      <c r="K644" s="27">
        <f t="shared" si="76"/>
        <v>12608.7</v>
      </c>
      <c r="L644" s="28">
        <f t="shared" si="77"/>
        <v>0</v>
      </c>
    </row>
    <row r="645" spans="1:12" ht="16.5">
      <c r="A645" s="5" t="s">
        <v>1527</v>
      </c>
      <c r="B645" s="6" t="s">
        <v>1528</v>
      </c>
      <c r="C645" s="7" t="s">
        <v>1529</v>
      </c>
      <c r="D645" s="6" t="s">
        <v>13</v>
      </c>
      <c r="E645" s="6" t="s">
        <v>36</v>
      </c>
      <c r="F645" s="8">
        <v>4</v>
      </c>
      <c r="G645" s="8">
        <v>1272.76</v>
      </c>
      <c r="H645" s="9">
        <f>ROUND(ROUND(F645,2)*ROUND(G645,2),2)</f>
        <v>5091.04</v>
      </c>
      <c r="J645" s="27">
        <f t="shared" si="75"/>
        <v>1272.76</v>
      </c>
      <c r="K645" s="27">
        <f t="shared" si="76"/>
        <v>5091.04</v>
      </c>
      <c r="L645" s="28">
        <f t="shared" si="77"/>
        <v>0</v>
      </c>
    </row>
    <row r="646" spans="1:12" ht="20.100000000000001" customHeight="1">
      <c r="A646" s="3" t="s">
        <v>1530</v>
      </c>
      <c r="B646" s="70" t="s">
        <v>1531</v>
      </c>
      <c r="C646" s="70"/>
      <c r="D646" s="70"/>
      <c r="E646" s="70"/>
      <c r="F646" s="70"/>
      <c r="G646" s="70"/>
      <c r="H646" s="4">
        <f>ROUND(SUM(H647:H655),2)</f>
        <v>13216.86</v>
      </c>
      <c r="J646" s="36"/>
      <c r="K646" s="36"/>
      <c r="L646" s="35"/>
    </row>
    <row r="647" spans="1:12" ht="16.5">
      <c r="A647" s="5" t="s">
        <v>1532</v>
      </c>
      <c r="B647" s="6" t="s">
        <v>1533</v>
      </c>
      <c r="C647" s="7" t="s">
        <v>1534</v>
      </c>
      <c r="D647" s="6" t="s">
        <v>13</v>
      </c>
      <c r="E647" s="6" t="s">
        <v>36</v>
      </c>
      <c r="F647" s="8">
        <v>1</v>
      </c>
      <c r="G647" s="8">
        <v>108.73</v>
      </c>
      <c r="H647" s="9">
        <f t="shared" ref="H647:H655" si="80">ROUND(ROUND(F647,2)*ROUND(G647,2),2)</f>
        <v>108.73</v>
      </c>
      <c r="J647" s="27">
        <f t="shared" si="75"/>
        <v>108.73</v>
      </c>
      <c r="K647" s="27">
        <f t="shared" si="76"/>
        <v>108.73</v>
      </c>
      <c r="L647" s="28">
        <f t="shared" si="77"/>
        <v>0</v>
      </c>
    </row>
    <row r="648" spans="1:12" ht="16.5">
      <c r="A648" s="5" t="s">
        <v>1535</v>
      </c>
      <c r="B648" s="6" t="s">
        <v>1536</v>
      </c>
      <c r="C648" s="7" t="s">
        <v>1537</v>
      </c>
      <c r="D648" s="6" t="s">
        <v>13</v>
      </c>
      <c r="E648" s="6" t="s">
        <v>36</v>
      </c>
      <c r="F648" s="8">
        <v>9</v>
      </c>
      <c r="G648" s="8">
        <v>85.79</v>
      </c>
      <c r="H648" s="9">
        <f t="shared" si="80"/>
        <v>772.11</v>
      </c>
      <c r="J648" s="27">
        <f t="shared" si="75"/>
        <v>85.79</v>
      </c>
      <c r="K648" s="27">
        <f t="shared" si="76"/>
        <v>772.11</v>
      </c>
      <c r="L648" s="28">
        <f t="shared" si="77"/>
        <v>0</v>
      </c>
    </row>
    <row r="649" spans="1:12" ht="16.5">
      <c r="A649" s="5" t="s">
        <v>1538</v>
      </c>
      <c r="B649" s="6" t="s">
        <v>1539</v>
      </c>
      <c r="C649" s="7" t="s">
        <v>1540</v>
      </c>
      <c r="D649" s="6" t="s">
        <v>13</v>
      </c>
      <c r="E649" s="6" t="s">
        <v>36</v>
      </c>
      <c r="F649" s="8">
        <v>20</v>
      </c>
      <c r="G649" s="8">
        <v>117.82</v>
      </c>
      <c r="H649" s="9">
        <f t="shared" si="80"/>
        <v>2356.4</v>
      </c>
      <c r="J649" s="27">
        <f t="shared" si="75"/>
        <v>117.82</v>
      </c>
      <c r="K649" s="27">
        <f t="shared" si="76"/>
        <v>2356.4</v>
      </c>
      <c r="L649" s="28">
        <f t="shared" si="77"/>
        <v>0</v>
      </c>
    </row>
    <row r="650" spans="1:12" ht="16.5">
      <c r="A650" s="5" t="s">
        <v>1541</v>
      </c>
      <c r="B650" s="6" t="s">
        <v>1542</v>
      </c>
      <c r="C650" s="7" t="s">
        <v>1543</v>
      </c>
      <c r="D650" s="6" t="s">
        <v>13</v>
      </c>
      <c r="E650" s="6" t="s">
        <v>36</v>
      </c>
      <c r="F650" s="8">
        <v>2</v>
      </c>
      <c r="G650" s="8">
        <v>149.94999999999999</v>
      </c>
      <c r="H650" s="9">
        <f t="shared" si="80"/>
        <v>299.89999999999998</v>
      </c>
      <c r="J650" s="27">
        <f t="shared" si="75"/>
        <v>149.94999999999999</v>
      </c>
      <c r="K650" s="27">
        <f t="shared" si="76"/>
        <v>299.89999999999998</v>
      </c>
      <c r="L650" s="28">
        <f t="shared" si="77"/>
        <v>0</v>
      </c>
    </row>
    <row r="651" spans="1:12" ht="16.5">
      <c r="A651" s="5" t="s">
        <v>1544</v>
      </c>
      <c r="B651" s="6" t="s">
        <v>1545</v>
      </c>
      <c r="C651" s="7" t="s">
        <v>1546</v>
      </c>
      <c r="D651" s="6" t="s">
        <v>13</v>
      </c>
      <c r="E651" s="6" t="s">
        <v>36</v>
      </c>
      <c r="F651" s="8">
        <v>86</v>
      </c>
      <c r="G651" s="8">
        <v>96.74</v>
      </c>
      <c r="H651" s="9">
        <f t="shared" si="80"/>
        <v>8319.64</v>
      </c>
      <c r="J651" s="27">
        <f t="shared" si="75"/>
        <v>96.74</v>
      </c>
      <c r="K651" s="27">
        <f t="shared" si="76"/>
        <v>8319.64</v>
      </c>
      <c r="L651" s="28">
        <f t="shared" si="77"/>
        <v>0</v>
      </c>
    </row>
    <row r="652" spans="1:12" ht="16.5">
      <c r="A652" s="5" t="s">
        <v>1547</v>
      </c>
      <c r="B652" s="6" t="s">
        <v>1548</v>
      </c>
      <c r="C652" s="7" t="s">
        <v>1549</v>
      </c>
      <c r="D652" s="6" t="s">
        <v>13</v>
      </c>
      <c r="E652" s="6" t="s">
        <v>36</v>
      </c>
      <c r="F652" s="8">
        <v>4</v>
      </c>
      <c r="G652" s="8">
        <v>37.979999999999997</v>
      </c>
      <c r="H652" s="9">
        <f t="shared" si="80"/>
        <v>151.91999999999999</v>
      </c>
      <c r="J652" s="27">
        <f t="shared" si="75"/>
        <v>37.979999999999997</v>
      </c>
      <c r="K652" s="27">
        <f t="shared" si="76"/>
        <v>151.91999999999999</v>
      </c>
      <c r="L652" s="28">
        <f t="shared" si="77"/>
        <v>0</v>
      </c>
    </row>
    <row r="653" spans="1:12" ht="16.5">
      <c r="A653" s="5" t="s">
        <v>1550</v>
      </c>
      <c r="B653" s="6" t="s">
        <v>1551</v>
      </c>
      <c r="C653" s="7" t="s">
        <v>1552</v>
      </c>
      <c r="D653" s="6" t="s">
        <v>13</v>
      </c>
      <c r="E653" s="6" t="s">
        <v>36</v>
      </c>
      <c r="F653" s="8">
        <v>4</v>
      </c>
      <c r="G653" s="8">
        <v>110.42</v>
      </c>
      <c r="H653" s="9">
        <f t="shared" si="80"/>
        <v>441.68</v>
      </c>
      <c r="J653" s="27">
        <f t="shared" si="75"/>
        <v>110.42</v>
      </c>
      <c r="K653" s="27">
        <f t="shared" si="76"/>
        <v>441.68</v>
      </c>
      <c r="L653" s="28">
        <f t="shared" si="77"/>
        <v>0</v>
      </c>
    </row>
    <row r="654" spans="1:12" ht="16.5">
      <c r="A654" s="5" t="s">
        <v>1553</v>
      </c>
      <c r="B654" s="6" t="s">
        <v>1554</v>
      </c>
      <c r="C654" s="7" t="s">
        <v>1555</v>
      </c>
      <c r="D654" s="6" t="s">
        <v>13</v>
      </c>
      <c r="E654" s="6" t="s">
        <v>36</v>
      </c>
      <c r="F654" s="8">
        <v>3</v>
      </c>
      <c r="G654" s="8">
        <v>205.42</v>
      </c>
      <c r="H654" s="9">
        <f t="shared" si="80"/>
        <v>616.26</v>
      </c>
      <c r="J654" s="27">
        <f t="shared" si="75"/>
        <v>205.42</v>
      </c>
      <c r="K654" s="27">
        <f t="shared" si="76"/>
        <v>616.26</v>
      </c>
      <c r="L654" s="28">
        <f t="shared" si="77"/>
        <v>0</v>
      </c>
    </row>
    <row r="655" spans="1:12" ht="16.5">
      <c r="A655" s="5" t="s">
        <v>1556</v>
      </c>
      <c r="B655" s="6" t="s">
        <v>1557</v>
      </c>
      <c r="C655" s="7" t="s">
        <v>1558</v>
      </c>
      <c r="D655" s="6" t="s">
        <v>13</v>
      </c>
      <c r="E655" s="6" t="s">
        <v>36</v>
      </c>
      <c r="F655" s="8">
        <v>2</v>
      </c>
      <c r="G655" s="8">
        <v>75.11</v>
      </c>
      <c r="H655" s="9">
        <f t="shared" si="80"/>
        <v>150.22</v>
      </c>
      <c r="J655" s="27">
        <f t="shared" si="75"/>
        <v>75.11</v>
      </c>
      <c r="K655" s="27">
        <f t="shared" si="76"/>
        <v>150.22</v>
      </c>
      <c r="L655" s="28">
        <f t="shared" si="77"/>
        <v>0</v>
      </c>
    </row>
    <row r="656" spans="1:12" ht="20.100000000000001" customHeight="1">
      <c r="A656" s="3" t="s">
        <v>1559</v>
      </c>
      <c r="B656" s="70" t="s">
        <v>1560</v>
      </c>
      <c r="C656" s="70"/>
      <c r="D656" s="70"/>
      <c r="E656" s="70"/>
      <c r="F656" s="70"/>
      <c r="G656" s="70"/>
      <c r="H656" s="4">
        <f>ROUND(H657+H667+H710+H719,2)</f>
        <v>130047.44</v>
      </c>
      <c r="J656" s="36"/>
      <c r="K656" s="36"/>
      <c r="L656" s="35"/>
    </row>
    <row r="657" spans="1:12" ht="20.100000000000001" customHeight="1">
      <c r="A657" s="3" t="s">
        <v>1561</v>
      </c>
      <c r="B657" s="70" t="s">
        <v>1259</v>
      </c>
      <c r="C657" s="70"/>
      <c r="D657" s="70"/>
      <c r="E657" s="70"/>
      <c r="F657" s="70"/>
      <c r="G657" s="70"/>
      <c r="H657" s="4">
        <f>ROUND(SUM(H658:H666),2)</f>
        <v>61151.61</v>
      </c>
      <c r="J657" s="36"/>
      <c r="K657" s="36"/>
      <c r="L657" s="35"/>
    </row>
    <row r="658" spans="1:12" ht="24.75">
      <c r="A658" s="5" t="s">
        <v>1562</v>
      </c>
      <c r="B658" s="6" t="s">
        <v>1563</v>
      </c>
      <c r="C658" s="7" t="s">
        <v>1564</v>
      </c>
      <c r="D658" s="6" t="s">
        <v>13</v>
      </c>
      <c r="E658" s="6" t="s">
        <v>115</v>
      </c>
      <c r="F658" s="8">
        <v>60.55</v>
      </c>
      <c r="G658" s="8">
        <v>21.38</v>
      </c>
      <c r="H658" s="9">
        <f t="shared" ref="H658:H666" si="81">ROUND(ROUND(F658,2)*ROUND(G658,2),2)</f>
        <v>1294.56</v>
      </c>
      <c r="J658" s="27">
        <f t="shared" ref="J658:J720" si="82">G658-G658*$J$4</f>
        <v>21.38</v>
      </c>
      <c r="K658" s="27">
        <f t="shared" ref="K658:K720" si="83">ROUND(J658*F658,2)</f>
        <v>1294.56</v>
      </c>
      <c r="L658" s="28">
        <f t="shared" ref="L658:L720" si="84">1-J658/G658</f>
        <v>0</v>
      </c>
    </row>
    <row r="659" spans="1:12" ht="24.75">
      <c r="A659" s="5" t="s">
        <v>1565</v>
      </c>
      <c r="B659" s="6" t="s">
        <v>1566</v>
      </c>
      <c r="C659" s="7" t="s">
        <v>1567</v>
      </c>
      <c r="D659" s="6" t="s">
        <v>13</v>
      </c>
      <c r="E659" s="6" t="s">
        <v>115</v>
      </c>
      <c r="F659" s="8">
        <v>388.4</v>
      </c>
      <c r="G659" s="8">
        <v>26.23</v>
      </c>
      <c r="H659" s="9">
        <f t="shared" si="81"/>
        <v>10187.73</v>
      </c>
      <c r="J659" s="27">
        <f t="shared" si="82"/>
        <v>26.23</v>
      </c>
      <c r="K659" s="27">
        <f t="shared" si="83"/>
        <v>10187.73</v>
      </c>
      <c r="L659" s="28">
        <f t="shared" si="84"/>
        <v>0</v>
      </c>
    </row>
    <row r="660" spans="1:12" ht="16.5">
      <c r="A660" s="5" t="s">
        <v>1568</v>
      </c>
      <c r="B660" s="6" t="s">
        <v>1569</v>
      </c>
      <c r="C660" s="7" t="s">
        <v>1570</v>
      </c>
      <c r="D660" s="6" t="s">
        <v>13</v>
      </c>
      <c r="E660" s="6" t="s">
        <v>115</v>
      </c>
      <c r="F660" s="8">
        <v>20</v>
      </c>
      <c r="G660" s="8">
        <v>11.05</v>
      </c>
      <c r="H660" s="9">
        <f t="shared" si="81"/>
        <v>221</v>
      </c>
      <c r="J660" s="27">
        <f t="shared" si="82"/>
        <v>11.05</v>
      </c>
      <c r="K660" s="27">
        <f t="shared" si="83"/>
        <v>221</v>
      </c>
      <c r="L660" s="28">
        <f t="shared" si="84"/>
        <v>0</v>
      </c>
    </row>
    <row r="661" spans="1:12" ht="24.75">
      <c r="A661" s="5" t="s">
        <v>1571</v>
      </c>
      <c r="B661" s="6" t="s">
        <v>1572</v>
      </c>
      <c r="C661" s="7" t="s">
        <v>1573</v>
      </c>
      <c r="D661" s="6" t="s">
        <v>13</v>
      </c>
      <c r="E661" s="6" t="s">
        <v>115</v>
      </c>
      <c r="F661" s="8">
        <v>219.85</v>
      </c>
      <c r="G661" s="8">
        <v>32.43</v>
      </c>
      <c r="H661" s="9">
        <f t="shared" si="81"/>
        <v>7129.74</v>
      </c>
      <c r="J661" s="27">
        <f t="shared" si="82"/>
        <v>32.43</v>
      </c>
      <c r="K661" s="27">
        <f t="shared" si="83"/>
        <v>7129.74</v>
      </c>
      <c r="L661" s="28">
        <f t="shared" si="84"/>
        <v>0</v>
      </c>
    </row>
    <row r="662" spans="1:12" ht="16.5">
      <c r="A662" s="5" t="s">
        <v>1574</v>
      </c>
      <c r="B662" s="6" t="s">
        <v>1575</v>
      </c>
      <c r="C662" s="7" t="s">
        <v>1576</v>
      </c>
      <c r="D662" s="6" t="s">
        <v>13</v>
      </c>
      <c r="E662" s="6" t="s">
        <v>115</v>
      </c>
      <c r="F662" s="8">
        <v>47</v>
      </c>
      <c r="G662" s="8">
        <v>19.84</v>
      </c>
      <c r="H662" s="9">
        <f t="shared" si="81"/>
        <v>932.48</v>
      </c>
      <c r="J662" s="27">
        <f t="shared" si="82"/>
        <v>19.84</v>
      </c>
      <c r="K662" s="27">
        <f t="shared" si="83"/>
        <v>932.48</v>
      </c>
      <c r="L662" s="28">
        <f t="shared" si="84"/>
        <v>0</v>
      </c>
    </row>
    <row r="663" spans="1:12" ht="24.75">
      <c r="A663" s="5" t="s">
        <v>1577</v>
      </c>
      <c r="B663" s="6" t="s">
        <v>1578</v>
      </c>
      <c r="C663" s="7" t="s">
        <v>1579</v>
      </c>
      <c r="D663" s="6" t="s">
        <v>13</v>
      </c>
      <c r="E663" s="6" t="s">
        <v>115</v>
      </c>
      <c r="F663" s="8">
        <v>141.88</v>
      </c>
      <c r="G663" s="8">
        <v>36.54</v>
      </c>
      <c r="H663" s="9">
        <f t="shared" si="81"/>
        <v>5184.3</v>
      </c>
      <c r="J663" s="27">
        <f t="shared" si="82"/>
        <v>36.54</v>
      </c>
      <c r="K663" s="27">
        <f t="shared" si="83"/>
        <v>5184.3</v>
      </c>
      <c r="L663" s="28">
        <f t="shared" si="84"/>
        <v>0</v>
      </c>
    </row>
    <row r="664" spans="1:12" ht="16.5">
      <c r="A664" s="5" t="s">
        <v>1580</v>
      </c>
      <c r="B664" s="6" t="s">
        <v>1581</v>
      </c>
      <c r="C664" s="7" t="s">
        <v>1582</v>
      </c>
      <c r="D664" s="6" t="s">
        <v>13</v>
      </c>
      <c r="E664" s="6" t="s">
        <v>115</v>
      </c>
      <c r="F664" s="8">
        <v>51</v>
      </c>
      <c r="G664" s="8">
        <v>26.59</v>
      </c>
      <c r="H664" s="9">
        <f t="shared" si="81"/>
        <v>1356.09</v>
      </c>
      <c r="J664" s="27">
        <f t="shared" si="82"/>
        <v>26.59</v>
      </c>
      <c r="K664" s="27">
        <f t="shared" si="83"/>
        <v>1356.09</v>
      </c>
      <c r="L664" s="28">
        <f t="shared" si="84"/>
        <v>0</v>
      </c>
    </row>
    <row r="665" spans="1:12" ht="16.5">
      <c r="A665" s="5" t="s">
        <v>1583</v>
      </c>
      <c r="B665" s="6" t="s">
        <v>1584</v>
      </c>
      <c r="C665" s="7" t="s">
        <v>1585</v>
      </c>
      <c r="D665" s="6" t="s">
        <v>13</v>
      </c>
      <c r="E665" s="6" t="s">
        <v>115</v>
      </c>
      <c r="F665" s="8">
        <v>89.1</v>
      </c>
      <c r="G665" s="8">
        <v>68.66</v>
      </c>
      <c r="H665" s="9">
        <f t="shared" si="81"/>
        <v>6117.61</v>
      </c>
      <c r="J665" s="27">
        <f t="shared" si="82"/>
        <v>68.66</v>
      </c>
      <c r="K665" s="27">
        <f t="shared" si="83"/>
        <v>6117.61</v>
      </c>
      <c r="L665" s="28">
        <f t="shared" si="84"/>
        <v>0</v>
      </c>
    </row>
    <row r="666" spans="1:12" ht="16.5">
      <c r="A666" s="5" t="s">
        <v>1586</v>
      </c>
      <c r="B666" s="6" t="s">
        <v>1587</v>
      </c>
      <c r="C666" s="7" t="s">
        <v>1588</v>
      </c>
      <c r="D666" s="6" t="s">
        <v>13</v>
      </c>
      <c r="E666" s="6" t="s">
        <v>115</v>
      </c>
      <c r="F666" s="8">
        <v>252.2</v>
      </c>
      <c r="G666" s="8">
        <v>113.91</v>
      </c>
      <c r="H666" s="9">
        <f t="shared" si="81"/>
        <v>28728.1</v>
      </c>
      <c r="J666" s="27">
        <f t="shared" si="82"/>
        <v>113.91</v>
      </c>
      <c r="K666" s="27">
        <f t="shared" si="83"/>
        <v>28728.1</v>
      </c>
      <c r="L666" s="28">
        <f t="shared" si="84"/>
        <v>0</v>
      </c>
    </row>
    <row r="667" spans="1:12" ht="20.100000000000001" customHeight="1">
      <c r="A667" s="3" t="s">
        <v>1589</v>
      </c>
      <c r="B667" s="70" t="s">
        <v>1297</v>
      </c>
      <c r="C667" s="70"/>
      <c r="D667" s="70"/>
      <c r="E667" s="70"/>
      <c r="F667" s="70"/>
      <c r="G667" s="70"/>
      <c r="H667" s="4">
        <f>ROUND(SUM(H668:H709),2)</f>
        <v>24771.45</v>
      </c>
      <c r="J667" s="36"/>
      <c r="K667" s="36"/>
      <c r="L667" s="35"/>
    </row>
    <row r="668" spans="1:12" ht="16.5">
      <c r="A668" s="5" t="s">
        <v>1590</v>
      </c>
      <c r="B668" s="6" t="s">
        <v>1591</v>
      </c>
      <c r="C668" s="7" t="s">
        <v>1592</v>
      </c>
      <c r="D668" s="6" t="s">
        <v>25</v>
      </c>
      <c r="E668" s="6" t="s">
        <v>36</v>
      </c>
      <c r="F668" s="8">
        <v>2</v>
      </c>
      <c r="G668" s="8">
        <v>250.72</v>
      </c>
      <c r="H668" s="9">
        <f t="shared" ref="H668:H709" si="85">ROUND(ROUND(F668,2)*ROUND(G668,2),2)</f>
        <v>501.44</v>
      </c>
      <c r="J668" s="27">
        <f t="shared" si="82"/>
        <v>250.72</v>
      </c>
      <c r="K668" s="27">
        <f t="shared" si="83"/>
        <v>501.44</v>
      </c>
      <c r="L668" s="28">
        <f t="shared" si="84"/>
        <v>0</v>
      </c>
    </row>
    <row r="669" spans="1:12" ht="24.75">
      <c r="A669" s="5" t="s">
        <v>1593</v>
      </c>
      <c r="B669" s="6" t="s">
        <v>1594</v>
      </c>
      <c r="C669" s="7" t="s">
        <v>1595</v>
      </c>
      <c r="D669" s="6" t="s">
        <v>13</v>
      </c>
      <c r="E669" s="6" t="s">
        <v>36</v>
      </c>
      <c r="F669" s="8">
        <v>29</v>
      </c>
      <c r="G669" s="8">
        <v>44.96</v>
      </c>
      <c r="H669" s="9">
        <f t="shared" si="85"/>
        <v>1303.8399999999999</v>
      </c>
      <c r="J669" s="27">
        <f t="shared" si="82"/>
        <v>44.96</v>
      </c>
      <c r="K669" s="27">
        <f t="shared" si="83"/>
        <v>1303.8399999999999</v>
      </c>
      <c r="L669" s="28">
        <f t="shared" si="84"/>
        <v>0</v>
      </c>
    </row>
    <row r="670" spans="1:12" ht="24.75">
      <c r="A670" s="5" t="s">
        <v>1596</v>
      </c>
      <c r="B670" s="6" t="s">
        <v>1597</v>
      </c>
      <c r="C670" s="7" t="s">
        <v>1598</v>
      </c>
      <c r="D670" s="6" t="s">
        <v>13</v>
      </c>
      <c r="E670" s="6" t="s">
        <v>36</v>
      </c>
      <c r="F670" s="8">
        <v>10</v>
      </c>
      <c r="G670" s="8">
        <v>28.64</v>
      </c>
      <c r="H670" s="9">
        <f t="shared" si="85"/>
        <v>286.39999999999998</v>
      </c>
      <c r="J670" s="27">
        <f t="shared" si="82"/>
        <v>28.64</v>
      </c>
      <c r="K670" s="27">
        <f t="shared" si="83"/>
        <v>286.39999999999998</v>
      </c>
      <c r="L670" s="28">
        <f t="shared" si="84"/>
        <v>0</v>
      </c>
    </row>
    <row r="671" spans="1:12" ht="24.75">
      <c r="A671" s="5" t="s">
        <v>1599</v>
      </c>
      <c r="B671" s="6" t="s">
        <v>1600</v>
      </c>
      <c r="C671" s="7" t="s">
        <v>1601</v>
      </c>
      <c r="D671" s="6" t="s">
        <v>13</v>
      </c>
      <c r="E671" s="6" t="s">
        <v>36</v>
      </c>
      <c r="F671" s="8">
        <v>52</v>
      </c>
      <c r="G671" s="8">
        <v>27.29</v>
      </c>
      <c r="H671" s="9">
        <f t="shared" si="85"/>
        <v>1419.08</v>
      </c>
      <c r="J671" s="27">
        <f t="shared" si="82"/>
        <v>27.29</v>
      </c>
      <c r="K671" s="27">
        <f t="shared" si="83"/>
        <v>1419.08</v>
      </c>
      <c r="L671" s="28">
        <f t="shared" si="84"/>
        <v>0</v>
      </c>
    </row>
    <row r="672" spans="1:12" ht="24.75">
      <c r="A672" s="5" t="s">
        <v>1602</v>
      </c>
      <c r="B672" s="6" t="s">
        <v>1603</v>
      </c>
      <c r="C672" s="7" t="s">
        <v>1604</v>
      </c>
      <c r="D672" s="6" t="s">
        <v>13</v>
      </c>
      <c r="E672" s="6" t="s">
        <v>36</v>
      </c>
      <c r="F672" s="8">
        <v>21</v>
      </c>
      <c r="G672" s="8">
        <v>10.4</v>
      </c>
      <c r="H672" s="9">
        <f t="shared" si="85"/>
        <v>218.4</v>
      </c>
      <c r="J672" s="27">
        <f t="shared" si="82"/>
        <v>10.4</v>
      </c>
      <c r="K672" s="27">
        <f t="shared" si="83"/>
        <v>218.4</v>
      </c>
      <c r="L672" s="28">
        <f t="shared" si="84"/>
        <v>0</v>
      </c>
    </row>
    <row r="673" spans="1:12" ht="24.75">
      <c r="A673" s="5" t="s">
        <v>1605</v>
      </c>
      <c r="B673" s="6" t="s">
        <v>1606</v>
      </c>
      <c r="C673" s="7" t="s">
        <v>1607</v>
      </c>
      <c r="D673" s="6" t="s">
        <v>13</v>
      </c>
      <c r="E673" s="6" t="s">
        <v>36</v>
      </c>
      <c r="F673" s="8">
        <v>5</v>
      </c>
      <c r="G673" s="8">
        <v>9.89</v>
      </c>
      <c r="H673" s="9">
        <f t="shared" si="85"/>
        <v>49.45</v>
      </c>
      <c r="J673" s="27">
        <f t="shared" si="82"/>
        <v>9.89</v>
      </c>
      <c r="K673" s="27">
        <f t="shared" si="83"/>
        <v>49.45</v>
      </c>
      <c r="L673" s="28">
        <f t="shared" si="84"/>
        <v>0</v>
      </c>
    </row>
    <row r="674" spans="1:12" ht="24.75">
      <c r="A674" s="5" t="s">
        <v>1608</v>
      </c>
      <c r="B674" s="6" t="s">
        <v>1609</v>
      </c>
      <c r="C674" s="7" t="s">
        <v>1610</v>
      </c>
      <c r="D674" s="6" t="s">
        <v>13</v>
      </c>
      <c r="E674" s="6" t="s">
        <v>36</v>
      </c>
      <c r="F674" s="8">
        <v>51</v>
      </c>
      <c r="G674" s="8">
        <v>15.57</v>
      </c>
      <c r="H674" s="9">
        <f t="shared" si="85"/>
        <v>794.07</v>
      </c>
      <c r="J674" s="27">
        <f t="shared" si="82"/>
        <v>15.57</v>
      </c>
      <c r="K674" s="27">
        <f t="shared" si="83"/>
        <v>794.07</v>
      </c>
      <c r="L674" s="28">
        <f t="shared" si="84"/>
        <v>0</v>
      </c>
    </row>
    <row r="675" spans="1:12" ht="24.75">
      <c r="A675" s="5" t="s">
        <v>1611</v>
      </c>
      <c r="B675" s="6" t="s">
        <v>1612</v>
      </c>
      <c r="C675" s="7" t="s">
        <v>1613</v>
      </c>
      <c r="D675" s="6" t="s">
        <v>13</v>
      </c>
      <c r="E675" s="6" t="s">
        <v>36</v>
      </c>
      <c r="F675" s="8">
        <v>9</v>
      </c>
      <c r="G675" s="8">
        <v>20.51</v>
      </c>
      <c r="H675" s="9">
        <f t="shared" si="85"/>
        <v>184.59</v>
      </c>
      <c r="J675" s="27">
        <f t="shared" si="82"/>
        <v>20.51</v>
      </c>
      <c r="K675" s="27">
        <f t="shared" si="83"/>
        <v>184.59</v>
      </c>
      <c r="L675" s="28">
        <f t="shared" si="84"/>
        <v>0</v>
      </c>
    </row>
    <row r="676" spans="1:12" ht="24.75">
      <c r="A676" s="5" t="s">
        <v>1614</v>
      </c>
      <c r="B676" s="6" t="s">
        <v>1612</v>
      </c>
      <c r="C676" s="7" t="s">
        <v>1613</v>
      </c>
      <c r="D676" s="6" t="s">
        <v>13</v>
      </c>
      <c r="E676" s="6" t="s">
        <v>36</v>
      </c>
      <c r="F676" s="8">
        <v>1</v>
      </c>
      <c r="G676" s="8">
        <v>20.51</v>
      </c>
      <c r="H676" s="9">
        <f t="shared" si="85"/>
        <v>20.51</v>
      </c>
      <c r="J676" s="27">
        <f t="shared" si="82"/>
        <v>20.51</v>
      </c>
      <c r="K676" s="27">
        <f t="shared" si="83"/>
        <v>20.51</v>
      </c>
      <c r="L676" s="28">
        <f t="shared" si="84"/>
        <v>0</v>
      </c>
    </row>
    <row r="677" spans="1:12" ht="24.75">
      <c r="A677" s="5" t="s">
        <v>1615</v>
      </c>
      <c r="B677" s="6" t="s">
        <v>1616</v>
      </c>
      <c r="C677" s="7" t="s">
        <v>1617</v>
      </c>
      <c r="D677" s="6" t="s">
        <v>13</v>
      </c>
      <c r="E677" s="6" t="s">
        <v>36</v>
      </c>
      <c r="F677" s="8">
        <v>27</v>
      </c>
      <c r="G677" s="8">
        <v>22.69</v>
      </c>
      <c r="H677" s="9">
        <f t="shared" si="85"/>
        <v>612.63</v>
      </c>
      <c r="J677" s="27">
        <f t="shared" si="82"/>
        <v>22.69</v>
      </c>
      <c r="K677" s="27">
        <f t="shared" si="83"/>
        <v>612.63</v>
      </c>
      <c r="L677" s="28">
        <f t="shared" si="84"/>
        <v>0</v>
      </c>
    </row>
    <row r="678" spans="1:12" ht="24.75">
      <c r="A678" s="5" t="s">
        <v>1618</v>
      </c>
      <c r="B678" s="6" t="s">
        <v>1619</v>
      </c>
      <c r="C678" s="7" t="s">
        <v>1620</v>
      </c>
      <c r="D678" s="6" t="s">
        <v>13</v>
      </c>
      <c r="E678" s="6" t="s">
        <v>36</v>
      </c>
      <c r="F678" s="8">
        <v>10</v>
      </c>
      <c r="G678" s="8">
        <v>26.64</v>
      </c>
      <c r="H678" s="9">
        <f t="shared" si="85"/>
        <v>266.39999999999998</v>
      </c>
      <c r="J678" s="27">
        <f t="shared" si="82"/>
        <v>26.64</v>
      </c>
      <c r="K678" s="27">
        <f t="shared" si="83"/>
        <v>266.39999999999998</v>
      </c>
      <c r="L678" s="28">
        <f t="shared" si="84"/>
        <v>0</v>
      </c>
    </row>
    <row r="679" spans="1:12" ht="24.75">
      <c r="A679" s="5" t="s">
        <v>1621</v>
      </c>
      <c r="B679" s="6" t="s">
        <v>1622</v>
      </c>
      <c r="C679" s="7" t="s">
        <v>1623</v>
      </c>
      <c r="D679" s="6" t="s">
        <v>13</v>
      </c>
      <c r="E679" s="6" t="s">
        <v>36</v>
      </c>
      <c r="F679" s="8">
        <v>51</v>
      </c>
      <c r="G679" s="8">
        <v>10.23</v>
      </c>
      <c r="H679" s="9">
        <f t="shared" si="85"/>
        <v>521.73</v>
      </c>
      <c r="J679" s="27">
        <f t="shared" si="82"/>
        <v>10.23</v>
      </c>
      <c r="K679" s="27">
        <f t="shared" si="83"/>
        <v>521.73</v>
      </c>
      <c r="L679" s="28">
        <f t="shared" si="84"/>
        <v>0</v>
      </c>
    </row>
    <row r="680" spans="1:12" ht="24.75">
      <c r="A680" s="5" t="s">
        <v>1624</v>
      </c>
      <c r="B680" s="6" t="s">
        <v>1625</v>
      </c>
      <c r="C680" s="7" t="s">
        <v>1626</v>
      </c>
      <c r="D680" s="6" t="s">
        <v>13</v>
      </c>
      <c r="E680" s="6" t="s">
        <v>36</v>
      </c>
      <c r="F680" s="8">
        <v>127</v>
      </c>
      <c r="G680" s="8">
        <v>15.01</v>
      </c>
      <c r="H680" s="9">
        <f t="shared" si="85"/>
        <v>1906.27</v>
      </c>
      <c r="J680" s="27">
        <f t="shared" si="82"/>
        <v>15.01</v>
      </c>
      <c r="K680" s="27">
        <f t="shared" si="83"/>
        <v>1906.27</v>
      </c>
      <c r="L680" s="28">
        <f t="shared" si="84"/>
        <v>0</v>
      </c>
    </row>
    <row r="681" spans="1:12" ht="24.75">
      <c r="A681" s="5" t="s">
        <v>1627</v>
      </c>
      <c r="B681" s="6" t="s">
        <v>1628</v>
      </c>
      <c r="C681" s="7" t="s">
        <v>1629</v>
      </c>
      <c r="D681" s="6" t="s">
        <v>13</v>
      </c>
      <c r="E681" s="6" t="s">
        <v>36</v>
      </c>
      <c r="F681" s="8">
        <v>36</v>
      </c>
      <c r="G681" s="8">
        <v>21.94</v>
      </c>
      <c r="H681" s="9">
        <f t="shared" si="85"/>
        <v>789.84</v>
      </c>
      <c r="J681" s="27">
        <f t="shared" si="82"/>
        <v>21.94</v>
      </c>
      <c r="K681" s="27">
        <f t="shared" si="83"/>
        <v>789.84</v>
      </c>
      <c r="L681" s="28">
        <f t="shared" si="84"/>
        <v>0</v>
      </c>
    </row>
    <row r="682" spans="1:12" ht="16.5">
      <c r="A682" s="5" t="s">
        <v>1630</v>
      </c>
      <c r="B682" s="6" t="s">
        <v>1631</v>
      </c>
      <c r="C682" s="7" t="s">
        <v>1632</v>
      </c>
      <c r="D682" s="6" t="s">
        <v>25</v>
      </c>
      <c r="E682" s="6" t="s">
        <v>36</v>
      </c>
      <c r="F682" s="8">
        <v>1</v>
      </c>
      <c r="G682" s="8">
        <v>20.94</v>
      </c>
      <c r="H682" s="9">
        <f t="shared" si="85"/>
        <v>20.94</v>
      </c>
      <c r="J682" s="27">
        <f t="shared" si="82"/>
        <v>20.94</v>
      </c>
      <c r="K682" s="27">
        <f t="shared" si="83"/>
        <v>20.94</v>
      </c>
      <c r="L682" s="28">
        <f t="shared" si="84"/>
        <v>0</v>
      </c>
    </row>
    <row r="683" spans="1:12" ht="24.75">
      <c r="A683" s="5" t="s">
        <v>1633</v>
      </c>
      <c r="B683" s="6" t="s">
        <v>1634</v>
      </c>
      <c r="C683" s="7" t="s">
        <v>1635</v>
      </c>
      <c r="D683" s="6" t="s">
        <v>13</v>
      </c>
      <c r="E683" s="6" t="s">
        <v>36</v>
      </c>
      <c r="F683" s="8">
        <v>3</v>
      </c>
      <c r="G683" s="8">
        <v>44.2</v>
      </c>
      <c r="H683" s="9">
        <f t="shared" si="85"/>
        <v>132.6</v>
      </c>
      <c r="J683" s="27">
        <f t="shared" si="82"/>
        <v>44.2</v>
      </c>
      <c r="K683" s="27">
        <f t="shared" si="83"/>
        <v>132.6</v>
      </c>
      <c r="L683" s="28">
        <f t="shared" si="84"/>
        <v>0</v>
      </c>
    </row>
    <row r="684" spans="1:12" ht="24.75">
      <c r="A684" s="5" t="s">
        <v>1636</v>
      </c>
      <c r="B684" s="6" t="s">
        <v>1637</v>
      </c>
      <c r="C684" s="7" t="s">
        <v>1638</v>
      </c>
      <c r="D684" s="6" t="s">
        <v>13</v>
      </c>
      <c r="E684" s="6" t="s">
        <v>36</v>
      </c>
      <c r="F684" s="8">
        <v>5</v>
      </c>
      <c r="G684" s="8">
        <v>27.53</v>
      </c>
      <c r="H684" s="9">
        <f t="shared" si="85"/>
        <v>137.65</v>
      </c>
      <c r="J684" s="27">
        <f t="shared" si="82"/>
        <v>27.53</v>
      </c>
      <c r="K684" s="27">
        <f t="shared" si="83"/>
        <v>137.65</v>
      </c>
      <c r="L684" s="28">
        <f t="shared" si="84"/>
        <v>0</v>
      </c>
    </row>
    <row r="685" spans="1:12">
      <c r="A685" s="5" t="s">
        <v>1639</v>
      </c>
      <c r="B685" s="6" t="s">
        <v>1640</v>
      </c>
      <c r="C685" s="7" t="s">
        <v>1641</v>
      </c>
      <c r="D685" s="6" t="s">
        <v>435</v>
      </c>
      <c r="E685" s="6" t="s">
        <v>521</v>
      </c>
      <c r="F685" s="8">
        <v>9</v>
      </c>
      <c r="G685" s="8">
        <v>53.51</v>
      </c>
      <c r="H685" s="9">
        <f t="shared" si="85"/>
        <v>481.59</v>
      </c>
      <c r="J685" s="27">
        <f t="shared" si="82"/>
        <v>53.51</v>
      </c>
      <c r="K685" s="27">
        <f t="shared" si="83"/>
        <v>481.59</v>
      </c>
      <c r="L685" s="28">
        <f t="shared" si="84"/>
        <v>0</v>
      </c>
    </row>
    <row r="686" spans="1:12" ht="16.5">
      <c r="A686" s="5" t="s">
        <v>1642</v>
      </c>
      <c r="B686" s="6" t="s">
        <v>1643</v>
      </c>
      <c r="C686" s="7" t="s">
        <v>1644</v>
      </c>
      <c r="D686" s="6" t="s">
        <v>435</v>
      </c>
      <c r="E686" s="6" t="s">
        <v>521</v>
      </c>
      <c r="F686" s="8">
        <v>40</v>
      </c>
      <c r="G686" s="8">
        <v>34.409999999999997</v>
      </c>
      <c r="H686" s="9">
        <f t="shared" si="85"/>
        <v>1376.4</v>
      </c>
      <c r="J686" s="27">
        <f t="shared" si="82"/>
        <v>34.409999999999997</v>
      </c>
      <c r="K686" s="27">
        <f t="shared" si="83"/>
        <v>1376.4</v>
      </c>
      <c r="L686" s="28">
        <f t="shared" si="84"/>
        <v>0</v>
      </c>
    </row>
    <row r="687" spans="1:12" ht="24.75">
      <c r="A687" s="5" t="s">
        <v>1645</v>
      </c>
      <c r="B687" s="6" t="s">
        <v>1646</v>
      </c>
      <c r="C687" s="7" t="s">
        <v>1647</v>
      </c>
      <c r="D687" s="6" t="s">
        <v>13</v>
      </c>
      <c r="E687" s="6" t="s">
        <v>36</v>
      </c>
      <c r="F687" s="8">
        <v>10</v>
      </c>
      <c r="G687" s="8">
        <v>48.92</v>
      </c>
      <c r="H687" s="9">
        <f t="shared" si="85"/>
        <v>489.2</v>
      </c>
      <c r="J687" s="27">
        <f t="shared" si="82"/>
        <v>48.92</v>
      </c>
      <c r="K687" s="27">
        <f t="shared" si="83"/>
        <v>489.2</v>
      </c>
      <c r="L687" s="28">
        <f t="shared" si="84"/>
        <v>0</v>
      </c>
    </row>
    <row r="688" spans="1:12" ht="24.75">
      <c r="A688" s="5" t="s">
        <v>1648</v>
      </c>
      <c r="B688" s="6" t="s">
        <v>1649</v>
      </c>
      <c r="C688" s="7" t="s">
        <v>1650</v>
      </c>
      <c r="D688" s="6" t="s">
        <v>13</v>
      </c>
      <c r="E688" s="6" t="s">
        <v>36</v>
      </c>
      <c r="F688" s="8">
        <v>24</v>
      </c>
      <c r="G688" s="8">
        <v>47.12</v>
      </c>
      <c r="H688" s="9">
        <f t="shared" si="85"/>
        <v>1130.8800000000001</v>
      </c>
      <c r="J688" s="27">
        <f t="shared" si="82"/>
        <v>47.12</v>
      </c>
      <c r="K688" s="27">
        <f t="shared" si="83"/>
        <v>1130.8800000000001</v>
      </c>
      <c r="L688" s="28">
        <f t="shared" si="84"/>
        <v>0</v>
      </c>
    </row>
    <row r="689" spans="1:12" ht="24.75">
      <c r="A689" s="5" t="s">
        <v>1651</v>
      </c>
      <c r="B689" s="6" t="s">
        <v>1652</v>
      </c>
      <c r="C689" s="7" t="s">
        <v>1653</v>
      </c>
      <c r="D689" s="6" t="s">
        <v>13</v>
      </c>
      <c r="E689" s="6" t="s">
        <v>36</v>
      </c>
      <c r="F689" s="8">
        <v>10</v>
      </c>
      <c r="G689" s="8">
        <v>14.64</v>
      </c>
      <c r="H689" s="9">
        <f t="shared" si="85"/>
        <v>146.4</v>
      </c>
      <c r="J689" s="27">
        <f t="shared" si="82"/>
        <v>14.64</v>
      </c>
      <c r="K689" s="27">
        <f t="shared" si="83"/>
        <v>146.4</v>
      </c>
      <c r="L689" s="28">
        <f t="shared" si="84"/>
        <v>0</v>
      </c>
    </row>
    <row r="690" spans="1:12" ht="24.75">
      <c r="A690" s="5" t="s">
        <v>1654</v>
      </c>
      <c r="B690" s="6" t="s">
        <v>1655</v>
      </c>
      <c r="C690" s="7" t="s">
        <v>1656</v>
      </c>
      <c r="D690" s="6" t="s">
        <v>13</v>
      </c>
      <c r="E690" s="6" t="s">
        <v>36</v>
      </c>
      <c r="F690" s="8">
        <v>1</v>
      </c>
      <c r="G690" s="8">
        <v>17.73</v>
      </c>
      <c r="H690" s="9">
        <f t="shared" si="85"/>
        <v>17.73</v>
      </c>
      <c r="J690" s="27">
        <f t="shared" si="82"/>
        <v>17.73</v>
      </c>
      <c r="K690" s="27">
        <f t="shared" si="83"/>
        <v>17.73</v>
      </c>
      <c r="L690" s="28">
        <f t="shared" si="84"/>
        <v>0</v>
      </c>
    </row>
    <row r="691" spans="1:12" ht="24.75">
      <c r="A691" s="5" t="s">
        <v>1657</v>
      </c>
      <c r="B691" s="6" t="s">
        <v>1658</v>
      </c>
      <c r="C691" s="7" t="s">
        <v>1659</v>
      </c>
      <c r="D691" s="6" t="s">
        <v>13</v>
      </c>
      <c r="E691" s="6" t="s">
        <v>36</v>
      </c>
      <c r="F691" s="8">
        <v>23</v>
      </c>
      <c r="G691" s="8">
        <v>25.32</v>
      </c>
      <c r="H691" s="9">
        <f t="shared" si="85"/>
        <v>582.36</v>
      </c>
      <c r="J691" s="27">
        <f t="shared" si="82"/>
        <v>25.32</v>
      </c>
      <c r="K691" s="27">
        <f t="shared" si="83"/>
        <v>582.36</v>
      </c>
      <c r="L691" s="28">
        <f t="shared" si="84"/>
        <v>0</v>
      </c>
    </row>
    <row r="692" spans="1:12" ht="24.75">
      <c r="A692" s="5" t="s">
        <v>1660</v>
      </c>
      <c r="B692" s="6" t="s">
        <v>1661</v>
      </c>
      <c r="C692" s="7" t="s">
        <v>1662</v>
      </c>
      <c r="D692" s="6" t="s">
        <v>13</v>
      </c>
      <c r="E692" s="6" t="s">
        <v>36</v>
      </c>
      <c r="F692" s="8">
        <v>6</v>
      </c>
      <c r="G692" s="8">
        <v>34.86</v>
      </c>
      <c r="H692" s="9">
        <f t="shared" si="85"/>
        <v>209.16</v>
      </c>
      <c r="J692" s="27">
        <f t="shared" si="82"/>
        <v>34.86</v>
      </c>
      <c r="K692" s="27">
        <f t="shared" si="83"/>
        <v>209.16</v>
      </c>
      <c r="L692" s="28">
        <f t="shared" si="84"/>
        <v>0</v>
      </c>
    </row>
    <row r="693" spans="1:12" ht="24.75">
      <c r="A693" s="5" t="s">
        <v>1663</v>
      </c>
      <c r="B693" s="6" t="s">
        <v>1664</v>
      </c>
      <c r="C693" s="7" t="s">
        <v>1665</v>
      </c>
      <c r="D693" s="6" t="s">
        <v>13</v>
      </c>
      <c r="E693" s="6" t="s">
        <v>36</v>
      </c>
      <c r="F693" s="8">
        <v>8</v>
      </c>
      <c r="G693" s="8">
        <v>37.75</v>
      </c>
      <c r="H693" s="9">
        <f t="shared" si="85"/>
        <v>302</v>
      </c>
      <c r="J693" s="27">
        <f t="shared" si="82"/>
        <v>37.75</v>
      </c>
      <c r="K693" s="27">
        <f t="shared" si="83"/>
        <v>302</v>
      </c>
      <c r="L693" s="28">
        <f t="shared" si="84"/>
        <v>0</v>
      </c>
    </row>
    <row r="694" spans="1:12" ht="16.5">
      <c r="A694" s="5" t="s">
        <v>1666</v>
      </c>
      <c r="B694" s="6" t="s">
        <v>1667</v>
      </c>
      <c r="C694" s="7" t="s">
        <v>1668</v>
      </c>
      <c r="D694" s="6" t="s">
        <v>13</v>
      </c>
      <c r="E694" s="6" t="s">
        <v>36</v>
      </c>
      <c r="F694" s="8">
        <v>30</v>
      </c>
      <c r="G694" s="8">
        <v>78.069999999999993</v>
      </c>
      <c r="H694" s="9">
        <f t="shared" si="85"/>
        <v>2342.1</v>
      </c>
      <c r="J694" s="27">
        <f t="shared" si="82"/>
        <v>78.069999999999993</v>
      </c>
      <c r="K694" s="27">
        <f t="shared" si="83"/>
        <v>2342.1</v>
      </c>
      <c r="L694" s="28">
        <f t="shared" si="84"/>
        <v>0</v>
      </c>
    </row>
    <row r="695" spans="1:12" ht="24.75">
      <c r="A695" s="5" t="s">
        <v>1669</v>
      </c>
      <c r="B695" s="6" t="s">
        <v>1670</v>
      </c>
      <c r="C695" s="7" t="s">
        <v>1671</v>
      </c>
      <c r="D695" s="6" t="s">
        <v>13</v>
      </c>
      <c r="E695" s="6" t="s">
        <v>36</v>
      </c>
      <c r="F695" s="8">
        <v>66</v>
      </c>
      <c r="G695" s="8">
        <v>17.23</v>
      </c>
      <c r="H695" s="9">
        <f t="shared" si="85"/>
        <v>1137.18</v>
      </c>
      <c r="J695" s="27">
        <f t="shared" si="82"/>
        <v>17.23</v>
      </c>
      <c r="K695" s="27">
        <f t="shared" si="83"/>
        <v>1137.18</v>
      </c>
      <c r="L695" s="28">
        <f t="shared" si="84"/>
        <v>0</v>
      </c>
    </row>
    <row r="696" spans="1:12" ht="24.75">
      <c r="A696" s="5" t="s">
        <v>1672</v>
      </c>
      <c r="B696" s="6" t="s">
        <v>1673</v>
      </c>
      <c r="C696" s="7" t="s">
        <v>1674</v>
      </c>
      <c r="D696" s="6" t="s">
        <v>13</v>
      </c>
      <c r="E696" s="6" t="s">
        <v>36</v>
      </c>
      <c r="F696" s="8">
        <v>18</v>
      </c>
      <c r="G696" s="8">
        <v>7.5</v>
      </c>
      <c r="H696" s="9">
        <f t="shared" si="85"/>
        <v>135</v>
      </c>
      <c r="J696" s="27">
        <f t="shared" si="82"/>
        <v>7.5</v>
      </c>
      <c r="K696" s="27">
        <f t="shared" si="83"/>
        <v>135</v>
      </c>
      <c r="L696" s="28">
        <f t="shared" si="84"/>
        <v>0</v>
      </c>
    </row>
    <row r="697" spans="1:12" ht="24.75">
      <c r="A697" s="5" t="s">
        <v>1675</v>
      </c>
      <c r="B697" s="6" t="s">
        <v>1676</v>
      </c>
      <c r="C697" s="7" t="s">
        <v>1677</v>
      </c>
      <c r="D697" s="6" t="s">
        <v>13</v>
      </c>
      <c r="E697" s="6" t="s">
        <v>36</v>
      </c>
      <c r="F697" s="8">
        <v>121</v>
      </c>
      <c r="G697" s="8">
        <v>8.86</v>
      </c>
      <c r="H697" s="9">
        <f t="shared" si="85"/>
        <v>1072.06</v>
      </c>
      <c r="J697" s="27">
        <f t="shared" si="82"/>
        <v>8.86</v>
      </c>
      <c r="K697" s="27">
        <f t="shared" si="83"/>
        <v>1072.06</v>
      </c>
      <c r="L697" s="28">
        <f t="shared" si="84"/>
        <v>0</v>
      </c>
    </row>
    <row r="698" spans="1:12" ht="24.75">
      <c r="A698" s="5" t="s">
        <v>1678</v>
      </c>
      <c r="B698" s="6" t="s">
        <v>1679</v>
      </c>
      <c r="C698" s="7" t="s">
        <v>1680</v>
      </c>
      <c r="D698" s="6" t="s">
        <v>13</v>
      </c>
      <c r="E698" s="6" t="s">
        <v>36</v>
      </c>
      <c r="F698" s="8">
        <v>91</v>
      </c>
      <c r="G698" s="8">
        <v>14.11</v>
      </c>
      <c r="H698" s="9">
        <f t="shared" si="85"/>
        <v>1284.01</v>
      </c>
      <c r="J698" s="27">
        <f t="shared" si="82"/>
        <v>14.11</v>
      </c>
      <c r="K698" s="27">
        <f t="shared" si="83"/>
        <v>1284.01</v>
      </c>
      <c r="L698" s="28">
        <f t="shared" si="84"/>
        <v>0</v>
      </c>
    </row>
    <row r="699" spans="1:12">
      <c r="A699" s="5" t="s">
        <v>1681</v>
      </c>
      <c r="B699" s="6" t="s">
        <v>1682</v>
      </c>
      <c r="C699" s="7" t="s">
        <v>1683</v>
      </c>
      <c r="D699" s="6" t="s">
        <v>435</v>
      </c>
      <c r="E699" s="6" t="s">
        <v>521</v>
      </c>
      <c r="F699" s="8">
        <v>1</v>
      </c>
      <c r="G699" s="8">
        <v>24.5</v>
      </c>
      <c r="H699" s="9">
        <f t="shared" si="85"/>
        <v>24.5</v>
      </c>
      <c r="J699" s="27">
        <f t="shared" si="82"/>
        <v>24.5</v>
      </c>
      <c r="K699" s="27">
        <f t="shared" si="83"/>
        <v>24.5</v>
      </c>
      <c r="L699" s="28">
        <f t="shared" si="84"/>
        <v>0</v>
      </c>
    </row>
    <row r="700" spans="1:12">
      <c r="A700" s="5" t="s">
        <v>1684</v>
      </c>
      <c r="B700" s="6" t="s">
        <v>1685</v>
      </c>
      <c r="C700" s="7" t="s">
        <v>1686</v>
      </c>
      <c r="D700" s="6" t="s">
        <v>435</v>
      </c>
      <c r="E700" s="6" t="s">
        <v>521</v>
      </c>
      <c r="F700" s="8">
        <v>7</v>
      </c>
      <c r="G700" s="8">
        <v>25.9</v>
      </c>
      <c r="H700" s="9">
        <f t="shared" si="85"/>
        <v>181.3</v>
      </c>
      <c r="J700" s="27">
        <f t="shared" si="82"/>
        <v>25.9</v>
      </c>
      <c r="K700" s="27">
        <f t="shared" si="83"/>
        <v>181.3</v>
      </c>
      <c r="L700" s="28">
        <f t="shared" si="84"/>
        <v>0</v>
      </c>
    </row>
    <row r="701" spans="1:12">
      <c r="A701" s="5" t="s">
        <v>1687</v>
      </c>
      <c r="B701" s="6" t="s">
        <v>1688</v>
      </c>
      <c r="C701" s="7" t="s">
        <v>1689</v>
      </c>
      <c r="D701" s="6" t="s">
        <v>435</v>
      </c>
      <c r="E701" s="6" t="s">
        <v>521</v>
      </c>
      <c r="F701" s="8">
        <v>37</v>
      </c>
      <c r="G701" s="8">
        <v>20.47</v>
      </c>
      <c r="H701" s="9">
        <f t="shared" si="85"/>
        <v>757.39</v>
      </c>
      <c r="J701" s="27">
        <f t="shared" si="82"/>
        <v>20.47</v>
      </c>
      <c r="K701" s="27">
        <f t="shared" si="83"/>
        <v>757.39</v>
      </c>
      <c r="L701" s="28">
        <f t="shared" si="84"/>
        <v>0</v>
      </c>
    </row>
    <row r="702" spans="1:12" ht="16.5">
      <c r="A702" s="5" t="s">
        <v>1690</v>
      </c>
      <c r="B702" s="6" t="s">
        <v>1691</v>
      </c>
      <c r="C702" s="7" t="s">
        <v>1692</v>
      </c>
      <c r="D702" s="6" t="s">
        <v>435</v>
      </c>
      <c r="E702" s="6" t="s">
        <v>521</v>
      </c>
      <c r="F702" s="8">
        <v>20</v>
      </c>
      <c r="G702" s="8">
        <v>36.130000000000003</v>
      </c>
      <c r="H702" s="9">
        <f t="shared" si="85"/>
        <v>722.6</v>
      </c>
      <c r="J702" s="27">
        <f t="shared" si="82"/>
        <v>36.130000000000003</v>
      </c>
      <c r="K702" s="27">
        <f t="shared" si="83"/>
        <v>722.6</v>
      </c>
      <c r="L702" s="28">
        <f t="shared" si="84"/>
        <v>0</v>
      </c>
    </row>
    <row r="703" spans="1:12" ht="24.75">
      <c r="A703" s="5" t="s">
        <v>1693</v>
      </c>
      <c r="B703" s="6" t="s">
        <v>1694</v>
      </c>
      <c r="C703" s="7" t="s">
        <v>1695</v>
      </c>
      <c r="D703" s="6" t="s">
        <v>13</v>
      </c>
      <c r="E703" s="6" t="s">
        <v>36</v>
      </c>
      <c r="F703" s="8">
        <v>3</v>
      </c>
      <c r="G703" s="8">
        <v>42.73</v>
      </c>
      <c r="H703" s="9">
        <f t="shared" si="85"/>
        <v>128.19</v>
      </c>
      <c r="J703" s="27">
        <f t="shared" si="82"/>
        <v>42.73</v>
      </c>
      <c r="K703" s="27">
        <f t="shared" si="83"/>
        <v>128.19</v>
      </c>
      <c r="L703" s="28">
        <f t="shared" si="84"/>
        <v>0</v>
      </c>
    </row>
    <row r="704" spans="1:12" ht="24.75">
      <c r="A704" s="5" t="s">
        <v>1696</v>
      </c>
      <c r="B704" s="6" t="s">
        <v>1697</v>
      </c>
      <c r="C704" s="7" t="s">
        <v>1698</v>
      </c>
      <c r="D704" s="6" t="s">
        <v>13</v>
      </c>
      <c r="E704" s="6" t="s">
        <v>36</v>
      </c>
      <c r="F704" s="8">
        <v>15</v>
      </c>
      <c r="G704" s="8">
        <v>38.090000000000003</v>
      </c>
      <c r="H704" s="9">
        <f t="shared" si="85"/>
        <v>571.35</v>
      </c>
      <c r="J704" s="27">
        <f t="shared" si="82"/>
        <v>38.090000000000003</v>
      </c>
      <c r="K704" s="27">
        <f t="shared" si="83"/>
        <v>571.35</v>
      </c>
      <c r="L704" s="28">
        <f t="shared" si="84"/>
        <v>0</v>
      </c>
    </row>
    <row r="705" spans="1:12" ht="24.75">
      <c r="A705" s="5" t="s">
        <v>1699</v>
      </c>
      <c r="B705" s="6" t="s">
        <v>1700</v>
      </c>
      <c r="C705" s="7" t="s">
        <v>1701</v>
      </c>
      <c r="D705" s="6" t="s">
        <v>13</v>
      </c>
      <c r="E705" s="6" t="s">
        <v>36</v>
      </c>
      <c r="F705" s="8">
        <v>8</v>
      </c>
      <c r="G705" s="8">
        <v>41.9</v>
      </c>
      <c r="H705" s="9">
        <f t="shared" si="85"/>
        <v>335.2</v>
      </c>
      <c r="J705" s="27">
        <f t="shared" si="82"/>
        <v>41.9</v>
      </c>
      <c r="K705" s="27">
        <f t="shared" si="83"/>
        <v>335.2</v>
      </c>
      <c r="L705" s="28">
        <f t="shared" si="84"/>
        <v>0</v>
      </c>
    </row>
    <row r="706" spans="1:12" ht="24.75">
      <c r="A706" s="5" t="s">
        <v>1702</v>
      </c>
      <c r="B706" s="6" t="s">
        <v>1703</v>
      </c>
      <c r="C706" s="7" t="s">
        <v>1704</v>
      </c>
      <c r="D706" s="6" t="s">
        <v>13</v>
      </c>
      <c r="E706" s="6" t="s">
        <v>36</v>
      </c>
      <c r="F706" s="8">
        <v>64</v>
      </c>
      <c r="G706" s="8">
        <v>23.51</v>
      </c>
      <c r="H706" s="9">
        <f t="shared" si="85"/>
        <v>1504.64</v>
      </c>
      <c r="J706" s="27">
        <f t="shared" si="82"/>
        <v>23.51</v>
      </c>
      <c r="K706" s="27">
        <f t="shared" si="83"/>
        <v>1504.64</v>
      </c>
      <c r="L706" s="28">
        <f t="shared" si="84"/>
        <v>0</v>
      </c>
    </row>
    <row r="707" spans="1:12" ht="24.75">
      <c r="A707" s="5" t="s">
        <v>1705</v>
      </c>
      <c r="B707" s="6" t="s">
        <v>1706</v>
      </c>
      <c r="C707" s="7" t="s">
        <v>1707</v>
      </c>
      <c r="D707" s="6" t="s">
        <v>13</v>
      </c>
      <c r="E707" s="6" t="s">
        <v>36</v>
      </c>
      <c r="F707" s="8">
        <v>13</v>
      </c>
      <c r="G707" s="8">
        <v>36.15</v>
      </c>
      <c r="H707" s="9">
        <f t="shared" si="85"/>
        <v>469.95</v>
      </c>
      <c r="J707" s="27">
        <f t="shared" si="82"/>
        <v>36.15</v>
      </c>
      <c r="K707" s="27">
        <f t="shared" si="83"/>
        <v>469.95</v>
      </c>
      <c r="L707" s="28">
        <f t="shared" si="84"/>
        <v>0</v>
      </c>
    </row>
    <row r="708" spans="1:12" ht="24.75">
      <c r="A708" s="5" t="s">
        <v>1708</v>
      </c>
      <c r="B708" s="6" t="s">
        <v>1637</v>
      </c>
      <c r="C708" s="7" t="s">
        <v>1638</v>
      </c>
      <c r="D708" s="6" t="s">
        <v>13</v>
      </c>
      <c r="E708" s="6" t="s">
        <v>36</v>
      </c>
      <c r="F708" s="8">
        <v>2</v>
      </c>
      <c r="G708" s="8">
        <v>27.53</v>
      </c>
      <c r="H708" s="9">
        <f t="shared" si="85"/>
        <v>55.06</v>
      </c>
      <c r="J708" s="27">
        <f t="shared" si="82"/>
        <v>27.53</v>
      </c>
      <c r="K708" s="27">
        <f t="shared" si="83"/>
        <v>55.06</v>
      </c>
      <c r="L708" s="28">
        <f t="shared" si="84"/>
        <v>0</v>
      </c>
    </row>
    <row r="709" spans="1:12" ht="24.75">
      <c r="A709" s="5" t="s">
        <v>1709</v>
      </c>
      <c r="B709" s="6" t="s">
        <v>1710</v>
      </c>
      <c r="C709" s="7" t="s">
        <v>1711</v>
      </c>
      <c r="D709" s="6" t="s">
        <v>13</v>
      </c>
      <c r="E709" s="6" t="s">
        <v>36</v>
      </c>
      <c r="F709" s="8">
        <v>8</v>
      </c>
      <c r="G709" s="8">
        <v>18.670000000000002</v>
      </c>
      <c r="H709" s="9">
        <f t="shared" si="85"/>
        <v>149.36000000000001</v>
      </c>
      <c r="J709" s="27">
        <f t="shared" si="82"/>
        <v>18.670000000000002</v>
      </c>
      <c r="K709" s="27">
        <f t="shared" si="83"/>
        <v>149.36000000000001</v>
      </c>
      <c r="L709" s="28">
        <f t="shared" si="84"/>
        <v>0</v>
      </c>
    </row>
    <row r="710" spans="1:12" ht="20.100000000000001" customHeight="1">
      <c r="A710" s="3" t="s">
        <v>1712</v>
      </c>
      <c r="B710" s="70" t="s">
        <v>1517</v>
      </c>
      <c r="C710" s="70"/>
      <c r="D710" s="70"/>
      <c r="E710" s="70"/>
      <c r="F710" s="70"/>
      <c r="G710" s="70"/>
      <c r="H710" s="4">
        <f>ROUND(SUM(H711:H718),2)</f>
        <v>42246.62</v>
      </c>
      <c r="J710" s="36"/>
      <c r="K710" s="36"/>
      <c r="L710" s="35"/>
    </row>
    <row r="711" spans="1:12" ht="24.75">
      <c r="A711" s="5" t="s">
        <v>1713</v>
      </c>
      <c r="B711" s="6" t="s">
        <v>1714</v>
      </c>
      <c r="C711" s="7" t="s">
        <v>1715</v>
      </c>
      <c r="D711" s="6" t="s">
        <v>13</v>
      </c>
      <c r="E711" s="6" t="s">
        <v>36</v>
      </c>
      <c r="F711" s="8">
        <v>3</v>
      </c>
      <c r="G711" s="8">
        <v>17.5</v>
      </c>
      <c r="H711" s="9">
        <f t="shared" ref="H711:H718" si="86">ROUND(ROUND(F711,2)*ROUND(G711,2),2)</f>
        <v>52.5</v>
      </c>
      <c r="J711" s="27">
        <f t="shared" si="82"/>
        <v>17.5</v>
      </c>
      <c r="K711" s="27">
        <f t="shared" si="83"/>
        <v>52.5</v>
      </c>
      <c r="L711" s="28">
        <f t="shared" si="84"/>
        <v>0</v>
      </c>
    </row>
    <row r="712" spans="1:12" ht="24.75">
      <c r="A712" s="5" t="s">
        <v>1716</v>
      </c>
      <c r="B712" s="6" t="s">
        <v>1717</v>
      </c>
      <c r="C712" s="7" t="s">
        <v>1718</v>
      </c>
      <c r="D712" s="6" t="s">
        <v>13</v>
      </c>
      <c r="E712" s="6" t="s">
        <v>36</v>
      </c>
      <c r="F712" s="8">
        <v>1</v>
      </c>
      <c r="G712" s="8">
        <v>1146.1500000000001</v>
      </c>
      <c r="H712" s="9">
        <f t="shared" si="86"/>
        <v>1146.1500000000001</v>
      </c>
      <c r="J712" s="27">
        <f t="shared" si="82"/>
        <v>1146.1500000000001</v>
      </c>
      <c r="K712" s="27">
        <f t="shared" si="83"/>
        <v>1146.1500000000001</v>
      </c>
      <c r="L712" s="28">
        <f t="shared" si="84"/>
        <v>0</v>
      </c>
    </row>
    <row r="713" spans="1:12" ht="16.5">
      <c r="A713" s="5" t="s">
        <v>1719</v>
      </c>
      <c r="B713" s="6" t="s">
        <v>1720</v>
      </c>
      <c r="C713" s="7" t="s">
        <v>1721</v>
      </c>
      <c r="D713" s="6" t="s">
        <v>435</v>
      </c>
      <c r="E713" s="6" t="s">
        <v>521</v>
      </c>
      <c r="F713" s="8">
        <v>24</v>
      </c>
      <c r="G713" s="8">
        <v>1105.6199999999999</v>
      </c>
      <c r="H713" s="9">
        <f t="shared" si="86"/>
        <v>26534.880000000001</v>
      </c>
      <c r="J713" s="27">
        <f t="shared" si="82"/>
        <v>1105.6199999999999</v>
      </c>
      <c r="K713" s="27">
        <f t="shared" si="83"/>
        <v>26534.880000000001</v>
      </c>
      <c r="L713" s="28">
        <f t="shared" si="84"/>
        <v>0</v>
      </c>
    </row>
    <row r="714" spans="1:12" ht="24.75">
      <c r="A714" s="5" t="s">
        <v>1722</v>
      </c>
      <c r="B714" s="6" t="s">
        <v>1723</v>
      </c>
      <c r="C714" s="7" t="s">
        <v>1724</v>
      </c>
      <c r="D714" s="6" t="s">
        <v>13</v>
      </c>
      <c r="E714" s="6" t="s">
        <v>36</v>
      </c>
      <c r="F714" s="8">
        <v>20</v>
      </c>
      <c r="G714" s="8">
        <v>471.78</v>
      </c>
      <c r="H714" s="9">
        <f t="shared" si="86"/>
        <v>9435.6</v>
      </c>
      <c r="J714" s="27">
        <f t="shared" si="82"/>
        <v>471.78</v>
      </c>
      <c r="K714" s="27">
        <f t="shared" si="83"/>
        <v>9435.6</v>
      </c>
      <c r="L714" s="28">
        <f t="shared" si="84"/>
        <v>0</v>
      </c>
    </row>
    <row r="715" spans="1:12" ht="24.75">
      <c r="A715" s="5" t="s">
        <v>1725</v>
      </c>
      <c r="B715" s="6" t="s">
        <v>1726</v>
      </c>
      <c r="C715" s="7" t="s">
        <v>1727</v>
      </c>
      <c r="D715" s="6" t="s">
        <v>13</v>
      </c>
      <c r="E715" s="6" t="s">
        <v>36</v>
      </c>
      <c r="F715" s="8">
        <v>1</v>
      </c>
      <c r="G715" s="8">
        <v>694.54</v>
      </c>
      <c r="H715" s="9">
        <f t="shared" si="86"/>
        <v>694.54</v>
      </c>
      <c r="J715" s="27">
        <f t="shared" si="82"/>
        <v>694.54</v>
      </c>
      <c r="K715" s="27">
        <f t="shared" si="83"/>
        <v>694.54</v>
      </c>
      <c r="L715" s="28">
        <f t="shared" si="84"/>
        <v>0</v>
      </c>
    </row>
    <row r="716" spans="1:12" ht="16.5">
      <c r="A716" s="5" t="s">
        <v>1728</v>
      </c>
      <c r="B716" s="6" t="s">
        <v>1729</v>
      </c>
      <c r="C716" s="7" t="s">
        <v>1730</v>
      </c>
      <c r="D716" s="6" t="s">
        <v>435</v>
      </c>
      <c r="E716" s="6" t="s">
        <v>521</v>
      </c>
      <c r="F716" s="8">
        <v>2</v>
      </c>
      <c r="G716" s="8">
        <v>62.83</v>
      </c>
      <c r="H716" s="9">
        <f t="shared" si="86"/>
        <v>125.66</v>
      </c>
      <c r="J716" s="27">
        <f t="shared" si="82"/>
        <v>62.83</v>
      </c>
      <c r="K716" s="27">
        <f t="shared" si="83"/>
        <v>125.66</v>
      </c>
      <c r="L716" s="28">
        <f t="shared" si="84"/>
        <v>0</v>
      </c>
    </row>
    <row r="717" spans="1:12" ht="24.75">
      <c r="A717" s="5" t="s">
        <v>1731</v>
      </c>
      <c r="B717" s="6" t="s">
        <v>1732</v>
      </c>
      <c r="C717" s="7" t="s">
        <v>1733</v>
      </c>
      <c r="D717" s="6" t="s">
        <v>13</v>
      </c>
      <c r="E717" s="6" t="s">
        <v>36</v>
      </c>
      <c r="F717" s="8">
        <v>59</v>
      </c>
      <c r="G717" s="8">
        <v>61.61</v>
      </c>
      <c r="H717" s="9">
        <f t="shared" si="86"/>
        <v>3634.99</v>
      </c>
      <c r="J717" s="27">
        <f t="shared" si="82"/>
        <v>61.61</v>
      </c>
      <c r="K717" s="27">
        <f t="shared" si="83"/>
        <v>3634.99</v>
      </c>
      <c r="L717" s="28">
        <f t="shared" si="84"/>
        <v>0</v>
      </c>
    </row>
    <row r="718" spans="1:12" ht="24.75">
      <c r="A718" s="5" t="s">
        <v>1734</v>
      </c>
      <c r="B718" s="6" t="s">
        <v>1735</v>
      </c>
      <c r="C718" s="7" t="s">
        <v>1736</v>
      </c>
      <c r="D718" s="6" t="s">
        <v>13</v>
      </c>
      <c r="E718" s="6" t="s">
        <v>36</v>
      </c>
      <c r="F718" s="8">
        <v>7</v>
      </c>
      <c r="G718" s="8">
        <v>88.9</v>
      </c>
      <c r="H718" s="9">
        <f t="shared" si="86"/>
        <v>622.29999999999995</v>
      </c>
      <c r="J718" s="27">
        <f t="shared" si="82"/>
        <v>88.9</v>
      </c>
      <c r="K718" s="27">
        <f t="shared" si="83"/>
        <v>622.29999999999995</v>
      </c>
      <c r="L718" s="28">
        <f t="shared" si="84"/>
        <v>0</v>
      </c>
    </row>
    <row r="719" spans="1:12" ht="20.100000000000001" customHeight="1">
      <c r="A719" s="3" t="s">
        <v>1737</v>
      </c>
      <c r="B719" s="70" t="s">
        <v>1738</v>
      </c>
      <c r="C719" s="70"/>
      <c r="D719" s="70"/>
      <c r="E719" s="70"/>
      <c r="F719" s="70"/>
      <c r="G719" s="70"/>
      <c r="H719" s="4">
        <f>ROUND(SUM(H720:H720),2)</f>
        <v>1877.76</v>
      </c>
      <c r="J719" s="36"/>
      <c r="K719" s="36"/>
      <c r="L719" s="35"/>
    </row>
    <row r="720" spans="1:12" ht="16.5">
      <c r="A720" s="5" t="s">
        <v>1739</v>
      </c>
      <c r="B720" s="6" t="s">
        <v>1740</v>
      </c>
      <c r="C720" s="7" t="s">
        <v>1741</v>
      </c>
      <c r="D720" s="6" t="s">
        <v>25</v>
      </c>
      <c r="E720" s="6" t="s">
        <v>36</v>
      </c>
      <c r="F720" s="8">
        <v>1</v>
      </c>
      <c r="G720" s="8">
        <v>1877.76</v>
      </c>
      <c r="H720" s="9">
        <f>ROUND(ROUND(F720,2)*ROUND(G720,2),2)</f>
        <v>1877.76</v>
      </c>
      <c r="J720" s="27">
        <f t="shared" si="82"/>
        <v>1877.76</v>
      </c>
      <c r="K720" s="27">
        <f t="shared" si="83"/>
        <v>1877.76</v>
      </c>
      <c r="L720" s="28">
        <f t="shared" si="84"/>
        <v>0</v>
      </c>
    </row>
    <row r="721" spans="1:12" ht="20.100000000000001" customHeight="1">
      <c r="A721" s="3" t="s">
        <v>1742</v>
      </c>
      <c r="B721" s="70" t="s">
        <v>1743</v>
      </c>
      <c r="C721" s="70"/>
      <c r="D721" s="70"/>
      <c r="E721" s="70"/>
      <c r="F721" s="70"/>
      <c r="G721" s="70"/>
      <c r="H721" s="4">
        <f>ROUND(H722+H731+H761,2)</f>
        <v>207181.89</v>
      </c>
      <c r="J721" s="36"/>
      <c r="K721" s="36"/>
      <c r="L721" s="35"/>
    </row>
    <row r="722" spans="1:12" ht="20.100000000000001" customHeight="1">
      <c r="A722" s="3" t="s">
        <v>1744</v>
      </c>
      <c r="B722" s="70" t="s">
        <v>1745</v>
      </c>
      <c r="C722" s="70"/>
      <c r="D722" s="70"/>
      <c r="E722" s="70"/>
      <c r="F722" s="70"/>
      <c r="G722" s="70"/>
      <c r="H722" s="4">
        <f>ROUND(SUM(H723:H730),2)</f>
        <v>50429.3</v>
      </c>
      <c r="J722" s="36"/>
      <c r="K722" s="36"/>
      <c r="L722" s="35"/>
    </row>
    <row r="723" spans="1:12" ht="16.5">
      <c r="A723" s="5" t="s">
        <v>1746</v>
      </c>
      <c r="B723" s="6" t="s">
        <v>1747</v>
      </c>
      <c r="C723" s="7" t="s">
        <v>1748</v>
      </c>
      <c r="D723" s="6" t="s">
        <v>25</v>
      </c>
      <c r="E723" s="6" t="s">
        <v>115</v>
      </c>
      <c r="F723" s="8">
        <v>77.040000000000006</v>
      </c>
      <c r="G723" s="8">
        <v>117.46</v>
      </c>
      <c r="H723" s="9">
        <f t="shared" ref="H723:H730" si="87">ROUND(ROUND(F723,2)*ROUND(G723,2),2)</f>
        <v>9049.1200000000008</v>
      </c>
      <c r="J723" s="27">
        <f t="shared" ref="J723:J784" si="88">G723-G723*$J$4</f>
        <v>117.46</v>
      </c>
      <c r="K723" s="27">
        <f t="shared" ref="K723:K784" si="89">ROUND(J723*F723,2)</f>
        <v>9049.1200000000008</v>
      </c>
      <c r="L723" s="28">
        <f t="shared" ref="L723:L784" si="90">1-J723/G723</f>
        <v>0</v>
      </c>
    </row>
    <row r="724" spans="1:12" ht="16.5">
      <c r="A724" s="5" t="s">
        <v>1749</v>
      </c>
      <c r="B724" s="6" t="s">
        <v>1750</v>
      </c>
      <c r="C724" s="7" t="s">
        <v>1751</v>
      </c>
      <c r="D724" s="6" t="s">
        <v>25</v>
      </c>
      <c r="E724" s="6" t="s">
        <v>115</v>
      </c>
      <c r="F724" s="8">
        <v>9.19</v>
      </c>
      <c r="G724" s="8">
        <v>279.52</v>
      </c>
      <c r="H724" s="9">
        <f t="shared" si="87"/>
        <v>2568.79</v>
      </c>
      <c r="J724" s="27">
        <f t="shared" si="88"/>
        <v>279.52</v>
      </c>
      <c r="K724" s="27">
        <f t="shared" si="89"/>
        <v>2568.79</v>
      </c>
      <c r="L724" s="28">
        <f t="shared" si="90"/>
        <v>0</v>
      </c>
    </row>
    <row r="725" spans="1:12" ht="16.5">
      <c r="A725" s="5" t="s">
        <v>1752</v>
      </c>
      <c r="B725" s="6" t="s">
        <v>1753</v>
      </c>
      <c r="C725" s="7" t="s">
        <v>1754</v>
      </c>
      <c r="D725" s="6" t="s">
        <v>13</v>
      </c>
      <c r="E725" s="6" t="s">
        <v>115</v>
      </c>
      <c r="F725" s="8">
        <v>160.02000000000001</v>
      </c>
      <c r="G725" s="8">
        <v>61.22</v>
      </c>
      <c r="H725" s="9">
        <f t="shared" si="87"/>
        <v>9796.42</v>
      </c>
      <c r="J725" s="27">
        <f t="shared" si="88"/>
        <v>61.22</v>
      </c>
      <c r="K725" s="27">
        <f t="shared" si="89"/>
        <v>9796.42</v>
      </c>
      <c r="L725" s="28">
        <f t="shared" si="90"/>
        <v>0</v>
      </c>
    </row>
    <row r="726" spans="1:12" ht="16.5">
      <c r="A726" s="5" t="s">
        <v>1755</v>
      </c>
      <c r="B726" s="6" t="s">
        <v>1756</v>
      </c>
      <c r="C726" s="7" t="s">
        <v>1757</v>
      </c>
      <c r="D726" s="6" t="s">
        <v>13</v>
      </c>
      <c r="E726" s="6" t="s">
        <v>115</v>
      </c>
      <c r="F726" s="8">
        <v>164</v>
      </c>
      <c r="G726" s="8">
        <v>26.63</v>
      </c>
      <c r="H726" s="9">
        <f t="shared" si="87"/>
        <v>4367.32</v>
      </c>
      <c r="J726" s="27">
        <f t="shared" si="88"/>
        <v>26.63</v>
      </c>
      <c r="K726" s="27">
        <f t="shared" si="89"/>
        <v>4367.32</v>
      </c>
      <c r="L726" s="28">
        <f t="shared" si="90"/>
        <v>0</v>
      </c>
    </row>
    <row r="727" spans="1:12" ht="16.5">
      <c r="A727" s="5" t="s">
        <v>1758</v>
      </c>
      <c r="B727" s="6" t="s">
        <v>1759</v>
      </c>
      <c r="C727" s="7" t="s">
        <v>1760</v>
      </c>
      <c r="D727" s="6" t="s">
        <v>13</v>
      </c>
      <c r="E727" s="6" t="s">
        <v>115</v>
      </c>
      <c r="F727" s="8">
        <v>228.5</v>
      </c>
      <c r="G727" s="8">
        <v>44.51</v>
      </c>
      <c r="H727" s="9">
        <f t="shared" si="87"/>
        <v>10170.540000000001</v>
      </c>
      <c r="J727" s="27">
        <f t="shared" si="88"/>
        <v>44.51</v>
      </c>
      <c r="K727" s="27">
        <f t="shared" si="89"/>
        <v>10170.540000000001</v>
      </c>
      <c r="L727" s="28">
        <f t="shared" si="90"/>
        <v>0</v>
      </c>
    </row>
    <row r="728" spans="1:12" ht="16.5">
      <c r="A728" s="5" t="s">
        <v>1761</v>
      </c>
      <c r="B728" s="6" t="s">
        <v>1762</v>
      </c>
      <c r="C728" s="7" t="s">
        <v>1763</v>
      </c>
      <c r="D728" s="6" t="s">
        <v>13</v>
      </c>
      <c r="E728" s="6" t="s">
        <v>115</v>
      </c>
      <c r="F728" s="8">
        <v>374.44</v>
      </c>
      <c r="G728" s="8">
        <v>17.48</v>
      </c>
      <c r="H728" s="9">
        <f t="shared" si="87"/>
        <v>6545.21</v>
      </c>
      <c r="J728" s="27">
        <f t="shared" si="88"/>
        <v>17.48</v>
      </c>
      <c r="K728" s="27">
        <f t="shared" si="89"/>
        <v>6545.21</v>
      </c>
      <c r="L728" s="28">
        <f t="shared" si="90"/>
        <v>0</v>
      </c>
    </row>
    <row r="729" spans="1:12" ht="16.5">
      <c r="A729" s="5" t="s">
        <v>1764</v>
      </c>
      <c r="B729" s="6" t="s">
        <v>1765</v>
      </c>
      <c r="C729" s="7" t="s">
        <v>1766</v>
      </c>
      <c r="D729" s="6" t="s">
        <v>13</v>
      </c>
      <c r="E729" s="6" t="s">
        <v>115</v>
      </c>
      <c r="F729" s="8">
        <v>95.26</v>
      </c>
      <c r="G729" s="8">
        <v>22.45</v>
      </c>
      <c r="H729" s="9">
        <f t="shared" si="87"/>
        <v>2138.59</v>
      </c>
      <c r="J729" s="27">
        <f t="shared" si="88"/>
        <v>22.45</v>
      </c>
      <c r="K729" s="27">
        <f t="shared" si="89"/>
        <v>2138.59</v>
      </c>
      <c r="L729" s="28">
        <f t="shared" si="90"/>
        <v>0</v>
      </c>
    </row>
    <row r="730" spans="1:12" ht="16.5">
      <c r="A730" s="5" t="s">
        <v>1767</v>
      </c>
      <c r="B730" s="6" t="s">
        <v>1282</v>
      </c>
      <c r="C730" s="7" t="s">
        <v>1283</v>
      </c>
      <c r="D730" s="6" t="s">
        <v>13</v>
      </c>
      <c r="E730" s="6" t="s">
        <v>115</v>
      </c>
      <c r="F730" s="8">
        <v>210.36</v>
      </c>
      <c r="G730" s="8">
        <v>27.54</v>
      </c>
      <c r="H730" s="9">
        <f t="shared" si="87"/>
        <v>5793.31</v>
      </c>
      <c r="J730" s="27">
        <f t="shared" si="88"/>
        <v>27.54</v>
      </c>
      <c r="K730" s="27">
        <f t="shared" si="89"/>
        <v>5793.31</v>
      </c>
      <c r="L730" s="28">
        <f t="shared" si="90"/>
        <v>0</v>
      </c>
    </row>
    <row r="731" spans="1:12" ht="20.100000000000001" customHeight="1">
      <c r="A731" s="3" t="s">
        <v>1768</v>
      </c>
      <c r="B731" s="70" t="s">
        <v>1769</v>
      </c>
      <c r="C731" s="70"/>
      <c r="D731" s="70"/>
      <c r="E731" s="70"/>
      <c r="F731" s="70"/>
      <c r="G731" s="70"/>
      <c r="H731" s="4">
        <f>ROUND(SUM(H732:H760),2)</f>
        <v>19626.47</v>
      </c>
      <c r="J731" s="36"/>
      <c r="K731" s="36"/>
      <c r="L731" s="35"/>
    </row>
    <row r="732" spans="1:12" ht="16.5">
      <c r="A732" s="5" t="s">
        <v>1770</v>
      </c>
      <c r="B732" s="6" t="s">
        <v>1330</v>
      </c>
      <c r="C732" s="7" t="s">
        <v>1331</v>
      </c>
      <c r="D732" s="6" t="s">
        <v>13</v>
      </c>
      <c r="E732" s="6" t="s">
        <v>36</v>
      </c>
      <c r="F732" s="8">
        <v>11</v>
      </c>
      <c r="G732" s="8">
        <v>8.0500000000000007</v>
      </c>
      <c r="H732" s="9">
        <f t="shared" ref="H732:H760" si="91">ROUND(ROUND(F732,2)*ROUND(G732,2),2)</f>
        <v>88.55</v>
      </c>
      <c r="J732" s="27">
        <f t="shared" si="88"/>
        <v>8.0500000000000007</v>
      </c>
      <c r="K732" s="27">
        <f t="shared" si="89"/>
        <v>88.55</v>
      </c>
      <c r="L732" s="28">
        <f t="shared" si="90"/>
        <v>0</v>
      </c>
    </row>
    <row r="733" spans="1:12" ht="16.5">
      <c r="A733" s="5" t="s">
        <v>1771</v>
      </c>
      <c r="B733" s="6" t="s">
        <v>1351</v>
      </c>
      <c r="C733" s="7" t="s">
        <v>1352</v>
      </c>
      <c r="D733" s="6" t="s">
        <v>13</v>
      </c>
      <c r="E733" s="6" t="s">
        <v>36</v>
      </c>
      <c r="F733" s="8">
        <v>39</v>
      </c>
      <c r="G733" s="8">
        <v>8.7200000000000006</v>
      </c>
      <c r="H733" s="9">
        <f t="shared" si="91"/>
        <v>340.08</v>
      </c>
      <c r="J733" s="27">
        <f t="shared" si="88"/>
        <v>8.7200000000000006</v>
      </c>
      <c r="K733" s="27">
        <f t="shared" si="89"/>
        <v>340.08</v>
      </c>
      <c r="L733" s="28">
        <f t="shared" si="90"/>
        <v>0</v>
      </c>
    </row>
    <row r="734" spans="1:12" ht="16.5">
      <c r="A734" s="5" t="s">
        <v>1772</v>
      </c>
      <c r="B734" s="6" t="s">
        <v>1354</v>
      </c>
      <c r="C734" s="7" t="s">
        <v>1355</v>
      </c>
      <c r="D734" s="6" t="s">
        <v>13</v>
      </c>
      <c r="E734" s="6" t="s">
        <v>36</v>
      </c>
      <c r="F734" s="8">
        <v>1</v>
      </c>
      <c r="G734" s="8">
        <v>10.38</v>
      </c>
      <c r="H734" s="9">
        <f t="shared" si="91"/>
        <v>10.38</v>
      </c>
      <c r="J734" s="27">
        <f t="shared" si="88"/>
        <v>10.38</v>
      </c>
      <c r="K734" s="27">
        <f t="shared" si="89"/>
        <v>10.38</v>
      </c>
      <c r="L734" s="28">
        <f t="shared" si="90"/>
        <v>0</v>
      </c>
    </row>
    <row r="735" spans="1:12" ht="16.5">
      <c r="A735" s="5" t="s">
        <v>1773</v>
      </c>
      <c r="B735" s="6" t="s">
        <v>1774</v>
      </c>
      <c r="C735" s="7" t="s">
        <v>1775</v>
      </c>
      <c r="D735" s="6" t="s">
        <v>25</v>
      </c>
      <c r="E735" s="6" t="s">
        <v>36</v>
      </c>
      <c r="F735" s="8">
        <v>4</v>
      </c>
      <c r="G735" s="8">
        <v>261.66000000000003</v>
      </c>
      <c r="H735" s="9">
        <f t="shared" si="91"/>
        <v>1046.6400000000001</v>
      </c>
      <c r="J735" s="27">
        <f t="shared" si="88"/>
        <v>261.66000000000003</v>
      </c>
      <c r="K735" s="27">
        <f t="shared" si="89"/>
        <v>1046.6400000000001</v>
      </c>
      <c r="L735" s="28">
        <f t="shared" si="90"/>
        <v>0</v>
      </c>
    </row>
    <row r="736" spans="1:12" ht="16.5">
      <c r="A736" s="5" t="s">
        <v>1776</v>
      </c>
      <c r="B736" s="6" t="s">
        <v>1777</v>
      </c>
      <c r="C736" s="7" t="s">
        <v>1778</v>
      </c>
      <c r="D736" s="6" t="s">
        <v>25</v>
      </c>
      <c r="E736" s="6" t="s">
        <v>36</v>
      </c>
      <c r="F736" s="8">
        <v>3</v>
      </c>
      <c r="G736" s="8">
        <v>384.99</v>
      </c>
      <c r="H736" s="9">
        <f t="shared" si="91"/>
        <v>1154.97</v>
      </c>
      <c r="J736" s="27">
        <f t="shared" si="88"/>
        <v>384.99</v>
      </c>
      <c r="K736" s="27">
        <f t="shared" si="89"/>
        <v>1154.97</v>
      </c>
      <c r="L736" s="28">
        <f t="shared" si="90"/>
        <v>0</v>
      </c>
    </row>
    <row r="737" spans="1:12" ht="16.5">
      <c r="A737" s="5" t="s">
        <v>1779</v>
      </c>
      <c r="B737" s="6" t="s">
        <v>1780</v>
      </c>
      <c r="C737" s="7" t="s">
        <v>1781</v>
      </c>
      <c r="D737" s="6" t="s">
        <v>25</v>
      </c>
      <c r="E737" s="6" t="s">
        <v>36</v>
      </c>
      <c r="F737" s="8">
        <v>4</v>
      </c>
      <c r="G737" s="8">
        <v>405.74</v>
      </c>
      <c r="H737" s="9">
        <f t="shared" si="91"/>
        <v>1622.96</v>
      </c>
      <c r="J737" s="27">
        <f t="shared" si="88"/>
        <v>405.74</v>
      </c>
      <c r="K737" s="27">
        <f t="shared" si="89"/>
        <v>1622.96</v>
      </c>
      <c r="L737" s="28">
        <f t="shared" si="90"/>
        <v>0</v>
      </c>
    </row>
    <row r="738" spans="1:12" ht="16.5">
      <c r="A738" s="5" t="s">
        <v>1782</v>
      </c>
      <c r="B738" s="6" t="s">
        <v>1783</v>
      </c>
      <c r="C738" s="7" t="s">
        <v>1784</v>
      </c>
      <c r="D738" s="6" t="s">
        <v>25</v>
      </c>
      <c r="E738" s="6" t="s">
        <v>36</v>
      </c>
      <c r="F738" s="8">
        <v>1</v>
      </c>
      <c r="G738" s="8">
        <v>147.47</v>
      </c>
      <c r="H738" s="9">
        <f t="shared" si="91"/>
        <v>147.47</v>
      </c>
      <c r="J738" s="27">
        <f t="shared" si="88"/>
        <v>147.47</v>
      </c>
      <c r="K738" s="27">
        <f t="shared" si="89"/>
        <v>147.47</v>
      </c>
      <c r="L738" s="28">
        <f t="shared" si="90"/>
        <v>0</v>
      </c>
    </row>
    <row r="739" spans="1:12" ht="16.5">
      <c r="A739" s="5" t="s">
        <v>1785</v>
      </c>
      <c r="B739" s="6" t="s">
        <v>1786</v>
      </c>
      <c r="C739" s="7" t="s">
        <v>1787</v>
      </c>
      <c r="D739" s="6" t="s">
        <v>13</v>
      </c>
      <c r="E739" s="6" t="s">
        <v>36</v>
      </c>
      <c r="F739" s="8">
        <v>12</v>
      </c>
      <c r="G739" s="8">
        <v>14.78</v>
      </c>
      <c r="H739" s="9">
        <f t="shared" si="91"/>
        <v>177.36</v>
      </c>
      <c r="J739" s="27">
        <f t="shared" si="88"/>
        <v>14.78</v>
      </c>
      <c r="K739" s="27">
        <f t="shared" si="89"/>
        <v>177.36</v>
      </c>
      <c r="L739" s="28">
        <f t="shared" si="90"/>
        <v>0</v>
      </c>
    </row>
    <row r="740" spans="1:12" ht="16.5">
      <c r="A740" s="5" t="s">
        <v>1788</v>
      </c>
      <c r="B740" s="6" t="s">
        <v>1789</v>
      </c>
      <c r="C740" s="7" t="s">
        <v>1790</v>
      </c>
      <c r="D740" s="6" t="s">
        <v>13</v>
      </c>
      <c r="E740" s="6" t="s">
        <v>36</v>
      </c>
      <c r="F740" s="8">
        <v>32</v>
      </c>
      <c r="G740" s="8">
        <v>33.67</v>
      </c>
      <c r="H740" s="9">
        <f t="shared" si="91"/>
        <v>1077.44</v>
      </c>
      <c r="J740" s="27">
        <f t="shared" si="88"/>
        <v>33.67</v>
      </c>
      <c r="K740" s="27">
        <f t="shared" si="89"/>
        <v>1077.44</v>
      </c>
      <c r="L740" s="28">
        <f t="shared" si="90"/>
        <v>0</v>
      </c>
    </row>
    <row r="741" spans="1:12" ht="16.5">
      <c r="A741" s="5" t="s">
        <v>1791</v>
      </c>
      <c r="B741" s="6" t="s">
        <v>1792</v>
      </c>
      <c r="C741" s="7" t="s">
        <v>1793</v>
      </c>
      <c r="D741" s="6" t="s">
        <v>13</v>
      </c>
      <c r="E741" s="6" t="s">
        <v>36</v>
      </c>
      <c r="F741" s="8">
        <v>1</v>
      </c>
      <c r="G741" s="8">
        <v>8.23</v>
      </c>
      <c r="H741" s="9">
        <f t="shared" si="91"/>
        <v>8.23</v>
      </c>
      <c r="J741" s="27">
        <f t="shared" si="88"/>
        <v>8.23</v>
      </c>
      <c r="K741" s="27">
        <f t="shared" si="89"/>
        <v>8.23</v>
      </c>
      <c r="L741" s="28">
        <f t="shared" si="90"/>
        <v>0</v>
      </c>
    </row>
    <row r="742" spans="1:12" ht="16.5">
      <c r="A742" s="5" t="s">
        <v>1794</v>
      </c>
      <c r="B742" s="6" t="s">
        <v>1795</v>
      </c>
      <c r="C742" s="7" t="s">
        <v>1796</v>
      </c>
      <c r="D742" s="6" t="s">
        <v>13</v>
      </c>
      <c r="E742" s="6" t="s">
        <v>36</v>
      </c>
      <c r="F742" s="8">
        <v>4</v>
      </c>
      <c r="G742" s="8">
        <v>11.08</v>
      </c>
      <c r="H742" s="9">
        <f t="shared" si="91"/>
        <v>44.32</v>
      </c>
      <c r="J742" s="27">
        <f t="shared" si="88"/>
        <v>11.08</v>
      </c>
      <c r="K742" s="27">
        <f t="shared" si="89"/>
        <v>44.32</v>
      </c>
      <c r="L742" s="28">
        <f t="shared" si="90"/>
        <v>0</v>
      </c>
    </row>
    <row r="743" spans="1:12" ht="24.75">
      <c r="A743" s="5" t="s">
        <v>1797</v>
      </c>
      <c r="B743" s="6" t="s">
        <v>1798</v>
      </c>
      <c r="C743" s="7" t="s">
        <v>1799</v>
      </c>
      <c r="D743" s="6" t="s">
        <v>13</v>
      </c>
      <c r="E743" s="6" t="s">
        <v>36</v>
      </c>
      <c r="F743" s="8">
        <v>15</v>
      </c>
      <c r="G743" s="8">
        <v>40.78</v>
      </c>
      <c r="H743" s="9">
        <f t="shared" si="91"/>
        <v>611.70000000000005</v>
      </c>
      <c r="J743" s="27">
        <f t="shared" si="88"/>
        <v>40.78</v>
      </c>
      <c r="K743" s="27">
        <f t="shared" si="89"/>
        <v>611.70000000000005</v>
      </c>
      <c r="L743" s="28">
        <f t="shared" si="90"/>
        <v>0</v>
      </c>
    </row>
    <row r="744" spans="1:12" ht="16.5">
      <c r="A744" s="5" t="s">
        <v>1800</v>
      </c>
      <c r="B744" s="6" t="s">
        <v>1801</v>
      </c>
      <c r="C744" s="7" t="s">
        <v>1802</v>
      </c>
      <c r="D744" s="6" t="s">
        <v>13</v>
      </c>
      <c r="E744" s="6" t="s">
        <v>36</v>
      </c>
      <c r="F744" s="8">
        <v>28</v>
      </c>
      <c r="G744" s="8">
        <v>32.880000000000003</v>
      </c>
      <c r="H744" s="9">
        <f t="shared" si="91"/>
        <v>920.64</v>
      </c>
      <c r="J744" s="27">
        <f t="shared" si="88"/>
        <v>32.880000000000003</v>
      </c>
      <c r="K744" s="27">
        <f t="shared" si="89"/>
        <v>920.64</v>
      </c>
      <c r="L744" s="28">
        <f t="shared" si="90"/>
        <v>0</v>
      </c>
    </row>
    <row r="745" spans="1:12" ht="16.5">
      <c r="A745" s="5" t="s">
        <v>1803</v>
      </c>
      <c r="B745" s="6" t="s">
        <v>1804</v>
      </c>
      <c r="C745" s="7" t="s">
        <v>1805</v>
      </c>
      <c r="D745" s="6" t="s">
        <v>13</v>
      </c>
      <c r="E745" s="6" t="s">
        <v>36</v>
      </c>
      <c r="F745" s="8">
        <v>165</v>
      </c>
      <c r="G745" s="8">
        <v>7.62</v>
      </c>
      <c r="H745" s="9">
        <f t="shared" si="91"/>
        <v>1257.3</v>
      </c>
      <c r="J745" s="27">
        <f t="shared" si="88"/>
        <v>7.62</v>
      </c>
      <c r="K745" s="27">
        <f t="shared" si="89"/>
        <v>1257.3</v>
      </c>
      <c r="L745" s="28">
        <f t="shared" si="90"/>
        <v>0</v>
      </c>
    </row>
    <row r="746" spans="1:12" ht="16.5">
      <c r="A746" s="5" t="s">
        <v>1806</v>
      </c>
      <c r="B746" s="6" t="s">
        <v>1807</v>
      </c>
      <c r="C746" s="7" t="s">
        <v>1808</v>
      </c>
      <c r="D746" s="6" t="s">
        <v>13</v>
      </c>
      <c r="E746" s="6" t="s">
        <v>36</v>
      </c>
      <c r="F746" s="8">
        <v>10</v>
      </c>
      <c r="G746" s="8">
        <v>9.7200000000000006</v>
      </c>
      <c r="H746" s="9">
        <f t="shared" si="91"/>
        <v>97.2</v>
      </c>
      <c r="J746" s="27">
        <f t="shared" si="88"/>
        <v>9.7200000000000006</v>
      </c>
      <c r="K746" s="27">
        <f t="shared" si="89"/>
        <v>97.2</v>
      </c>
      <c r="L746" s="28">
        <f t="shared" si="90"/>
        <v>0</v>
      </c>
    </row>
    <row r="747" spans="1:12" ht="16.5">
      <c r="A747" s="5" t="s">
        <v>1809</v>
      </c>
      <c r="B747" s="6" t="s">
        <v>1810</v>
      </c>
      <c r="C747" s="7" t="s">
        <v>1811</v>
      </c>
      <c r="D747" s="6" t="s">
        <v>13</v>
      </c>
      <c r="E747" s="6" t="s">
        <v>36</v>
      </c>
      <c r="F747" s="8">
        <v>36</v>
      </c>
      <c r="G747" s="8">
        <v>14.23</v>
      </c>
      <c r="H747" s="9">
        <f t="shared" si="91"/>
        <v>512.28</v>
      </c>
      <c r="J747" s="27">
        <f t="shared" si="88"/>
        <v>14.23</v>
      </c>
      <c r="K747" s="27">
        <f t="shared" si="89"/>
        <v>512.28</v>
      </c>
      <c r="L747" s="28">
        <f t="shared" si="90"/>
        <v>0</v>
      </c>
    </row>
    <row r="748" spans="1:12" ht="16.5">
      <c r="A748" s="5" t="s">
        <v>1812</v>
      </c>
      <c r="B748" s="6" t="s">
        <v>1813</v>
      </c>
      <c r="C748" s="7" t="s">
        <v>1814</v>
      </c>
      <c r="D748" s="6" t="s">
        <v>25</v>
      </c>
      <c r="E748" s="6" t="s">
        <v>36</v>
      </c>
      <c r="F748" s="8">
        <v>12</v>
      </c>
      <c r="G748" s="8">
        <v>29.38</v>
      </c>
      <c r="H748" s="9">
        <f t="shared" si="91"/>
        <v>352.56</v>
      </c>
      <c r="J748" s="27">
        <f t="shared" si="88"/>
        <v>29.38</v>
      </c>
      <c r="K748" s="27">
        <f t="shared" si="89"/>
        <v>352.56</v>
      </c>
      <c r="L748" s="28">
        <f t="shared" si="90"/>
        <v>0</v>
      </c>
    </row>
    <row r="749" spans="1:12" ht="16.5">
      <c r="A749" s="5" t="s">
        <v>1815</v>
      </c>
      <c r="B749" s="6" t="s">
        <v>1816</v>
      </c>
      <c r="C749" s="7" t="s">
        <v>1817</v>
      </c>
      <c r="D749" s="6" t="s">
        <v>13</v>
      </c>
      <c r="E749" s="6" t="s">
        <v>36</v>
      </c>
      <c r="F749" s="8">
        <v>129</v>
      </c>
      <c r="G749" s="8">
        <v>24.9</v>
      </c>
      <c r="H749" s="9">
        <f t="shared" si="91"/>
        <v>3212.1</v>
      </c>
      <c r="J749" s="27">
        <f t="shared" si="88"/>
        <v>24.9</v>
      </c>
      <c r="K749" s="27">
        <f t="shared" si="89"/>
        <v>3212.1</v>
      </c>
      <c r="L749" s="28">
        <f t="shared" si="90"/>
        <v>0</v>
      </c>
    </row>
    <row r="750" spans="1:12" ht="16.5">
      <c r="A750" s="5" t="s">
        <v>1818</v>
      </c>
      <c r="B750" s="6" t="s">
        <v>1819</v>
      </c>
      <c r="C750" s="7" t="s">
        <v>1820</v>
      </c>
      <c r="D750" s="6" t="s">
        <v>13</v>
      </c>
      <c r="E750" s="6" t="s">
        <v>36</v>
      </c>
      <c r="F750" s="8">
        <v>53</v>
      </c>
      <c r="G750" s="8">
        <v>60.96</v>
      </c>
      <c r="H750" s="9">
        <f t="shared" si="91"/>
        <v>3230.88</v>
      </c>
      <c r="J750" s="27">
        <f t="shared" si="88"/>
        <v>60.96</v>
      </c>
      <c r="K750" s="27">
        <f t="shared" si="89"/>
        <v>3230.88</v>
      </c>
      <c r="L750" s="28">
        <f t="shared" si="90"/>
        <v>0</v>
      </c>
    </row>
    <row r="751" spans="1:12" ht="16.5">
      <c r="A751" s="5" t="s">
        <v>1821</v>
      </c>
      <c r="B751" s="6" t="s">
        <v>1822</v>
      </c>
      <c r="C751" s="7" t="s">
        <v>1823</v>
      </c>
      <c r="D751" s="6" t="s">
        <v>13</v>
      </c>
      <c r="E751" s="6" t="s">
        <v>36</v>
      </c>
      <c r="F751" s="8">
        <v>115</v>
      </c>
      <c r="G751" s="8">
        <v>5.68</v>
      </c>
      <c r="H751" s="9">
        <f t="shared" si="91"/>
        <v>653.20000000000005</v>
      </c>
      <c r="J751" s="27">
        <f t="shared" si="88"/>
        <v>5.68</v>
      </c>
      <c r="K751" s="27">
        <f t="shared" si="89"/>
        <v>653.20000000000005</v>
      </c>
      <c r="L751" s="28">
        <f t="shared" si="90"/>
        <v>0</v>
      </c>
    </row>
    <row r="752" spans="1:12" ht="16.5">
      <c r="A752" s="5" t="s">
        <v>1824</v>
      </c>
      <c r="B752" s="6" t="s">
        <v>1825</v>
      </c>
      <c r="C752" s="7" t="s">
        <v>1826</v>
      </c>
      <c r="D752" s="6" t="s">
        <v>13</v>
      </c>
      <c r="E752" s="6" t="s">
        <v>36</v>
      </c>
      <c r="F752" s="8">
        <v>31</v>
      </c>
      <c r="G752" s="8">
        <v>7.23</v>
      </c>
      <c r="H752" s="9">
        <f t="shared" si="91"/>
        <v>224.13</v>
      </c>
      <c r="J752" s="27">
        <f t="shared" si="88"/>
        <v>7.23</v>
      </c>
      <c r="K752" s="27">
        <f t="shared" si="89"/>
        <v>224.13</v>
      </c>
      <c r="L752" s="28">
        <f t="shared" si="90"/>
        <v>0</v>
      </c>
    </row>
    <row r="753" spans="1:12" ht="16.5">
      <c r="A753" s="5" t="s">
        <v>1827</v>
      </c>
      <c r="B753" s="6" t="s">
        <v>1828</v>
      </c>
      <c r="C753" s="7" t="s">
        <v>1829</v>
      </c>
      <c r="D753" s="6" t="s">
        <v>13</v>
      </c>
      <c r="E753" s="6" t="s">
        <v>36</v>
      </c>
      <c r="F753" s="8">
        <v>70</v>
      </c>
      <c r="G753" s="8">
        <v>14.38</v>
      </c>
      <c r="H753" s="9">
        <f t="shared" si="91"/>
        <v>1006.6</v>
      </c>
      <c r="J753" s="27">
        <f t="shared" si="88"/>
        <v>14.38</v>
      </c>
      <c r="K753" s="27">
        <f t="shared" si="89"/>
        <v>1006.6</v>
      </c>
      <c r="L753" s="28">
        <f t="shared" si="90"/>
        <v>0</v>
      </c>
    </row>
    <row r="754" spans="1:12" ht="24.75">
      <c r="A754" s="5" t="s">
        <v>1830</v>
      </c>
      <c r="B754" s="6" t="s">
        <v>1831</v>
      </c>
      <c r="C754" s="7" t="s">
        <v>1832</v>
      </c>
      <c r="D754" s="6" t="s">
        <v>13</v>
      </c>
      <c r="E754" s="6" t="s">
        <v>36</v>
      </c>
      <c r="F754" s="8">
        <v>12</v>
      </c>
      <c r="G754" s="8">
        <v>59.81</v>
      </c>
      <c r="H754" s="9">
        <f t="shared" si="91"/>
        <v>717.72</v>
      </c>
      <c r="J754" s="27">
        <f t="shared" si="88"/>
        <v>59.81</v>
      </c>
      <c r="K754" s="27">
        <f t="shared" si="89"/>
        <v>717.72</v>
      </c>
      <c r="L754" s="28">
        <f t="shared" si="90"/>
        <v>0</v>
      </c>
    </row>
    <row r="755" spans="1:12" ht="16.5">
      <c r="A755" s="5" t="s">
        <v>1833</v>
      </c>
      <c r="B755" s="6" t="s">
        <v>1834</v>
      </c>
      <c r="C755" s="7" t="s">
        <v>1835</v>
      </c>
      <c r="D755" s="6" t="s">
        <v>13</v>
      </c>
      <c r="E755" s="6" t="s">
        <v>36</v>
      </c>
      <c r="F755" s="8">
        <v>1</v>
      </c>
      <c r="G755" s="8">
        <v>17.920000000000002</v>
      </c>
      <c r="H755" s="9">
        <f t="shared" si="91"/>
        <v>17.920000000000002</v>
      </c>
      <c r="J755" s="27">
        <f t="shared" si="88"/>
        <v>17.920000000000002</v>
      </c>
      <c r="K755" s="27">
        <f t="shared" si="89"/>
        <v>17.920000000000002</v>
      </c>
      <c r="L755" s="28">
        <f t="shared" si="90"/>
        <v>0</v>
      </c>
    </row>
    <row r="756" spans="1:12" ht="16.5">
      <c r="A756" s="5" t="s">
        <v>1836</v>
      </c>
      <c r="B756" s="6" t="s">
        <v>1468</v>
      </c>
      <c r="C756" s="7" t="s">
        <v>1469</v>
      </c>
      <c r="D756" s="6" t="s">
        <v>13</v>
      </c>
      <c r="E756" s="6" t="s">
        <v>36</v>
      </c>
      <c r="F756" s="8">
        <v>1</v>
      </c>
      <c r="G756" s="8">
        <v>29.02</v>
      </c>
      <c r="H756" s="9">
        <f t="shared" si="91"/>
        <v>29.02</v>
      </c>
      <c r="J756" s="27">
        <f t="shared" si="88"/>
        <v>29.02</v>
      </c>
      <c r="K756" s="27">
        <f t="shared" si="89"/>
        <v>29.02</v>
      </c>
      <c r="L756" s="28">
        <f t="shared" si="90"/>
        <v>0</v>
      </c>
    </row>
    <row r="757" spans="1:12" ht="16.5">
      <c r="A757" s="5" t="s">
        <v>1837</v>
      </c>
      <c r="B757" s="6" t="s">
        <v>1456</v>
      </c>
      <c r="C757" s="7" t="s">
        <v>1457</v>
      </c>
      <c r="D757" s="6" t="s">
        <v>13</v>
      </c>
      <c r="E757" s="6" t="s">
        <v>36</v>
      </c>
      <c r="F757" s="8">
        <v>2</v>
      </c>
      <c r="G757" s="8">
        <v>12.78</v>
      </c>
      <c r="H757" s="9">
        <f t="shared" si="91"/>
        <v>25.56</v>
      </c>
      <c r="J757" s="27">
        <f t="shared" si="88"/>
        <v>12.78</v>
      </c>
      <c r="K757" s="27">
        <f t="shared" si="89"/>
        <v>25.56</v>
      </c>
      <c r="L757" s="28">
        <f t="shared" si="90"/>
        <v>0</v>
      </c>
    </row>
    <row r="758" spans="1:12" ht="16.5">
      <c r="A758" s="5" t="s">
        <v>1838</v>
      </c>
      <c r="B758" s="6" t="s">
        <v>1471</v>
      </c>
      <c r="C758" s="7" t="s">
        <v>1472</v>
      </c>
      <c r="D758" s="6" t="s">
        <v>13</v>
      </c>
      <c r="E758" s="6" t="s">
        <v>36</v>
      </c>
      <c r="F758" s="8">
        <v>25</v>
      </c>
      <c r="G758" s="8">
        <v>13.63</v>
      </c>
      <c r="H758" s="9">
        <f t="shared" si="91"/>
        <v>340.75</v>
      </c>
      <c r="J758" s="27">
        <f t="shared" si="88"/>
        <v>13.63</v>
      </c>
      <c r="K758" s="27">
        <f t="shared" si="89"/>
        <v>340.75</v>
      </c>
      <c r="L758" s="28">
        <f t="shared" si="90"/>
        <v>0</v>
      </c>
    </row>
    <row r="759" spans="1:12" ht="16.5">
      <c r="A759" s="5" t="s">
        <v>1839</v>
      </c>
      <c r="B759" s="6" t="s">
        <v>1477</v>
      </c>
      <c r="C759" s="7" t="s">
        <v>1478</v>
      </c>
      <c r="D759" s="6" t="s">
        <v>13</v>
      </c>
      <c r="E759" s="6" t="s">
        <v>36</v>
      </c>
      <c r="F759" s="8">
        <v>5</v>
      </c>
      <c r="G759" s="8">
        <v>18.350000000000001</v>
      </c>
      <c r="H759" s="9">
        <f t="shared" si="91"/>
        <v>91.75</v>
      </c>
      <c r="J759" s="27">
        <f t="shared" si="88"/>
        <v>18.350000000000001</v>
      </c>
      <c r="K759" s="27">
        <f t="shared" si="89"/>
        <v>91.75</v>
      </c>
      <c r="L759" s="28">
        <f t="shared" si="90"/>
        <v>0</v>
      </c>
    </row>
    <row r="760" spans="1:12" ht="16.5">
      <c r="A760" s="5" t="s">
        <v>1840</v>
      </c>
      <c r="B760" s="6" t="s">
        <v>1486</v>
      </c>
      <c r="C760" s="7" t="s">
        <v>1487</v>
      </c>
      <c r="D760" s="6" t="s">
        <v>13</v>
      </c>
      <c r="E760" s="6" t="s">
        <v>36</v>
      </c>
      <c r="F760" s="8">
        <v>28</v>
      </c>
      <c r="G760" s="8">
        <v>21.67</v>
      </c>
      <c r="H760" s="9">
        <f t="shared" si="91"/>
        <v>606.76</v>
      </c>
      <c r="J760" s="27">
        <f t="shared" si="88"/>
        <v>21.67</v>
      </c>
      <c r="K760" s="27">
        <f t="shared" si="89"/>
        <v>606.76</v>
      </c>
      <c r="L760" s="28">
        <f t="shared" si="90"/>
        <v>0</v>
      </c>
    </row>
    <row r="761" spans="1:12" ht="20.100000000000001" customHeight="1">
      <c r="A761" s="3" t="s">
        <v>1841</v>
      </c>
      <c r="B761" s="70" t="s">
        <v>1842</v>
      </c>
      <c r="C761" s="70"/>
      <c r="D761" s="70"/>
      <c r="E761" s="70"/>
      <c r="F761" s="70"/>
      <c r="G761" s="70"/>
      <c r="H761" s="4">
        <f>ROUND(SUM(H762:H768),2)</f>
        <v>137126.12</v>
      </c>
      <c r="J761" s="36"/>
      <c r="K761" s="36"/>
      <c r="L761" s="35"/>
    </row>
    <row r="762" spans="1:12" ht="24.75">
      <c r="A762" s="5" t="s">
        <v>1843</v>
      </c>
      <c r="B762" s="6" t="s">
        <v>1844</v>
      </c>
      <c r="C762" s="7" t="s">
        <v>1845</v>
      </c>
      <c r="D762" s="6" t="s">
        <v>13</v>
      </c>
      <c r="E762" s="6" t="s">
        <v>36</v>
      </c>
      <c r="F762" s="8">
        <v>15</v>
      </c>
      <c r="G762" s="8">
        <v>597.30999999999995</v>
      </c>
      <c r="H762" s="9">
        <f t="shared" ref="H762:H768" si="92">ROUND(ROUND(F762,2)*ROUND(G762,2),2)</f>
        <v>8959.65</v>
      </c>
      <c r="J762" s="27">
        <f t="shared" si="88"/>
        <v>597.30999999999995</v>
      </c>
      <c r="K762" s="27">
        <f t="shared" si="89"/>
        <v>8959.65</v>
      </c>
      <c r="L762" s="28">
        <f t="shared" si="90"/>
        <v>0</v>
      </c>
    </row>
    <row r="763" spans="1:12" ht="24.75">
      <c r="A763" s="5" t="s">
        <v>1846</v>
      </c>
      <c r="B763" s="6" t="s">
        <v>1847</v>
      </c>
      <c r="C763" s="7" t="s">
        <v>1848</v>
      </c>
      <c r="D763" s="6" t="s">
        <v>25</v>
      </c>
      <c r="E763" s="6" t="s">
        <v>36</v>
      </c>
      <c r="F763" s="8">
        <v>2</v>
      </c>
      <c r="G763" s="8">
        <v>54411.18</v>
      </c>
      <c r="H763" s="9">
        <f t="shared" si="92"/>
        <v>108822.36</v>
      </c>
      <c r="J763" s="27">
        <f t="shared" si="88"/>
        <v>54411.18</v>
      </c>
      <c r="K763" s="27">
        <f t="shared" si="89"/>
        <v>108822.36</v>
      </c>
      <c r="L763" s="28">
        <f t="shared" si="90"/>
        <v>0</v>
      </c>
    </row>
    <row r="764" spans="1:12" ht="24.75">
      <c r="A764" s="5" t="s">
        <v>1849</v>
      </c>
      <c r="B764" s="6" t="s">
        <v>1850</v>
      </c>
      <c r="C764" s="7" t="s">
        <v>1851</v>
      </c>
      <c r="D764" s="6" t="s">
        <v>13</v>
      </c>
      <c r="E764" s="6" t="s">
        <v>36</v>
      </c>
      <c r="F764" s="8">
        <v>5</v>
      </c>
      <c r="G764" s="8">
        <v>2664.11</v>
      </c>
      <c r="H764" s="9">
        <f t="shared" si="92"/>
        <v>13320.55</v>
      </c>
      <c r="J764" s="27">
        <f t="shared" si="88"/>
        <v>2664.11</v>
      </c>
      <c r="K764" s="27">
        <f t="shared" si="89"/>
        <v>13320.55</v>
      </c>
      <c r="L764" s="28">
        <f t="shared" si="90"/>
        <v>0</v>
      </c>
    </row>
    <row r="765" spans="1:12" ht="16.5">
      <c r="A765" s="5" t="s">
        <v>1852</v>
      </c>
      <c r="B765" s="6" t="s">
        <v>1853</v>
      </c>
      <c r="C765" s="7" t="s">
        <v>1854</v>
      </c>
      <c r="D765" s="6" t="s">
        <v>13</v>
      </c>
      <c r="E765" s="6" t="s">
        <v>115</v>
      </c>
      <c r="F765" s="8">
        <v>2.75</v>
      </c>
      <c r="G765" s="8">
        <v>1496.61</v>
      </c>
      <c r="H765" s="9">
        <f t="shared" si="92"/>
        <v>4115.68</v>
      </c>
      <c r="J765" s="27">
        <f t="shared" si="88"/>
        <v>1496.61</v>
      </c>
      <c r="K765" s="27">
        <f t="shared" si="89"/>
        <v>4115.68</v>
      </c>
      <c r="L765" s="28">
        <f t="shared" si="90"/>
        <v>0</v>
      </c>
    </row>
    <row r="766" spans="1:12" ht="16.5">
      <c r="A766" s="5" t="s">
        <v>1855</v>
      </c>
      <c r="B766" s="6" t="s">
        <v>1856</v>
      </c>
      <c r="C766" s="7" t="s">
        <v>1857</v>
      </c>
      <c r="D766" s="6" t="s">
        <v>13</v>
      </c>
      <c r="E766" s="6" t="s">
        <v>36</v>
      </c>
      <c r="F766" s="8">
        <v>9</v>
      </c>
      <c r="G766" s="8">
        <v>15.96</v>
      </c>
      <c r="H766" s="9">
        <f t="shared" si="92"/>
        <v>143.63999999999999</v>
      </c>
      <c r="J766" s="27">
        <f t="shared" si="88"/>
        <v>15.96</v>
      </c>
      <c r="K766" s="27">
        <f t="shared" si="89"/>
        <v>143.63999999999999</v>
      </c>
      <c r="L766" s="28">
        <f t="shared" si="90"/>
        <v>0</v>
      </c>
    </row>
    <row r="767" spans="1:12" ht="16.5">
      <c r="A767" s="5" t="s">
        <v>1858</v>
      </c>
      <c r="B767" s="6" t="s">
        <v>1859</v>
      </c>
      <c r="C767" s="7" t="s">
        <v>1860</v>
      </c>
      <c r="D767" s="6" t="s">
        <v>25</v>
      </c>
      <c r="E767" s="6" t="s">
        <v>36</v>
      </c>
      <c r="F767" s="8">
        <v>36</v>
      </c>
      <c r="G767" s="8">
        <v>36.67</v>
      </c>
      <c r="H767" s="9">
        <f t="shared" si="92"/>
        <v>1320.12</v>
      </c>
      <c r="J767" s="27">
        <f t="shared" si="88"/>
        <v>36.67</v>
      </c>
      <c r="K767" s="27">
        <f t="shared" si="89"/>
        <v>1320.12</v>
      </c>
      <c r="L767" s="28">
        <f t="shared" si="90"/>
        <v>0</v>
      </c>
    </row>
    <row r="768" spans="1:12" ht="16.5">
      <c r="A768" s="5" t="s">
        <v>1861</v>
      </c>
      <c r="B768" s="6" t="s">
        <v>1862</v>
      </c>
      <c r="C768" s="7" t="s">
        <v>1863</v>
      </c>
      <c r="D768" s="6" t="s">
        <v>25</v>
      </c>
      <c r="E768" s="6" t="s">
        <v>36</v>
      </c>
      <c r="F768" s="8">
        <v>1</v>
      </c>
      <c r="G768" s="8">
        <v>444.12</v>
      </c>
      <c r="H768" s="9">
        <f t="shared" si="92"/>
        <v>444.12</v>
      </c>
      <c r="J768" s="27">
        <f t="shared" si="88"/>
        <v>444.12</v>
      </c>
      <c r="K768" s="27">
        <f t="shared" si="89"/>
        <v>444.12</v>
      </c>
      <c r="L768" s="28">
        <f t="shared" si="90"/>
        <v>0</v>
      </c>
    </row>
    <row r="769" spans="1:12" ht="20.100000000000001" customHeight="1">
      <c r="A769" s="3" t="s">
        <v>1864</v>
      </c>
      <c r="B769" s="70" t="s">
        <v>1865</v>
      </c>
      <c r="C769" s="70"/>
      <c r="D769" s="70"/>
      <c r="E769" s="70"/>
      <c r="F769" s="70"/>
      <c r="G769" s="70"/>
      <c r="H769" s="4">
        <f>ROUND(SUM(H770:H771),2)</f>
        <v>100841.1</v>
      </c>
      <c r="J769" s="36"/>
      <c r="K769" s="36"/>
      <c r="L769" s="35"/>
    </row>
    <row r="770" spans="1:12" ht="16.5">
      <c r="A770" s="5" t="s">
        <v>1866</v>
      </c>
      <c r="B770" s="6" t="s">
        <v>1867</v>
      </c>
      <c r="C770" s="7" t="s">
        <v>1868</v>
      </c>
      <c r="D770" s="6" t="s">
        <v>13</v>
      </c>
      <c r="E770" s="6" t="s">
        <v>42</v>
      </c>
      <c r="F770" s="8">
        <v>681.55</v>
      </c>
      <c r="G770" s="8">
        <v>34.770000000000003</v>
      </c>
      <c r="H770" s="9">
        <f>ROUND(ROUND(F770,2)*ROUND(G770,2),2)</f>
        <v>23697.49</v>
      </c>
      <c r="J770" s="27">
        <f t="shared" si="88"/>
        <v>34.770000000000003</v>
      </c>
      <c r="K770" s="27">
        <f t="shared" si="89"/>
        <v>23697.49</v>
      </c>
      <c r="L770" s="28">
        <f t="shared" si="90"/>
        <v>0</v>
      </c>
    </row>
    <row r="771" spans="1:12" ht="24.75">
      <c r="A771" s="5" t="s">
        <v>1869</v>
      </c>
      <c r="B771" s="6" t="s">
        <v>1870</v>
      </c>
      <c r="C771" s="7" t="s">
        <v>1871</v>
      </c>
      <c r="D771" s="6" t="s">
        <v>13</v>
      </c>
      <c r="E771" s="6" t="s">
        <v>42</v>
      </c>
      <c r="F771" s="8">
        <v>1204.24</v>
      </c>
      <c r="G771" s="8">
        <v>64.06</v>
      </c>
      <c r="H771" s="9">
        <f>ROUND(ROUND(F771,2)*ROUND(G771,2),2)</f>
        <v>77143.61</v>
      </c>
      <c r="J771" s="27">
        <f t="shared" si="88"/>
        <v>64.06</v>
      </c>
      <c r="K771" s="27">
        <f t="shared" si="89"/>
        <v>77143.61</v>
      </c>
      <c r="L771" s="28">
        <f t="shared" si="90"/>
        <v>0</v>
      </c>
    </row>
    <row r="772" spans="1:12" ht="20.100000000000001" customHeight="1">
      <c r="A772" s="3" t="s">
        <v>1872</v>
      </c>
      <c r="B772" s="70" t="s">
        <v>1873</v>
      </c>
      <c r="C772" s="70"/>
      <c r="D772" s="70"/>
      <c r="E772" s="70"/>
      <c r="F772" s="70"/>
      <c r="G772" s="70"/>
      <c r="H772" s="4">
        <f>ROUND(H773+H778+H792+H806,2)</f>
        <v>106206.97</v>
      </c>
      <c r="J772" s="36"/>
      <c r="K772" s="36"/>
      <c r="L772" s="35"/>
    </row>
    <row r="773" spans="1:12" ht="20.100000000000001" customHeight="1">
      <c r="A773" s="3" t="s">
        <v>1874</v>
      </c>
      <c r="B773" s="70" t="s">
        <v>1875</v>
      </c>
      <c r="C773" s="70"/>
      <c r="D773" s="70"/>
      <c r="E773" s="70"/>
      <c r="F773" s="70"/>
      <c r="G773" s="70"/>
      <c r="H773" s="4">
        <f>ROUND(SUM(H774:H777),2)</f>
        <v>12049.53</v>
      </c>
      <c r="J773" s="36"/>
      <c r="K773" s="36"/>
      <c r="L773" s="35"/>
    </row>
    <row r="774" spans="1:12" ht="16.5">
      <c r="A774" s="5" t="s">
        <v>1876</v>
      </c>
      <c r="B774" s="6" t="s">
        <v>1877</v>
      </c>
      <c r="C774" s="7" t="s">
        <v>1878</v>
      </c>
      <c r="D774" s="6" t="s">
        <v>13</v>
      </c>
      <c r="E774" s="6" t="s">
        <v>36</v>
      </c>
      <c r="F774" s="8">
        <v>4</v>
      </c>
      <c r="G774" s="8">
        <v>746.54</v>
      </c>
      <c r="H774" s="9">
        <f>ROUND(ROUND(F774,2)*ROUND(G774,2),2)</f>
        <v>2986.16</v>
      </c>
      <c r="J774" s="27">
        <f t="shared" si="88"/>
        <v>746.54</v>
      </c>
      <c r="K774" s="27">
        <f t="shared" si="89"/>
        <v>2986.16</v>
      </c>
      <c r="L774" s="28">
        <f t="shared" si="90"/>
        <v>0</v>
      </c>
    </row>
    <row r="775" spans="1:12" ht="49.5">
      <c r="A775" s="5" t="s">
        <v>1879</v>
      </c>
      <c r="B775" s="6" t="s">
        <v>1880</v>
      </c>
      <c r="C775" s="7" t="s">
        <v>1881</v>
      </c>
      <c r="D775" s="6" t="s">
        <v>25</v>
      </c>
      <c r="E775" s="6" t="s">
        <v>36</v>
      </c>
      <c r="F775" s="8">
        <v>1</v>
      </c>
      <c r="G775" s="8">
        <v>3262.95</v>
      </c>
      <c r="H775" s="9">
        <f>ROUND(ROUND(F775,2)*ROUND(G775,2),2)</f>
        <v>3262.95</v>
      </c>
      <c r="J775" s="27">
        <f t="shared" si="88"/>
        <v>3262.95</v>
      </c>
      <c r="K775" s="27">
        <f t="shared" si="89"/>
        <v>3262.95</v>
      </c>
      <c r="L775" s="28">
        <f t="shared" si="90"/>
        <v>0</v>
      </c>
    </row>
    <row r="776" spans="1:12" ht="16.5">
      <c r="A776" s="5" t="s">
        <v>1882</v>
      </c>
      <c r="B776" s="6" t="s">
        <v>1883</v>
      </c>
      <c r="C776" s="7" t="s">
        <v>1884</v>
      </c>
      <c r="D776" s="6" t="s">
        <v>13</v>
      </c>
      <c r="E776" s="6" t="s">
        <v>36</v>
      </c>
      <c r="F776" s="8">
        <v>12</v>
      </c>
      <c r="G776" s="8">
        <v>266.54000000000002</v>
      </c>
      <c r="H776" s="9">
        <f>ROUND(ROUND(F776,2)*ROUND(G776,2),2)</f>
        <v>3198.48</v>
      </c>
      <c r="J776" s="27">
        <f t="shared" si="88"/>
        <v>266.54000000000002</v>
      </c>
      <c r="K776" s="27">
        <f t="shared" si="89"/>
        <v>3198.48</v>
      </c>
      <c r="L776" s="28">
        <f t="shared" si="90"/>
        <v>0</v>
      </c>
    </row>
    <row r="777" spans="1:12" ht="16.5">
      <c r="A777" s="5" t="s">
        <v>1885</v>
      </c>
      <c r="B777" s="6" t="s">
        <v>1886</v>
      </c>
      <c r="C777" s="7" t="s">
        <v>1887</v>
      </c>
      <c r="D777" s="6" t="s">
        <v>13</v>
      </c>
      <c r="E777" s="6" t="s">
        <v>36</v>
      </c>
      <c r="F777" s="8">
        <v>11</v>
      </c>
      <c r="G777" s="8">
        <v>236.54</v>
      </c>
      <c r="H777" s="9">
        <f>ROUND(ROUND(F777,2)*ROUND(G777,2),2)</f>
        <v>2601.94</v>
      </c>
      <c r="J777" s="27">
        <f t="shared" si="88"/>
        <v>236.54</v>
      </c>
      <c r="K777" s="27">
        <f t="shared" si="89"/>
        <v>2601.94</v>
      </c>
      <c r="L777" s="28">
        <f t="shared" si="90"/>
        <v>0</v>
      </c>
    </row>
    <row r="778" spans="1:12" ht="20.100000000000001" customHeight="1">
      <c r="A778" s="3" t="s">
        <v>1888</v>
      </c>
      <c r="B778" s="70" t="s">
        <v>1889</v>
      </c>
      <c r="C778" s="70"/>
      <c r="D778" s="70"/>
      <c r="E778" s="70"/>
      <c r="F778" s="70"/>
      <c r="G778" s="70"/>
      <c r="H778" s="4">
        <f>ROUND(SUM(H779:H791),2)</f>
        <v>4292.3900000000003</v>
      </c>
      <c r="J778" s="36"/>
      <c r="K778" s="36"/>
      <c r="L778" s="35"/>
    </row>
    <row r="779" spans="1:12" ht="33">
      <c r="A779" s="5" t="s">
        <v>1890</v>
      </c>
      <c r="B779" s="6" t="s">
        <v>1891</v>
      </c>
      <c r="C779" s="7" t="s">
        <v>1892</v>
      </c>
      <c r="D779" s="6" t="s">
        <v>25</v>
      </c>
      <c r="E779" s="6" t="s">
        <v>36</v>
      </c>
      <c r="F779" s="8">
        <v>1</v>
      </c>
      <c r="G779" s="8">
        <v>48.94</v>
      </c>
      <c r="H779" s="9">
        <f t="shared" ref="H779:H791" si="93">ROUND(ROUND(F779,2)*ROUND(G779,2),2)</f>
        <v>48.94</v>
      </c>
      <c r="J779" s="27">
        <f t="shared" si="88"/>
        <v>48.94</v>
      </c>
      <c r="K779" s="27">
        <f t="shared" si="89"/>
        <v>48.94</v>
      </c>
      <c r="L779" s="28">
        <f t="shared" si="90"/>
        <v>0</v>
      </c>
    </row>
    <row r="780" spans="1:12" ht="33">
      <c r="A780" s="5" t="s">
        <v>1893</v>
      </c>
      <c r="B780" s="6" t="s">
        <v>1894</v>
      </c>
      <c r="C780" s="7" t="s">
        <v>1895</v>
      </c>
      <c r="D780" s="6" t="s">
        <v>25</v>
      </c>
      <c r="E780" s="6" t="s">
        <v>36</v>
      </c>
      <c r="F780" s="8">
        <v>10</v>
      </c>
      <c r="G780" s="8">
        <v>29.85</v>
      </c>
      <c r="H780" s="9">
        <f t="shared" si="93"/>
        <v>298.5</v>
      </c>
      <c r="J780" s="27">
        <f t="shared" si="88"/>
        <v>29.85</v>
      </c>
      <c r="K780" s="27">
        <f t="shared" si="89"/>
        <v>298.5</v>
      </c>
      <c r="L780" s="28">
        <f t="shared" si="90"/>
        <v>0</v>
      </c>
    </row>
    <row r="781" spans="1:12" ht="33">
      <c r="A781" s="5" t="s">
        <v>1896</v>
      </c>
      <c r="B781" s="6" t="s">
        <v>1897</v>
      </c>
      <c r="C781" s="7" t="s">
        <v>1898</v>
      </c>
      <c r="D781" s="6" t="s">
        <v>25</v>
      </c>
      <c r="E781" s="6" t="s">
        <v>36</v>
      </c>
      <c r="F781" s="8">
        <v>2</v>
      </c>
      <c r="G781" s="8">
        <v>26.64</v>
      </c>
      <c r="H781" s="9">
        <f t="shared" si="93"/>
        <v>53.28</v>
      </c>
      <c r="J781" s="27">
        <f t="shared" si="88"/>
        <v>26.64</v>
      </c>
      <c r="K781" s="27">
        <f t="shared" si="89"/>
        <v>53.28</v>
      </c>
      <c r="L781" s="28">
        <f t="shared" si="90"/>
        <v>0</v>
      </c>
    </row>
    <row r="782" spans="1:12" ht="33">
      <c r="A782" s="5" t="s">
        <v>1899</v>
      </c>
      <c r="B782" s="6" t="s">
        <v>1900</v>
      </c>
      <c r="C782" s="7" t="s">
        <v>1901</v>
      </c>
      <c r="D782" s="6" t="s">
        <v>25</v>
      </c>
      <c r="E782" s="6" t="s">
        <v>36</v>
      </c>
      <c r="F782" s="8">
        <v>37</v>
      </c>
      <c r="G782" s="8">
        <v>27.15</v>
      </c>
      <c r="H782" s="9">
        <f t="shared" si="93"/>
        <v>1004.55</v>
      </c>
      <c r="J782" s="27">
        <f t="shared" si="88"/>
        <v>27.15</v>
      </c>
      <c r="K782" s="27">
        <f t="shared" si="89"/>
        <v>1004.55</v>
      </c>
      <c r="L782" s="28">
        <f t="shared" si="90"/>
        <v>0</v>
      </c>
    </row>
    <row r="783" spans="1:12" ht="33">
      <c r="A783" s="5" t="s">
        <v>1902</v>
      </c>
      <c r="B783" s="6" t="s">
        <v>1903</v>
      </c>
      <c r="C783" s="7" t="s">
        <v>1904</v>
      </c>
      <c r="D783" s="6" t="s">
        <v>25</v>
      </c>
      <c r="E783" s="6" t="s">
        <v>36</v>
      </c>
      <c r="F783" s="8">
        <v>3</v>
      </c>
      <c r="G783" s="8">
        <v>27.15</v>
      </c>
      <c r="H783" s="9">
        <f t="shared" si="93"/>
        <v>81.45</v>
      </c>
      <c r="J783" s="27">
        <f t="shared" si="88"/>
        <v>27.15</v>
      </c>
      <c r="K783" s="27">
        <f t="shared" si="89"/>
        <v>81.45</v>
      </c>
      <c r="L783" s="28">
        <f t="shared" si="90"/>
        <v>0</v>
      </c>
    </row>
    <row r="784" spans="1:12" ht="33">
      <c r="A784" s="5" t="s">
        <v>1905</v>
      </c>
      <c r="B784" s="6" t="s">
        <v>1906</v>
      </c>
      <c r="C784" s="7" t="s">
        <v>1907</v>
      </c>
      <c r="D784" s="6" t="s">
        <v>25</v>
      </c>
      <c r="E784" s="6" t="s">
        <v>36</v>
      </c>
      <c r="F784" s="8">
        <v>11</v>
      </c>
      <c r="G784" s="8">
        <v>26.64</v>
      </c>
      <c r="H784" s="9">
        <f t="shared" si="93"/>
        <v>293.04000000000002</v>
      </c>
      <c r="J784" s="27">
        <f t="shared" si="88"/>
        <v>26.64</v>
      </c>
      <c r="K784" s="27">
        <f t="shared" si="89"/>
        <v>293.04000000000002</v>
      </c>
      <c r="L784" s="28">
        <f t="shared" si="90"/>
        <v>0</v>
      </c>
    </row>
    <row r="785" spans="1:12" ht="33">
      <c r="A785" s="5" t="s">
        <v>1908</v>
      </c>
      <c r="B785" s="6" t="s">
        <v>1909</v>
      </c>
      <c r="C785" s="7" t="s">
        <v>1910</v>
      </c>
      <c r="D785" s="6" t="s">
        <v>25</v>
      </c>
      <c r="E785" s="6" t="s">
        <v>36</v>
      </c>
      <c r="F785" s="8">
        <v>3</v>
      </c>
      <c r="G785" s="8">
        <v>18.100000000000001</v>
      </c>
      <c r="H785" s="9">
        <f t="shared" si="93"/>
        <v>54.3</v>
      </c>
      <c r="J785" s="27">
        <f t="shared" ref="J785:J848" si="94">G785-G785*$J$4</f>
        <v>18.100000000000001</v>
      </c>
      <c r="K785" s="27">
        <f t="shared" ref="K785:K848" si="95">ROUND(J785*F785,2)</f>
        <v>54.3</v>
      </c>
      <c r="L785" s="28">
        <f t="shared" ref="L785:L848" si="96">1-J785/G785</f>
        <v>0</v>
      </c>
    </row>
    <row r="786" spans="1:12" ht="33">
      <c r="A786" s="5" t="s">
        <v>1911</v>
      </c>
      <c r="B786" s="6" t="s">
        <v>1912</v>
      </c>
      <c r="C786" s="7" t="s">
        <v>1913</v>
      </c>
      <c r="D786" s="6" t="s">
        <v>25</v>
      </c>
      <c r="E786" s="6" t="s">
        <v>36</v>
      </c>
      <c r="F786" s="8">
        <v>3</v>
      </c>
      <c r="G786" s="8">
        <v>36.57</v>
      </c>
      <c r="H786" s="9">
        <f t="shared" si="93"/>
        <v>109.71</v>
      </c>
      <c r="J786" s="27">
        <f t="shared" si="94"/>
        <v>36.57</v>
      </c>
      <c r="K786" s="27">
        <f t="shared" si="95"/>
        <v>109.71</v>
      </c>
      <c r="L786" s="28">
        <f t="shared" si="96"/>
        <v>0</v>
      </c>
    </row>
    <row r="787" spans="1:12" ht="24.75">
      <c r="A787" s="5" t="s">
        <v>1914</v>
      </c>
      <c r="B787" s="6" t="s">
        <v>1915</v>
      </c>
      <c r="C787" s="7" t="s">
        <v>1916</v>
      </c>
      <c r="D787" s="6" t="s">
        <v>25</v>
      </c>
      <c r="E787" s="6" t="s">
        <v>36</v>
      </c>
      <c r="F787" s="8">
        <v>15</v>
      </c>
      <c r="G787" s="8">
        <v>30.67</v>
      </c>
      <c r="H787" s="9">
        <f t="shared" si="93"/>
        <v>460.05</v>
      </c>
      <c r="J787" s="27">
        <f t="shared" si="94"/>
        <v>30.67</v>
      </c>
      <c r="K787" s="27">
        <f t="shared" si="95"/>
        <v>460.05</v>
      </c>
      <c r="L787" s="28">
        <f t="shared" si="96"/>
        <v>0</v>
      </c>
    </row>
    <row r="788" spans="1:12" ht="33">
      <c r="A788" s="5" t="s">
        <v>1917</v>
      </c>
      <c r="B788" s="6" t="s">
        <v>1918</v>
      </c>
      <c r="C788" s="7" t="s">
        <v>1919</v>
      </c>
      <c r="D788" s="6" t="s">
        <v>25</v>
      </c>
      <c r="E788" s="6" t="s">
        <v>36</v>
      </c>
      <c r="F788" s="8">
        <v>3</v>
      </c>
      <c r="G788" s="8">
        <v>30.67</v>
      </c>
      <c r="H788" s="9">
        <f t="shared" si="93"/>
        <v>92.01</v>
      </c>
      <c r="J788" s="27">
        <f t="shared" si="94"/>
        <v>30.67</v>
      </c>
      <c r="K788" s="27">
        <f t="shared" si="95"/>
        <v>92.01</v>
      </c>
      <c r="L788" s="28">
        <f t="shared" si="96"/>
        <v>0</v>
      </c>
    </row>
    <row r="789" spans="1:12" ht="33">
      <c r="A789" s="5" t="s">
        <v>1920</v>
      </c>
      <c r="B789" s="6" t="s">
        <v>1921</v>
      </c>
      <c r="C789" s="7" t="s">
        <v>1922</v>
      </c>
      <c r="D789" s="6" t="s">
        <v>25</v>
      </c>
      <c r="E789" s="6" t="s">
        <v>36</v>
      </c>
      <c r="F789" s="8">
        <v>41</v>
      </c>
      <c r="G789" s="8">
        <v>30.67</v>
      </c>
      <c r="H789" s="9">
        <f t="shared" si="93"/>
        <v>1257.47</v>
      </c>
      <c r="J789" s="27">
        <f t="shared" si="94"/>
        <v>30.67</v>
      </c>
      <c r="K789" s="27">
        <f t="shared" si="95"/>
        <v>1257.47</v>
      </c>
      <c r="L789" s="28">
        <f t="shared" si="96"/>
        <v>0</v>
      </c>
    </row>
    <row r="790" spans="1:12" ht="24.75">
      <c r="A790" s="5" t="s">
        <v>1923</v>
      </c>
      <c r="B790" s="6" t="s">
        <v>1924</v>
      </c>
      <c r="C790" s="7" t="s">
        <v>1925</v>
      </c>
      <c r="D790" s="6" t="s">
        <v>25</v>
      </c>
      <c r="E790" s="6" t="s">
        <v>36</v>
      </c>
      <c r="F790" s="8">
        <v>14</v>
      </c>
      <c r="G790" s="8">
        <v>30.67</v>
      </c>
      <c r="H790" s="9">
        <f t="shared" si="93"/>
        <v>429.38</v>
      </c>
      <c r="J790" s="27">
        <f t="shared" si="94"/>
        <v>30.67</v>
      </c>
      <c r="K790" s="27">
        <f t="shared" si="95"/>
        <v>429.38</v>
      </c>
      <c r="L790" s="28">
        <f t="shared" si="96"/>
        <v>0</v>
      </c>
    </row>
    <row r="791" spans="1:12" ht="33">
      <c r="A791" s="5" t="s">
        <v>1926</v>
      </c>
      <c r="B791" s="6" t="s">
        <v>1927</v>
      </c>
      <c r="C791" s="7" t="s">
        <v>1928</v>
      </c>
      <c r="D791" s="6" t="s">
        <v>25</v>
      </c>
      <c r="E791" s="6" t="s">
        <v>36</v>
      </c>
      <c r="F791" s="8">
        <v>3</v>
      </c>
      <c r="G791" s="8">
        <v>36.57</v>
      </c>
      <c r="H791" s="9">
        <f t="shared" si="93"/>
        <v>109.71</v>
      </c>
      <c r="J791" s="27">
        <f t="shared" si="94"/>
        <v>36.57</v>
      </c>
      <c r="K791" s="27">
        <f t="shared" si="95"/>
        <v>109.71</v>
      </c>
      <c r="L791" s="28">
        <f t="shared" si="96"/>
        <v>0</v>
      </c>
    </row>
    <row r="792" spans="1:12" ht="20.100000000000001" customHeight="1">
      <c r="A792" s="3" t="s">
        <v>1929</v>
      </c>
      <c r="B792" s="70" t="s">
        <v>1930</v>
      </c>
      <c r="C792" s="70"/>
      <c r="D792" s="70"/>
      <c r="E792" s="70"/>
      <c r="F792" s="70"/>
      <c r="G792" s="70"/>
      <c r="H792" s="4">
        <f>ROUND(SUM(H793:H805),2)</f>
        <v>58280.03</v>
      </c>
      <c r="J792" s="36"/>
      <c r="K792" s="36"/>
      <c r="L792" s="35"/>
    </row>
    <row r="793" spans="1:12" ht="24.75">
      <c r="A793" s="5" t="s">
        <v>1931</v>
      </c>
      <c r="B793" s="6" t="s">
        <v>1932</v>
      </c>
      <c r="C793" s="7" t="s">
        <v>1933</v>
      </c>
      <c r="D793" s="6" t="s">
        <v>13</v>
      </c>
      <c r="E793" s="6" t="s">
        <v>115</v>
      </c>
      <c r="F793" s="8">
        <v>2.54</v>
      </c>
      <c r="G793" s="8">
        <v>214.23</v>
      </c>
      <c r="H793" s="9">
        <f t="shared" ref="H793:H805" si="97">ROUND(ROUND(F793,2)*ROUND(G793,2),2)</f>
        <v>544.14</v>
      </c>
      <c r="J793" s="27">
        <f t="shared" si="94"/>
        <v>214.23</v>
      </c>
      <c r="K793" s="27">
        <f t="shared" si="95"/>
        <v>544.14</v>
      </c>
      <c r="L793" s="28">
        <f t="shared" si="96"/>
        <v>0</v>
      </c>
    </row>
    <row r="794" spans="1:12" ht="24.75">
      <c r="A794" s="5" t="s">
        <v>1934</v>
      </c>
      <c r="B794" s="6" t="s">
        <v>1935</v>
      </c>
      <c r="C794" s="7" t="s">
        <v>1936</v>
      </c>
      <c r="D794" s="6" t="s">
        <v>13</v>
      </c>
      <c r="E794" s="6" t="s">
        <v>115</v>
      </c>
      <c r="F794" s="8">
        <v>4.55</v>
      </c>
      <c r="G794" s="8">
        <v>157.97999999999999</v>
      </c>
      <c r="H794" s="9">
        <f t="shared" si="97"/>
        <v>718.81</v>
      </c>
      <c r="J794" s="27">
        <f t="shared" si="94"/>
        <v>157.97999999999999</v>
      </c>
      <c r="K794" s="27">
        <f t="shared" si="95"/>
        <v>718.81</v>
      </c>
      <c r="L794" s="28">
        <f t="shared" si="96"/>
        <v>0</v>
      </c>
    </row>
    <row r="795" spans="1:12" ht="24.75">
      <c r="A795" s="5" t="s">
        <v>1937</v>
      </c>
      <c r="B795" s="6" t="s">
        <v>1938</v>
      </c>
      <c r="C795" s="7" t="s">
        <v>1939</v>
      </c>
      <c r="D795" s="6" t="s">
        <v>13</v>
      </c>
      <c r="E795" s="6" t="s">
        <v>115</v>
      </c>
      <c r="F795" s="8">
        <v>167.56</v>
      </c>
      <c r="G795" s="8">
        <v>119.57</v>
      </c>
      <c r="H795" s="9">
        <f t="shared" si="97"/>
        <v>20035.150000000001</v>
      </c>
      <c r="J795" s="27">
        <f t="shared" si="94"/>
        <v>119.57</v>
      </c>
      <c r="K795" s="27">
        <f t="shared" si="95"/>
        <v>20035.150000000001</v>
      </c>
      <c r="L795" s="28">
        <f t="shared" si="96"/>
        <v>0</v>
      </c>
    </row>
    <row r="796" spans="1:12" ht="24.75">
      <c r="A796" s="5" t="s">
        <v>1940</v>
      </c>
      <c r="B796" s="6" t="s">
        <v>1941</v>
      </c>
      <c r="C796" s="7" t="s">
        <v>1942</v>
      </c>
      <c r="D796" s="6" t="s">
        <v>13</v>
      </c>
      <c r="E796" s="6" t="s">
        <v>115</v>
      </c>
      <c r="F796" s="8">
        <v>3</v>
      </c>
      <c r="G796" s="8">
        <v>49.41</v>
      </c>
      <c r="H796" s="9">
        <f t="shared" si="97"/>
        <v>148.22999999999999</v>
      </c>
      <c r="J796" s="27">
        <f t="shared" si="94"/>
        <v>49.41</v>
      </c>
      <c r="K796" s="27">
        <f t="shared" si="95"/>
        <v>148.22999999999999</v>
      </c>
      <c r="L796" s="28">
        <f t="shared" si="96"/>
        <v>0</v>
      </c>
    </row>
    <row r="797" spans="1:12" ht="24.75">
      <c r="A797" s="5" t="s">
        <v>1943</v>
      </c>
      <c r="B797" s="6" t="s">
        <v>1944</v>
      </c>
      <c r="C797" s="7" t="s">
        <v>1945</v>
      </c>
      <c r="D797" s="6" t="s">
        <v>13</v>
      </c>
      <c r="E797" s="6" t="s">
        <v>36</v>
      </c>
      <c r="F797" s="8">
        <v>5</v>
      </c>
      <c r="G797" s="8">
        <v>189.18</v>
      </c>
      <c r="H797" s="9">
        <f t="shared" si="97"/>
        <v>945.9</v>
      </c>
      <c r="J797" s="27">
        <f t="shared" si="94"/>
        <v>189.18</v>
      </c>
      <c r="K797" s="27">
        <f t="shared" si="95"/>
        <v>945.9</v>
      </c>
      <c r="L797" s="28">
        <f t="shared" si="96"/>
        <v>0</v>
      </c>
    </row>
    <row r="798" spans="1:12" ht="24.75">
      <c r="A798" s="5" t="s">
        <v>1946</v>
      </c>
      <c r="B798" s="6" t="s">
        <v>1947</v>
      </c>
      <c r="C798" s="7" t="s">
        <v>1948</v>
      </c>
      <c r="D798" s="6" t="s">
        <v>13</v>
      </c>
      <c r="E798" s="6" t="s">
        <v>36</v>
      </c>
      <c r="F798" s="8">
        <v>13</v>
      </c>
      <c r="G798" s="8">
        <v>118.73</v>
      </c>
      <c r="H798" s="9">
        <f t="shared" si="97"/>
        <v>1543.49</v>
      </c>
      <c r="J798" s="27">
        <f t="shared" si="94"/>
        <v>118.73</v>
      </c>
      <c r="K798" s="27">
        <f t="shared" si="95"/>
        <v>1543.49</v>
      </c>
      <c r="L798" s="28">
        <f t="shared" si="96"/>
        <v>0</v>
      </c>
    </row>
    <row r="799" spans="1:12" ht="24.75">
      <c r="A799" s="5" t="s">
        <v>1949</v>
      </c>
      <c r="B799" s="6" t="s">
        <v>1950</v>
      </c>
      <c r="C799" s="7" t="s">
        <v>1951</v>
      </c>
      <c r="D799" s="6" t="s">
        <v>13</v>
      </c>
      <c r="E799" s="6" t="s">
        <v>36</v>
      </c>
      <c r="F799" s="8">
        <v>3</v>
      </c>
      <c r="G799" s="8">
        <v>54.6</v>
      </c>
      <c r="H799" s="9">
        <f t="shared" si="97"/>
        <v>163.80000000000001</v>
      </c>
      <c r="J799" s="27">
        <f t="shared" si="94"/>
        <v>54.6</v>
      </c>
      <c r="K799" s="27">
        <f t="shared" si="95"/>
        <v>163.80000000000001</v>
      </c>
      <c r="L799" s="28">
        <f t="shared" si="96"/>
        <v>0</v>
      </c>
    </row>
    <row r="800" spans="1:12" ht="24.75">
      <c r="A800" s="5" t="s">
        <v>1952</v>
      </c>
      <c r="B800" s="6" t="s">
        <v>1953</v>
      </c>
      <c r="C800" s="7" t="s">
        <v>1954</v>
      </c>
      <c r="D800" s="6" t="s">
        <v>13</v>
      </c>
      <c r="E800" s="6" t="s">
        <v>36</v>
      </c>
      <c r="F800" s="8">
        <v>40</v>
      </c>
      <c r="G800" s="8">
        <v>101.2</v>
      </c>
      <c r="H800" s="9">
        <f t="shared" si="97"/>
        <v>4048</v>
      </c>
      <c r="J800" s="27">
        <f t="shared" si="94"/>
        <v>101.2</v>
      </c>
      <c r="K800" s="27">
        <f t="shared" si="95"/>
        <v>4048</v>
      </c>
      <c r="L800" s="28">
        <f t="shared" si="96"/>
        <v>0</v>
      </c>
    </row>
    <row r="801" spans="1:12" ht="24.75">
      <c r="A801" s="5" t="s">
        <v>1955</v>
      </c>
      <c r="B801" s="6" t="s">
        <v>1956</v>
      </c>
      <c r="C801" s="7" t="s">
        <v>1957</v>
      </c>
      <c r="D801" s="6" t="s">
        <v>13</v>
      </c>
      <c r="E801" s="6" t="s">
        <v>36</v>
      </c>
      <c r="F801" s="8">
        <v>2</v>
      </c>
      <c r="G801" s="8">
        <v>250.48</v>
      </c>
      <c r="H801" s="9">
        <f t="shared" si="97"/>
        <v>500.96</v>
      </c>
      <c r="J801" s="27">
        <f t="shared" si="94"/>
        <v>250.48</v>
      </c>
      <c r="K801" s="27">
        <f t="shared" si="95"/>
        <v>500.96</v>
      </c>
      <c r="L801" s="28">
        <f t="shared" si="96"/>
        <v>0</v>
      </c>
    </row>
    <row r="802" spans="1:12" ht="24.75">
      <c r="A802" s="5" t="s">
        <v>1958</v>
      </c>
      <c r="B802" s="6" t="s">
        <v>1959</v>
      </c>
      <c r="C802" s="7" t="s">
        <v>1960</v>
      </c>
      <c r="D802" s="6" t="s">
        <v>13</v>
      </c>
      <c r="E802" s="6" t="s">
        <v>36</v>
      </c>
      <c r="F802" s="8">
        <v>17</v>
      </c>
      <c r="G802" s="8">
        <v>199.98</v>
      </c>
      <c r="H802" s="9">
        <f t="shared" si="97"/>
        <v>3399.66</v>
      </c>
      <c r="J802" s="27">
        <f t="shared" si="94"/>
        <v>199.98</v>
      </c>
      <c r="K802" s="27">
        <f t="shared" si="95"/>
        <v>3399.66</v>
      </c>
      <c r="L802" s="28">
        <f t="shared" si="96"/>
        <v>0</v>
      </c>
    </row>
    <row r="803" spans="1:12" ht="24.75">
      <c r="A803" s="5" t="s">
        <v>1961</v>
      </c>
      <c r="B803" s="6" t="s">
        <v>1962</v>
      </c>
      <c r="C803" s="7" t="s">
        <v>1963</v>
      </c>
      <c r="D803" s="6" t="s">
        <v>13</v>
      </c>
      <c r="E803" s="6" t="s">
        <v>36</v>
      </c>
      <c r="F803" s="8">
        <v>13</v>
      </c>
      <c r="G803" s="8">
        <v>146.5</v>
      </c>
      <c r="H803" s="9">
        <f t="shared" si="97"/>
        <v>1904.5</v>
      </c>
      <c r="J803" s="27">
        <f t="shared" si="94"/>
        <v>146.5</v>
      </c>
      <c r="K803" s="27">
        <f t="shared" si="95"/>
        <v>1904.5</v>
      </c>
      <c r="L803" s="28">
        <f t="shared" si="96"/>
        <v>0</v>
      </c>
    </row>
    <row r="804" spans="1:12" ht="24.75">
      <c r="A804" s="5" t="s">
        <v>1964</v>
      </c>
      <c r="B804" s="6" t="s">
        <v>1965</v>
      </c>
      <c r="C804" s="7" t="s">
        <v>1966</v>
      </c>
      <c r="D804" s="6" t="s">
        <v>13</v>
      </c>
      <c r="E804" s="6" t="s">
        <v>36</v>
      </c>
      <c r="F804" s="8">
        <v>3</v>
      </c>
      <c r="G804" s="8">
        <v>55.21</v>
      </c>
      <c r="H804" s="9">
        <f t="shared" si="97"/>
        <v>165.63</v>
      </c>
      <c r="J804" s="27">
        <f t="shared" si="94"/>
        <v>55.21</v>
      </c>
      <c r="K804" s="27">
        <f t="shared" si="95"/>
        <v>165.63</v>
      </c>
      <c r="L804" s="28">
        <f t="shared" si="96"/>
        <v>0</v>
      </c>
    </row>
    <row r="805" spans="1:12" ht="33">
      <c r="A805" s="5" t="s">
        <v>1967</v>
      </c>
      <c r="B805" s="6" t="s">
        <v>1968</v>
      </c>
      <c r="C805" s="7" t="s">
        <v>1969</v>
      </c>
      <c r="D805" s="6" t="s">
        <v>13</v>
      </c>
      <c r="E805" s="6" t="s">
        <v>36</v>
      </c>
      <c r="F805" s="8">
        <v>14</v>
      </c>
      <c r="G805" s="8">
        <v>1725.84</v>
      </c>
      <c r="H805" s="9">
        <f t="shared" si="97"/>
        <v>24161.759999999998</v>
      </c>
      <c r="J805" s="27">
        <f t="shared" si="94"/>
        <v>1725.84</v>
      </c>
      <c r="K805" s="27">
        <f t="shared" si="95"/>
        <v>24161.759999999998</v>
      </c>
      <c r="L805" s="28">
        <f t="shared" si="96"/>
        <v>0</v>
      </c>
    </row>
    <row r="806" spans="1:12" ht="20.100000000000001" customHeight="1">
      <c r="A806" s="3" t="s">
        <v>1970</v>
      </c>
      <c r="B806" s="70" t="s">
        <v>1971</v>
      </c>
      <c r="C806" s="70"/>
      <c r="D806" s="70"/>
      <c r="E806" s="70"/>
      <c r="F806" s="70"/>
      <c r="G806" s="70"/>
      <c r="H806" s="4">
        <f>ROUND(SUM(H807:H818),2)</f>
        <v>31585.02</v>
      </c>
      <c r="J806" s="36"/>
      <c r="K806" s="36"/>
      <c r="L806" s="35"/>
    </row>
    <row r="807" spans="1:12" ht="16.5">
      <c r="A807" s="5" t="s">
        <v>1972</v>
      </c>
      <c r="B807" s="6" t="s">
        <v>1973</v>
      </c>
      <c r="C807" s="7" t="s">
        <v>1974</v>
      </c>
      <c r="D807" s="6" t="s">
        <v>25</v>
      </c>
      <c r="E807" s="6" t="s">
        <v>36</v>
      </c>
      <c r="F807" s="8">
        <v>2</v>
      </c>
      <c r="G807" s="8">
        <v>10257.709999999999</v>
      </c>
      <c r="H807" s="9">
        <f t="shared" ref="H807:H818" si="98">ROUND(ROUND(F807,2)*ROUND(G807,2),2)</f>
        <v>20515.419999999998</v>
      </c>
      <c r="J807" s="27">
        <f t="shared" si="94"/>
        <v>10257.709999999999</v>
      </c>
      <c r="K807" s="27">
        <f t="shared" si="95"/>
        <v>20515.419999999998</v>
      </c>
      <c r="L807" s="28">
        <f t="shared" si="96"/>
        <v>0</v>
      </c>
    </row>
    <row r="808" spans="1:12" ht="24.75">
      <c r="A808" s="5" t="s">
        <v>1975</v>
      </c>
      <c r="B808" s="6" t="s">
        <v>1976</v>
      </c>
      <c r="C808" s="7" t="s">
        <v>1977</v>
      </c>
      <c r="D808" s="6" t="s">
        <v>25</v>
      </c>
      <c r="E808" s="6" t="s">
        <v>36</v>
      </c>
      <c r="F808" s="8">
        <v>1</v>
      </c>
      <c r="G808" s="8">
        <v>3156.36</v>
      </c>
      <c r="H808" s="9">
        <f t="shared" si="98"/>
        <v>3156.36</v>
      </c>
      <c r="J808" s="27">
        <f t="shared" si="94"/>
        <v>3156.36</v>
      </c>
      <c r="K808" s="27">
        <f t="shared" si="95"/>
        <v>3156.36</v>
      </c>
      <c r="L808" s="28">
        <f t="shared" si="96"/>
        <v>0</v>
      </c>
    </row>
    <row r="809" spans="1:12" ht="16.5">
      <c r="A809" s="5" t="s">
        <v>1978</v>
      </c>
      <c r="B809" s="6" t="s">
        <v>1979</v>
      </c>
      <c r="C809" s="7" t="s">
        <v>1980</v>
      </c>
      <c r="D809" s="6" t="s">
        <v>13</v>
      </c>
      <c r="E809" s="6" t="s">
        <v>36</v>
      </c>
      <c r="F809" s="8">
        <v>1</v>
      </c>
      <c r="G809" s="8">
        <v>159.75</v>
      </c>
      <c r="H809" s="9">
        <f t="shared" si="98"/>
        <v>159.75</v>
      </c>
      <c r="J809" s="27">
        <f t="shared" si="94"/>
        <v>159.75</v>
      </c>
      <c r="K809" s="27">
        <f t="shared" si="95"/>
        <v>159.75</v>
      </c>
      <c r="L809" s="28">
        <f t="shared" si="96"/>
        <v>0</v>
      </c>
    </row>
    <row r="810" spans="1:12" ht="16.5">
      <c r="A810" s="5" t="s">
        <v>1981</v>
      </c>
      <c r="B810" s="6" t="s">
        <v>1982</v>
      </c>
      <c r="C810" s="7" t="s">
        <v>1983</v>
      </c>
      <c r="D810" s="6" t="s">
        <v>25</v>
      </c>
      <c r="E810" s="6" t="s">
        <v>36</v>
      </c>
      <c r="F810" s="8">
        <v>3</v>
      </c>
      <c r="G810" s="8">
        <v>572.62</v>
      </c>
      <c r="H810" s="9">
        <f t="shared" si="98"/>
        <v>1717.86</v>
      </c>
      <c r="J810" s="27">
        <f t="shared" si="94"/>
        <v>572.62</v>
      </c>
      <c r="K810" s="27">
        <f t="shared" si="95"/>
        <v>1717.86</v>
      </c>
      <c r="L810" s="28">
        <f t="shared" si="96"/>
        <v>0</v>
      </c>
    </row>
    <row r="811" spans="1:12" ht="16.5">
      <c r="A811" s="5" t="s">
        <v>1984</v>
      </c>
      <c r="B811" s="6" t="s">
        <v>1985</v>
      </c>
      <c r="C811" s="7" t="s">
        <v>1986</v>
      </c>
      <c r="D811" s="6" t="s">
        <v>13</v>
      </c>
      <c r="E811" s="6" t="s">
        <v>36</v>
      </c>
      <c r="F811" s="8">
        <v>1</v>
      </c>
      <c r="G811" s="8">
        <v>62.96</v>
      </c>
      <c r="H811" s="9">
        <f t="shared" si="98"/>
        <v>62.96</v>
      </c>
      <c r="J811" s="27">
        <f t="shared" si="94"/>
        <v>62.96</v>
      </c>
      <c r="K811" s="27">
        <f t="shared" si="95"/>
        <v>62.96</v>
      </c>
      <c r="L811" s="28">
        <f t="shared" si="96"/>
        <v>0</v>
      </c>
    </row>
    <row r="812" spans="1:12" ht="16.5">
      <c r="A812" s="5" t="s">
        <v>1987</v>
      </c>
      <c r="B812" s="6" t="s">
        <v>1988</v>
      </c>
      <c r="C812" s="7" t="s">
        <v>1989</v>
      </c>
      <c r="D812" s="6" t="s">
        <v>13</v>
      </c>
      <c r="E812" s="6" t="s">
        <v>36</v>
      </c>
      <c r="F812" s="8">
        <v>3</v>
      </c>
      <c r="G812" s="8">
        <v>297.04000000000002</v>
      </c>
      <c r="H812" s="9">
        <f t="shared" si="98"/>
        <v>891.12</v>
      </c>
      <c r="J812" s="27">
        <f t="shared" si="94"/>
        <v>297.04000000000002</v>
      </c>
      <c r="K812" s="27">
        <f t="shared" si="95"/>
        <v>891.12</v>
      </c>
      <c r="L812" s="28">
        <f t="shared" si="96"/>
        <v>0</v>
      </c>
    </row>
    <row r="813" spans="1:12" ht="16.5">
      <c r="A813" s="5" t="s">
        <v>1990</v>
      </c>
      <c r="B813" s="6" t="s">
        <v>1991</v>
      </c>
      <c r="C813" s="7" t="s">
        <v>1992</v>
      </c>
      <c r="D813" s="6" t="s">
        <v>13</v>
      </c>
      <c r="E813" s="6" t="s">
        <v>36</v>
      </c>
      <c r="F813" s="8">
        <v>4</v>
      </c>
      <c r="G813" s="8">
        <v>360.66</v>
      </c>
      <c r="H813" s="9">
        <f t="shared" si="98"/>
        <v>1442.64</v>
      </c>
      <c r="J813" s="27">
        <f t="shared" si="94"/>
        <v>360.66</v>
      </c>
      <c r="K813" s="27">
        <f t="shared" si="95"/>
        <v>1442.64</v>
      </c>
      <c r="L813" s="28">
        <f t="shared" si="96"/>
        <v>0</v>
      </c>
    </row>
    <row r="814" spans="1:12" ht="16.5">
      <c r="A814" s="5" t="s">
        <v>1993</v>
      </c>
      <c r="B814" s="6" t="s">
        <v>1557</v>
      </c>
      <c r="C814" s="7" t="s">
        <v>1558</v>
      </c>
      <c r="D814" s="6" t="s">
        <v>13</v>
      </c>
      <c r="E814" s="6" t="s">
        <v>36</v>
      </c>
      <c r="F814" s="8">
        <v>1</v>
      </c>
      <c r="G814" s="8">
        <v>75.11</v>
      </c>
      <c r="H814" s="9">
        <f t="shared" si="98"/>
        <v>75.11</v>
      </c>
      <c r="J814" s="27">
        <f t="shared" si="94"/>
        <v>75.11</v>
      </c>
      <c r="K814" s="27">
        <f t="shared" si="95"/>
        <v>75.11</v>
      </c>
      <c r="L814" s="28">
        <f t="shared" si="96"/>
        <v>0</v>
      </c>
    </row>
    <row r="815" spans="1:12" ht="16.5">
      <c r="A815" s="5" t="s">
        <v>1994</v>
      </c>
      <c r="B815" s="6" t="s">
        <v>1995</v>
      </c>
      <c r="C815" s="7" t="s">
        <v>1996</v>
      </c>
      <c r="D815" s="6" t="s">
        <v>13</v>
      </c>
      <c r="E815" s="6" t="s">
        <v>36</v>
      </c>
      <c r="F815" s="8">
        <v>3</v>
      </c>
      <c r="G815" s="8">
        <v>294.95999999999998</v>
      </c>
      <c r="H815" s="9">
        <f t="shared" si="98"/>
        <v>884.88</v>
      </c>
      <c r="J815" s="27">
        <f t="shared" si="94"/>
        <v>294.95999999999998</v>
      </c>
      <c r="K815" s="27">
        <f t="shared" si="95"/>
        <v>884.88</v>
      </c>
      <c r="L815" s="28">
        <f t="shared" si="96"/>
        <v>0</v>
      </c>
    </row>
    <row r="816" spans="1:12" ht="16.5">
      <c r="A816" s="5" t="s">
        <v>1997</v>
      </c>
      <c r="B816" s="6" t="s">
        <v>1998</v>
      </c>
      <c r="C816" s="7" t="s">
        <v>1999</v>
      </c>
      <c r="D816" s="6" t="s">
        <v>13</v>
      </c>
      <c r="E816" s="6" t="s">
        <v>36</v>
      </c>
      <c r="F816" s="8">
        <v>1</v>
      </c>
      <c r="G816" s="8">
        <v>70.14</v>
      </c>
      <c r="H816" s="9">
        <f t="shared" si="98"/>
        <v>70.14</v>
      </c>
      <c r="J816" s="27">
        <f t="shared" si="94"/>
        <v>70.14</v>
      </c>
      <c r="K816" s="27">
        <f t="shared" si="95"/>
        <v>70.14</v>
      </c>
      <c r="L816" s="28">
        <f t="shared" si="96"/>
        <v>0</v>
      </c>
    </row>
    <row r="817" spans="1:12" ht="16.5">
      <c r="A817" s="5" t="s">
        <v>2000</v>
      </c>
      <c r="B817" s="6" t="s">
        <v>2001</v>
      </c>
      <c r="C817" s="7" t="s">
        <v>2002</v>
      </c>
      <c r="D817" s="6" t="s">
        <v>13</v>
      </c>
      <c r="E817" s="6" t="s">
        <v>36</v>
      </c>
      <c r="F817" s="8">
        <v>2</v>
      </c>
      <c r="G817" s="8">
        <v>430.8</v>
      </c>
      <c r="H817" s="9">
        <f t="shared" si="98"/>
        <v>861.6</v>
      </c>
      <c r="J817" s="27">
        <f t="shared" si="94"/>
        <v>430.8</v>
      </c>
      <c r="K817" s="27">
        <f t="shared" si="95"/>
        <v>861.6</v>
      </c>
      <c r="L817" s="28">
        <f t="shared" si="96"/>
        <v>0</v>
      </c>
    </row>
    <row r="818" spans="1:12" ht="16.5">
      <c r="A818" s="5" t="s">
        <v>2003</v>
      </c>
      <c r="B818" s="6" t="s">
        <v>2004</v>
      </c>
      <c r="C818" s="7" t="s">
        <v>2005</v>
      </c>
      <c r="D818" s="6" t="s">
        <v>25</v>
      </c>
      <c r="E818" s="6" t="s">
        <v>36</v>
      </c>
      <c r="F818" s="8">
        <v>1</v>
      </c>
      <c r="G818" s="8">
        <v>1747.18</v>
      </c>
      <c r="H818" s="9">
        <f t="shared" si="98"/>
        <v>1747.18</v>
      </c>
      <c r="J818" s="27">
        <f t="shared" si="94"/>
        <v>1747.18</v>
      </c>
      <c r="K818" s="27">
        <f t="shared" si="95"/>
        <v>1747.18</v>
      </c>
      <c r="L818" s="28">
        <f t="shared" si="96"/>
        <v>0</v>
      </c>
    </row>
    <row r="819" spans="1:12" ht="20.100000000000001" customHeight="1">
      <c r="A819" s="3" t="s">
        <v>2006</v>
      </c>
      <c r="B819" s="70" t="s">
        <v>2007</v>
      </c>
      <c r="C819" s="70"/>
      <c r="D819" s="70"/>
      <c r="E819" s="70"/>
      <c r="F819" s="70"/>
      <c r="G819" s="70"/>
      <c r="H819" s="4">
        <f>ROUND(H820+H832+H834+H836,2)</f>
        <v>95662.7</v>
      </c>
      <c r="J819" s="36"/>
      <c r="K819" s="36"/>
      <c r="L819" s="35"/>
    </row>
    <row r="820" spans="1:12" ht="20.100000000000001" customHeight="1">
      <c r="A820" s="3" t="s">
        <v>2008</v>
      </c>
      <c r="B820" s="70" t="s">
        <v>2009</v>
      </c>
      <c r="C820" s="70"/>
      <c r="D820" s="70"/>
      <c r="E820" s="70"/>
      <c r="F820" s="70"/>
      <c r="G820" s="70"/>
      <c r="H820" s="4">
        <f>ROUND(SUM(H821:H831),2)</f>
        <v>41174.78</v>
      </c>
      <c r="J820" s="36"/>
      <c r="K820" s="36"/>
      <c r="L820" s="35"/>
    </row>
    <row r="821" spans="1:12" ht="16.5">
      <c r="A821" s="5" t="s">
        <v>2010</v>
      </c>
      <c r="B821" s="6" t="s">
        <v>448</v>
      </c>
      <c r="C821" s="7" t="s">
        <v>449</v>
      </c>
      <c r="D821" s="6" t="s">
        <v>13</v>
      </c>
      <c r="E821" s="6" t="s">
        <v>115</v>
      </c>
      <c r="F821" s="8">
        <v>952.56</v>
      </c>
      <c r="G821" s="8">
        <v>11.38</v>
      </c>
      <c r="H821" s="9">
        <f t="shared" ref="H821:H831" si="99">ROUND(ROUND(F821,2)*ROUND(G821,2),2)</f>
        <v>10840.13</v>
      </c>
      <c r="J821" s="27">
        <f t="shared" si="94"/>
        <v>11.38</v>
      </c>
      <c r="K821" s="27">
        <f t="shared" si="95"/>
        <v>10840.13</v>
      </c>
      <c r="L821" s="28">
        <f t="shared" si="96"/>
        <v>0</v>
      </c>
    </row>
    <row r="822" spans="1:12" ht="24.75">
      <c r="A822" s="5" t="s">
        <v>2011</v>
      </c>
      <c r="B822" s="6" t="s">
        <v>454</v>
      </c>
      <c r="C822" s="7" t="s">
        <v>455</v>
      </c>
      <c r="D822" s="6" t="s">
        <v>13</v>
      </c>
      <c r="E822" s="6" t="s">
        <v>115</v>
      </c>
      <c r="F822" s="8">
        <v>132.88999999999999</v>
      </c>
      <c r="G822" s="8">
        <v>14.68</v>
      </c>
      <c r="H822" s="9">
        <f t="shared" si="99"/>
        <v>1950.83</v>
      </c>
      <c r="J822" s="27">
        <f t="shared" si="94"/>
        <v>14.68</v>
      </c>
      <c r="K822" s="27">
        <f t="shared" si="95"/>
        <v>1950.83</v>
      </c>
      <c r="L822" s="28">
        <f t="shared" si="96"/>
        <v>0</v>
      </c>
    </row>
    <row r="823" spans="1:12" ht="24.75">
      <c r="A823" s="5" t="s">
        <v>2012</v>
      </c>
      <c r="B823" s="6" t="s">
        <v>505</v>
      </c>
      <c r="C823" s="7" t="s">
        <v>506</v>
      </c>
      <c r="D823" s="6" t="s">
        <v>13</v>
      </c>
      <c r="E823" s="6" t="s">
        <v>36</v>
      </c>
      <c r="F823" s="8">
        <v>24</v>
      </c>
      <c r="G823" s="8">
        <v>14.16</v>
      </c>
      <c r="H823" s="9">
        <f t="shared" si="99"/>
        <v>339.84</v>
      </c>
      <c r="J823" s="27">
        <f t="shared" si="94"/>
        <v>14.16</v>
      </c>
      <c r="K823" s="27">
        <f t="shared" si="95"/>
        <v>339.84</v>
      </c>
      <c r="L823" s="28">
        <f t="shared" si="96"/>
        <v>0</v>
      </c>
    </row>
    <row r="824" spans="1:12" ht="16.5">
      <c r="A824" s="5" t="s">
        <v>2013</v>
      </c>
      <c r="B824" s="6" t="s">
        <v>475</v>
      </c>
      <c r="C824" s="7" t="s">
        <v>476</v>
      </c>
      <c r="D824" s="6" t="s">
        <v>13</v>
      </c>
      <c r="E824" s="6" t="s">
        <v>36</v>
      </c>
      <c r="F824" s="8">
        <v>635</v>
      </c>
      <c r="G824" s="8">
        <v>8.85</v>
      </c>
      <c r="H824" s="9">
        <f t="shared" si="99"/>
        <v>5619.75</v>
      </c>
      <c r="J824" s="27">
        <f t="shared" si="94"/>
        <v>8.85</v>
      </c>
      <c r="K824" s="27">
        <f t="shared" si="95"/>
        <v>5619.75</v>
      </c>
      <c r="L824" s="28">
        <f t="shared" si="96"/>
        <v>0</v>
      </c>
    </row>
    <row r="825" spans="1:12" ht="24.75">
      <c r="A825" s="5" t="s">
        <v>2014</v>
      </c>
      <c r="B825" s="6" t="s">
        <v>478</v>
      </c>
      <c r="C825" s="7" t="s">
        <v>479</v>
      </c>
      <c r="D825" s="6" t="s">
        <v>13</v>
      </c>
      <c r="E825" s="6" t="s">
        <v>36</v>
      </c>
      <c r="F825" s="8">
        <v>89</v>
      </c>
      <c r="G825" s="8">
        <v>12.27</v>
      </c>
      <c r="H825" s="9">
        <f t="shared" si="99"/>
        <v>1092.03</v>
      </c>
      <c r="J825" s="27">
        <f t="shared" si="94"/>
        <v>12.27</v>
      </c>
      <c r="K825" s="27">
        <f t="shared" si="95"/>
        <v>1092.03</v>
      </c>
      <c r="L825" s="28">
        <f t="shared" si="96"/>
        <v>0</v>
      </c>
    </row>
    <row r="826" spans="1:12" ht="24.75">
      <c r="A826" s="5" t="s">
        <v>2015</v>
      </c>
      <c r="B826" s="6" t="s">
        <v>995</v>
      </c>
      <c r="C826" s="7" t="s">
        <v>996</v>
      </c>
      <c r="D826" s="6" t="s">
        <v>13</v>
      </c>
      <c r="E826" s="6" t="s">
        <v>115</v>
      </c>
      <c r="F826" s="8">
        <v>724</v>
      </c>
      <c r="G826" s="8">
        <v>13.14</v>
      </c>
      <c r="H826" s="9">
        <f t="shared" si="99"/>
        <v>9513.36</v>
      </c>
      <c r="J826" s="27">
        <f t="shared" si="94"/>
        <v>13.14</v>
      </c>
      <c r="K826" s="27">
        <f t="shared" si="95"/>
        <v>9513.36</v>
      </c>
      <c r="L826" s="28">
        <f t="shared" si="96"/>
        <v>0</v>
      </c>
    </row>
    <row r="827" spans="1:12" ht="16.5">
      <c r="A827" s="5" t="s">
        <v>2016</v>
      </c>
      <c r="B827" s="6" t="s">
        <v>2017</v>
      </c>
      <c r="C827" s="7" t="s">
        <v>2018</v>
      </c>
      <c r="D827" s="6" t="s">
        <v>13</v>
      </c>
      <c r="E827" s="6" t="s">
        <v>36</v>
      </c>
      <c r="F827" s="8">
        <v>6</v>
      </c>
      <c r="G827" s="8">
        <v>25.62</v>
      </c>
      <c r="H827" s="9">
        <f t="shared" si="99"/>
        <v>153.72</v>
      </c>
      <c r="J827" s="27">
        <f t="shared" si="94"/>
        <v>25.62</v>
      </c>
      <c r="K827" s="27">
        <f t="shared" si="95"/>
        <v>153.72</v>
      </c>
      <c r="L827" s="28">
        <f t="shared" si="96"/>
        <v>0</v>
      </c>
    </row>
    <row r="828" spans="1:12" ht="16.5">
      <c r="A828" s="5" t="s">
        <v>2019</v>
      </c>
      <c r="B828" s="6" t="s">
        <v>2020</v>
      </c>
      <c r="C828" s="7" t="s">
        <v>2021</v>
      </c>
      <c r="D828" s="6" t="s">
        <v>13</v>
      </c>
      <c r="E828" s="6" t="s">
        <v>36</v>
      </c>
      <c r="F828" s="8">
        <v>103</v>
      </c>
      <c r="G828" s="8">
        <v>21.74</v>
      </c>
      <c r="H828" s="9">
        <f t="shared" si="99"/>
        <v>2239.2199999999998</v>
      </c>
      <c r="J828" s="27">
        <f t="shared" si="94"/>
        <v>21.74</v>
      </c>
      <c r="K828" s="27">
        <f t="shared" si="95"/>
        <v>2239.2199999999998</v>
      </c>
      <c r="L828" s="28">
        <f t="shared" si="96"/>
        <v>0</v>
      </c>
    </row>
    <row r="829" spans="1:12" ht="16.5">
      <c r="A829" s="5" t="s">
        <v>2022</v>
      </c>
      <c r="B829" s="6" t="s">
        <v>2023</v>
      </c>
      <c r="C829" s="7" t="s">
        <v>2024</v>
      </c>
      <c r="D829" s="6" t="s">
        <v>13</v>
      </c>
      <c r="E829" s="6" t="s">
        <v>36</v>
      </c>
      <c r="F829" s="8">
        <v>109</v>
      </c>
      <c r="G829" s="8">
        <v>28.6</v>
      </c>
      <c r="H829" s="9">
        <f t="shared" si="99"/>
        <v>3117.4</v>
      </c>
      <c r="J829" s="27">
        <f t="shared" si="94"/>
        <v>28.6</v>
      </c>
      <c r="K829" s="27">
        <f t="shared" si="95"/>
        <v>3117.4</v>
      </c>
      <c r="L829" s="28">
        <f t="shared" si="96"/>
        <v>0</v>
      </c>
    </row>
    <row r="830" spans="1:12" ht="16.5">
      <c r="A830" s="5" t="s">
        <v>2025</v>
      </c>
      <c r="B830" s="6" t="s">
        <v>1097</v>
      </c>
      <c r="C830" s="7" t="s">
        <v>1098</v>
      </c>
      <c r="D830" s="6" t="s">
        <v>13</v>
      </c>
      <c r="E830" s="6" t="s">
        <v>36</v>
      </c>
      <c r="F830" s="8">
        <v>123</v>
      </c>
      <c r="G830" s="8">
        <v>33.32</v>
      </c>
      <c r="H830" s="9">
        <f t="shared" si="99"/>
        <v>4098.3599999999997</v>
      </c>
      <c r="J830" s="27">
        <f t="shared" si="94"/>
        <v>33.32</v>
      </c>
      <c r="K830" s="27">
        <f t="shared" si="95"/>
        <v>4098.3599999999997</v>
      </c>
      <c r="L830" s="28">
        <f t="shared" si="96"/>
        <v>0</v>
      </c>
    </row>
    <row r="831" spans="1:12" ht="16.5">
      <c r="A831" s="5" t="s">
        <v>2026</v>
      </c>
      <c r="B831" s="6" t="s">
        <v>508</v>
      </c>
      <c r="C831" s="7" t="s">
        <v>509</v>
      </c>
      <c r="D831" s="6" t="s">
        <v>13</v>
      </c>
      <c r="E831" s="6" t="s">
        <v>36</v>
      </c>
      <c r="F831" s="8">
        <v>59</v>
      </c>
      <c r="G831" s="8">
        <v>37.46</v>
      </c>
      <c r="H831" s="9">
        <f t="shared" si="99"/>
        <v>2210.14</v>
      </c>
      <c r="J831" s="27">
        <f t="shared" si="94"/>
        <v>37.46</v>
      </c>
      <c r="K831" s="27">
        <f t="shared" si="95"/>
        <v>2210.14</v>
      </c>
      <c r="L831" s="28">
        <f t="shared" si="96"/>
        <v>0</v>
      </c>
    </row>
    <row r="832" spans="1:12" ht="20.100000000000001" customHeight="1">
      <c r="A832" s="3" t="s">
        <v>2027</v>
      </c>
      <c r="B832" s="70" t="s">
        <v>648</v>
      </c>
      <c r="C832" s="70"/>
      <c r="D832" s="70"/>
      <c r="E832" s="70"/>
      <c r="F832" s="70"/>
      <c r="G832" s="70"/>
      <c r="H832" s="4">
        <f>ROUND(SUM(H833:H833),2)</f>
        <v>175.32</v>
      </c>
      <c r="J832" s="36"/>
      <c r="K832" s="36"/>
      <c r="L832" s="35"/>
    </row>
    <row r="833" spans="1:12" ht="16.5">
      <c r="A833" s="5" t="s">
        <v>2028</v>
      </c>
      <c r="B833" s="6" t="s">
        <v>2029</v>
      </c>
      <c r="C833" s="7" t="s">
        <v>2030</v>
      </c>
      <c r="D833" s="6" t="s">
        <v>13</v>
      </c>
      <c r="E833" s="6" t="s">
        <v>36</v>
      </c>
      <c r="F833" s="8">
        <v>12</v>
      </c>
      <c r="G833" s="8">
        <v>14.61</v>
      </c>
      <c r="H833" s="9">
        <f>ROUND(ROUND(F833,2)*ROUND(G833,2),2)</f>
        <v>175.32</v>
      </c>
      <c r="J833" s="27">
        <f t="shared" si="94"/>
        <v>14.61</v>
      </c>
      <c r="K833" s="27">
        <f t="shared" si="95"/>
        <v>175.32</v>
      </c>
      <c r="L833" s="28">
        <f t="shared" si="96"/>
        <v>0</v>
      </c>
    </row>
    <row r="834" spans="1:12" ht="20.100000000000001" customHeight="1">
      <c r="A834" s="3" t="s">
        <v>2031</v>
      </c>
      <c r="B834" s="70" t="s">
        <v>2032</v>
      </c>
      <c r="C834" s="70"/>
      <c r="D834" s="70"/>
      <c r="E834" s="70"/>
      <c r="F834" s="70"/>
      <c r="G834" s="70"/>
      <c r="H834" s="4">
        <f>ROUND(SUM(H835:H835),2)</f>
        <v>9689.58</v>
      </c>
      <c r="J834" s="36"/>
      <c r="K834" s="36"/>
      <c r="L834" s="35"/>
    </row>
    <row r="835" spans="1:12" ht="16.5">
      <c r="A835" s="5" t="s">
        <v>2033</v>
      </c>
      <c r="B835" s="6" t="s">
        <v>2034</v>
      </c>
      <c r="C835" s="7" t="s">
        <v>2035</v>
      </c>
      <c r="D835" s="6" t="s">
        <v>25</v>
      </c>
      <c r="E835" s="6" t="s">
        <v>115</v>
      </c>
      <c r="F835" s="8">
        <v>1139.95</v>
      </c>
      <c r="G835" s="8">
        <v>8.5</v>
      </c>
      <c r="H835" s="9">
        <f>ROUND(ROUND(F835,2)*ROUND(G835,2),2)</f>
        <v>9689.58</v>
      </c>
      <c r="J835" s="27">
        <f t="shared" si="94"/>
        <v>8.5</v>
      </c>
      <c r="K835" s="27">
        <f t="shared" si="95"/>
        <v>9689.58</v>
      </c>
      <c r="L835" s="28">
        <f t="shared" si="96"/>
        <v>0</v>
      </c>
    </row>
    <row r="836" spans="1:12" ht="20.100000000000001" customHeight="1">
      <c r="A836" s="3" t="s">
        <v>2036</v>
      </c>
      <c r="B836" s="70" t="s">
        <v>2037</v>
      </c>
      <c r="C836" s="70"/>
      <c r="D836" s="70"/>
      <c r="E836" s="70"/>
      <c r="F836" s="70"/>
      <c r="G836" s="70"/>
      <c r="H836" s="4">
        <f>ROUND(SUM(H837:H840),2)</f>
        <v>44623.02</v>
      </c>
      <c r="J836" s="36"/>
      <c r="K836" s="36"/>
      <c r="L836" s="35"/>
    </row>
    <row r="837" spans="1:12">
      <c r="A837" s="5" t="s">
        <v>2038</v>
      </c>
      <c r="B837" s="6" t="s">
        <v>2039</v>
      </c>
      <c r="C837" s="7" t="s">
        <v>2040</v>
      </c>
      <c r="D837" s="6" t="s">
        <v>435</v>
      </c>
      <c r="E837" s="6" t="s">
        <v>521</v>
      </c>
      <c r="F837" s="8">
        <v>23</v>
      </c>
      <c r="G837" s="8">
        <v>245.62</v>
      </c>
      <c r="H837" s="9">
        <f>ROUND(ROUND(F837,2)*ROUND(G837,2),2)</f>
        <v>5649.26</v>
      </c>
      <c r="J837" s="27">
        <f t="shared" si="94"/>
        <v>245.62</v>
      </c>
      <c r="K837" s="27">
        <f t="shared" si="95"/>
        <v>5649.26</v>
      </c>
      <c r="L837" s="28">
        <f t="shared" si="96"/>
        <v>0</v>
      </c>
    </row>
    <row r="838" spans="1:12">
      <c r="A838" s="5" t="s">
        <v>2041</v>
      </c>
      <c r="B838" s="6" t="s">
        <v>2042</v>
      </c>
      <c r="C838" s="7" t="s">
        <v>2043</v>
      </c>
      <c r="D838" s="6" t="s">
        <v>435</v>
      </c>
      <c r="E838" s="6" t="s">
        <v>521</v>
      </c>
      <c r="F838" s="8">
        <v>23</v>
      </c>
      <c r="G838" s="8">
        <v>320.72000000000003</v>
      </c>
      <c r="H838" s="9">
        <f>ROUND(ROUND(F838,2)*ROUND(G838,2),2)</f>
        <v>7376.56</v>
      </c>
      <c r="J838" s="27">
        <f t="shared" si="94"/>
        <v>320.72000000000003</v>
      </c>
      <c r="K838" s="27">
        <f t="shared" si="95"/>
        <v>7376.56</v>
      </c>
      <c r="L838" s="28">
        <f t="shared" si="96"/>
        <v>0</v>
      </c>
    </row>
    <row r="839" spans="1:12">
      <c r="A839" s="5" t="s">
        <v>2044</v>
      </c>
      <c r="B839" s="6" t="s">
        <v>2045</v>
      </c>
      <c r="C839" s="7" t="s">
        <v>2046</v>
      </c>
      <c r="D839" s="6" t="s">
        <v>435</v>
      </c>
      <c r="E839" s="6" t="s">
        <v>521</v>
      </c>
      <c r="F839" s="8">
        <v>109</v>
      </c>
      <c r="G839" s="8">
        <v>269.73</v>
      </c>
      <c r="H839" s="9">
        <f>ROUND(ROUND(F839,2)*ROUND(G839,2),2)</f>
        <v>29400.57</v>
      </c>
      <c r="J839" s="27">
        <f t="shared" si="94"/>
        <v>269.73</v>
      </c>
      <c r="K839" s="27">
        <f t="shared" si="95"/>
        <v>29400.57</v>
      </c>
      <c r="L839" s="28">
        <f t="shared" si="96"/>
        <v>0</v>
      </c>
    </row>
    <row r="840" spans="1:12" ht="16.5">
      <c r="A840" s="5" t="s">
        <v>2047</v>
      </c>
      <c r="B840" s="6" t="s">
        <v>2048</v>
      </c>
      <c r="C840" s="7" t="s">
        <v>2049</v>
      </c>
      <c r="D840" s="6" t="s">
        <v>435</v>
      </c>
      <c r="E840" s="6" t="s">
        <v>521</v>
      </c>
      <c r="F840" s="8">
        <v>1</v>
      </c>
      <c r="G840" s="8">
        <v>2196.63</v>
      </c>
      <c r="H840" s="9">
        <f>ROUND(ROUND(F840,2)*ROUND(G840,2),2)</f>
        <v>2196.63</v>
      </c>
      <c r="J840" s="27">
        <f t="shared" si="94"/>
        <v>2196.63</v>
      </c>
      <c r="K840" s="27">
        <f t="shared" si="95"/>
        <v>2196.63</v>
      </c>
      <c r="L840" s="28">
        <f t="shared" si="96"/>
        <v>0</v>
      </c>
    </row>
    <row r="841" spans="1:12" ht="20.100000000000001" customHeight="1">
      <c r="A841" s="3" t="s">
        <v>2050</v>
      </c>
      <c r="B841" s="70" t="s">
        <v>2051</v>
      </c>
      <c r="C841" s="70"/>
      <c r="D841" s="70"/>
      <c r="E841" s="70"/>
      <c r="F841" s="70"/>
      <c r="G841" s="70"/>
      <c r="H841" s="4">
        <f>ROUND(H842+H851,2)</f>
        <v>80004.09</v>
      </c>
      <c r="J841" s="36"/>
      <c r="K841" s="36"/>
      <c r="L841" s="35"/>
    </row>
    <row r="842" spans="1:12" ht="20.100000000000001" customHeight="1">
      <c r="A842" s="3" t="s">
        <v>2052</v>
      </c>
      <c r="B842" s="70" t="s">
        <v>2053</v>
      </c>
      <c r="C842" s="70"/>
      <c r="D842" s="70"/>
      <c r="E842" s="70"/>
      <c r="F842" s="70"/>
      <c r="G842" s="70"/>
      <c r="H842" s="4">
        <f>ROUND(SUM(H843:H850),2)</f>
        <v>45674.75</v>
      </c>
      <c r="J842" s="36"/>
      <c r="K842" s="36"/>
      <c r="L842" s="35"/>
    </row>
    <row r="843" spans="1:12" ht="16.5">
      <c r="A843" s="5" t="s">
        <v>2054</v>
      </c>
      <c r="B843" s="6" t="s">
        <v>2055</v>
      </c>
      <c r="C843" s="7" t="s">
        <v>2056</v>
      </c>
      <c r="D843" s="6" t="s">
        <v>25</v>
      </c>
      <c r="E843" s="6" t="s">
        <v>36</v>
      </c>
      <c r="F843" s="8">
        <v>480.84</v>
      </c>
      <c r="G843" s="8">
        <v>47.33</v>
      </c>
      <c r="H843" s="9">
        <f t="shared" ref="H843:H850" si="100">ROUND(ROUND(F843,2)*ROUND(G843,2),2)</f>
        <v>22758.16</v>
      </c>
      <c r="J843" s="27">
        <f t="shared" si="94"/>
        <v>47.33</v>
      </c>
      <c r="K843" s="27">
        <f t="shared" si="95"/>
        <v>22758.16</v>
      </c>
      <c r="L843" s="28">
        <f t="shared" si="96"/>
        <v>0</v>
      </c>
    </row>
    <row r="844" spans="1:12" ht="16.5">
      <c r="A844" s="5" t="s">
        <v>2057</v>
      </c>
      <c r="B844" s="6" t="s">
        <v>2058</v>
      </c>
      <c r="C844" s="7" t="s">
        <v>2059</v>
      </c>
      <c r="D844" s="6" t="s">
        <v>25</v>
      </c>
      <c r="E844" s="6" t="s">
        <v>36</v>
      </c>
      <c r="F844" s="8">
        <v>46</v>
      </c>
      <c r="G844" s="8">
        <v>10.220000000000001</v>
      </c>
      <c r="H844" s="9">
        <f t="shared" si="100"/>
        <v>470.12</v>
      </c>
      <c r="J844" s="27">
        <f t="shared" si="94"/>
        <v>10.220000000000001</v>
      </c>
      <c r="K844" s="27">
        <f t="shared" si="95"/>
        <v>470.12</v>
      </c>
      <c r="L844" s="28">
        <f t="shared" si="96"/>
        <v>0</v>
      </c>
    </row>
    <row r="845" spans="1:12" ht="16.5">
      <c r="A845" s="5" t="s">
        <v>2060</v>
      </c>
      <c r="B845" s="6" t="s">
        <v>2061</v>
      </c>
      <c r="C845" s="7" t="s">
        <v>2062</v>
      </c>
      <c r="D845" s="6" t="s">
        <v>25</v>
      </c>
      <c r="E845" s="6" t="s">
        <v>36</v>
      </c>
      <c r="F845" s="8">
        <v>278</v>
      </c>
      <c r="G845" s="8">
        <v>23.21</v>
      </c>
      <c r="H845" s="9">
        <f t="shared" si="100"/>
        <v>6452.38</v>
      </c>
      <c r="J845" s="27">
        <f t="shared" si="94"/>
        <v>23.21</v>
      </c>
      <c r="K845" s="27">
        <f t="shared" si="95"/>
        <v>6452.38</v>
      </c>
      <c r="L845" s="28">
        <f t="shared" si="96"/>
        <v>0</v>
      </c>
    </row>
    <row r="846" spans="1:12" ht="16.5">
      <c r="A846" s="5" t="s">
        <v>2063</v>
      </c>
      <c r="B846" s="6" t="s">
        <v>2064</v>
      </c>
      <c r="C846" s="7" t="s">
        <v>2065</v>
      </c>
      <c r="D846" s="6" t="s">
        <v>25</v>
      </c>
      <c r="E846" s="6" t="s">
        <v>36</v>
      </c>
      <c r="F846" s="8">
        <v>32</v>
      </c>
      <c r="G846" s="8">
        <v>6.99</v>
      </c>
      <c r="H846" s="9">
        <f t="shared" si="100"/>
        <v>223.68</v>
      </c>
      <c r="J846" s="27">
        <f t="shared" si="94"/>
        <v>6.99</v>
      </c>
      <c r="K846" s="27">
        <f t="shared" si="95"/>
        <v>223.68</v>
      </c>
      <c r="L846" s="28">
        <f t="shared" si="96"/>
        <v>0</v>
      </c>
    </row>
    <row r="847" spans="1:12" ht="16.5">
      <c r="A847" s="5" t="s">
        <v>2066</v>
      </c>
      <c r="B847" s="6" t="s">
        <v>2067</v>
      </c>
      <c r="C847" s="7" t="s">
        <v>2068</v>
      </c>
      <c r="D847" s="6" t="s">
        <v>435</v>
      </c>
      <c r="E847" s="6" t="s">
        <v>521</v>
      </c>
      <c r="F847" s="8">
        <v>94</v>
      </c>
      <c r="G847" s="8">
        <v>95.43</v>
      </c>
      <c r="H847" s="9">
        <f t="shared" si="100"/>
        <v>8970.42</v>
      </c>
      <c r="J847" s="27">
        <f t="shared" si="94"/>
        <v>95.43</v>
      </c>
      <c r="K847" s="27">
        <f t="shared" si="95"/>
        <v>8970.42</v>
      </c>
      <c r="L847" s="28">
        <f t="shared" si="96"/>
        <v>0</v>
      </c>
    </row>
    <row r="848" spans="1:12" ht="16.5">
      <c r="A848" s="5" t="s">
        <v>2069</v>
      </c>
      <c r="B848" s="6" t="s">
        <v>2070</v>
      </c>
      <c r="C848" s="7" t="s">
        <v>2071</v>
      </c>
      <c r="D848" s="6" t="s">
        <v>25</v>
      </c>
      <c r="E848" s="6" t="s">
        <v>2072</v>
      </c>
      <c r="F848" s="8">
        <v>285</v>
      </c>
      <c r="G848" s="8">
        <v>9.11</v>
      </c>
      <c r="H848" s="9">
        <f t="shared" si="100"/>
        <v>2596.35</v>
      </c>
      <c r="J848" s="27">
        <f t="shared" si="94"/>
        <v>9.11</v>
      </c>
      <c r="K848" s="27">
        <f t="shared" si="95"/>
        <v>2596.35</v>
      </c>
      <c r="L848" s="28">
        <f t="shared" si="96"/>
        <v>0</v>
      </c>
    </row>
    <row r="849" spans="1:12">
      <c r="A849" s="5" t="s">
        <v>2073</v>
      </c>
      <c r="B849" s="6" t="s">
        <v>2074</v>
      </c>
      <c r="C849" s="7" t="s">
        <v>2075</v>
      </c>
      <c r="D849" s="6" t="s">
        <v>435</v>
      </c>
      <c r="E849" s="6" t="s">
        <v>521</v>
      </c>
      <c r="F849" s="8">
        <v>147</v>
      </c>
      <c r="G849" s="8">
        <v>27.68</v>
      </c>
      <c r="H849" s="9">
        <f t="shared" si="100"/>
        <v>4068.96</v>
      </c>
      <c r="J849" s="27">
        <f t="shared" ref="J849:J912" si="101">G849-G849*$J$4</f>
        <v>27.68</v>
      </c>
      <c r="K849" s="27">
        <f t="shared" ref="K849:K912" si="102">ROUND(J849*F849,2)</f>
        <v>4068.96</v>
      </c>
      <c r="L849" s="28">
        <f t="shared" ref="L849:L912" si="103">1-J849/G849</f>
        <v>0</v>
      </c>
    </row>
    <row r="850" spans="1:12" ht="16.5">
      <c r="A850" s="5" t="s">
        <v>2076</v>
      </c>
      <c r="B850" s="6" t="s">
        <v>2077</v>
      </c>
      <c r="C850" s="7" t="s">
        <v>2078</v>
      </c>
      <c r="D850" s="6" t="s">
        <v>13</v>
      </c>
      <c r="E850" s="6" t="s">
        <v>36</v>
      </c>
      <c r="F850" s="8">
        <v>1</v>
      </c>
      <c r="G850" s="8">
        <v>134.68</v>
      </c>
      <c r="H850" s="9">
        <f t="shared" si="100"/>
        <v>134.68</v>
      </c>
      <c r="J850" s="27">
        <f t="shared" si="101"/>
        <v>134.68</v>
      </c>
      <c r="K850" s="27">
        <f t="shared" si="102"/>
        <v>134.68</v>
      </c>
      <c r="L850" s="28">
        <f t="shared" si="103"/>
        <v>0</v>
      </c>
    </row>
    <row r="851" spans="1:12" ht="20.100000000000001" customHeight="1">
      <c r="A851" s="3" t="s">
        <v>2079</v>
      </c>
      <c r="B851" s="70" t="s">
        <v>2080</v>
      </c>
      <c r="C851" s="70"/>
      <c r="D851" s="70"/>
      <c r="E851" s="70"/>
      <c r="F851" s="70"/>
      <c r="G851" s="70"/>
      <c r="H851" s="4">
        <f>ROUND(SUM(H852:H859),2)</f>
        <v>34329.339999999997</v>
      </c>
      <c r="J851" s="36"/>
      <c r="K851" s="36"/>
      <c r="L851" s="35"/>
    </row>
    <row r="852" spans="1:12" ht="16.5">
      <c r="A852" s="5" t="s">
        <v>2081</v>
      </c>
      <c r="B852" s="6" t="s">
        <v>2082</v>
      </c>
      <c r="C852" s="7" t="s">
        <v>2083</v>
      </c>
      <c r="D852" s="6" t="s">
        <v>13</v>
      </c>
      <c r="E852" s="6" t="s">
        <v>36</v>
      </c>
      <c r="F852" s="8">
        <v>86</v>
      </c>
      <c r="G852" s="8">
        <v>74.34</v>
      </c>
      <c r="H852" s="9">
        <f t="shared" ref="H852:H859" si="104">ROUND(ROUND(F852,2)*ROUND(G852,2),2)</f>
        <v>6393.24</v>
      </c>
      <c r="J852" s="27">
        <f t="shared" si="101"/>
        <v>74.34</v>
      </c>
      <c r="K852" s="27">
        <f t="shared" si="102"/>
        <v>6393.24</v>
      </c>
      <c r="L852" s="28">
        <f t="shared" si="103"/>
        <v>0</v>
      </c>
    </row>
    <row r="853" spans="1:12" ht="16.5">
      <c r="A853" s="5" t="s">
        <v>2084</v>
      </c>
      <c r="B853" s="6" t="s">
        <v>2085</v>
      </c>
      <c r="C853" s="7" t="s">
        <v>2086</v>
      </c>
      <c r="D853" s="6" t="s">
        <v>13</v>
      </c>
      <c r="E853" s="6" t="s">
        <v>36</v>
      </c>
      <c r="F853" s="8">
        <v>21</v>
      </c>
      <c r="G853" s="8">
        <v>43.34</v>
      </c>
      <c r="H853" s="9">
        <f t="shared" si="104"/>
        <v>910.14</v>
      </c>
      <c r="J853" s="27">
        <f t="shared" si="101"/>
        <v>43.34</v>
      </c>
      <c r="K853" s="27">
        <f t="shared" si="102"/>
        <v>910.14</v>
      </c>
      <c r="L853" s="28">
        <f t="shared" si="103"/>
        <v>0</v>
      </c>
    </row>
    <row r="854" spans="1:12" ht="16.5">
      <c r="A854" s="5" t="s">
        <v>2087</v>
      </c>
      <c r="B854" s="6" t="s">
        <v>2088</v>
      </c>
      <c r="C854" s="7" t="s">
        <v>2089</v>
      </c>
      <c r="D854" s="6" t="s">
        <v>25</v>
      </c>
      <c r="E854" s="6" t="s">
        <v>36</v>
      </c>
      <c r="F854" s="8">
        <v>310</v>
      </c>
      <c r="G854" s="8">
        <v>62.58</v>
      </c>
      <c r="H854" s="9">
        <f t="shared" si="104"/>
        <v>19399.8</v>
      </c>
      <c r="J854" s="27">
        <f t="shared" si="101"/>
        <v>62.58</v>
      </c>
      <c r="K854" s="27">
        <f t="shared" si="102"/>
        <v>19399.8</v>
      </c>
      <c r="L854" s="28">
        <f t="shared" si="103"/>
        <v>0</v>
      </c>
    </row>
    <row r="855" spans="1:12">
      <c r="A855" s="5" t="s">
        <v>2090</v>
      </c>
      <c r="B855" s="6" t="s">
        <v>2091</v>
      </c>
      <c r="C855" s="7" t="s">
        <v>2092</v>
      </c>
      <c r="D855" s="6" t="s">
        <v>435</v>
      </c>
      <c r="E855" s="6" t="s">
        <v>521</v>
      </c>
      <c r="F855" s="8">
        <v>86</v>
      </c>
      <c r="G855" s="8">
        <v>13.92</v>
      </c>
      <c r="H855" s="9">
        <f t="shared" si="104"/>
        <v>1197.1199999999999</v>
      </c>
      <c r="J855" s="27">
        <f t="shared" si="101"/>
        <v>13.92</v>
      </c>
      <c r="K855" s="27">
        <f t="shared" si="102"/>
        <v>1197.1199999999999</v>
      </c>
      <c r="L855" s="28">
        <f t="shared" si="103"/>
        <v>0</v>
      </c>
    </row>
    <row r="856" spans="1:12">
      <c r="A856" s="5" t="s">
        <v>2093</v>
      </c>
      <c r="B856" s="6" t="s">
        <v>2094</v>
      </c>
      <c r="C856" s="7" t="s">
        <v>2095</v>
      </c>
      <c r="D856" s="6" t="s">
        <v>435</v>
      </c>
      <c r="E856" s="6" t="s">
        <v>521</v>
      </c>
      <c r="F856" s="8">
        <v>21</v>
      </c>
      <c r="G856" s="8">
        <v>30.42</v>
      </c>
      <c r="H856" s="9">
        <f t="shared" si="104"/>
        <v>638.82000000000005</v>
      </c>
      <c r="J856" s="27">
        <f t="shared" si="101"/>
        <v>30.42</v>
      </c>
      <c r="K856" s="27">
        <f t="shared" si="102"/>
        <v>638.82000000000005</v>
      </c>
      <c r="L856" s="28">
        <f t="shared" si="103"/>
        <v>0</v>
      </c>
    </row>
    <row r="857" spans="1:12" ht="16.5">
      <c r="A857" s="5" t="s">
        <v>2096</v>
      </c>
      <c r="B857" s="6" t="s">
        <v>2097</v>
      </c>
      <c r="C857" s="7" t="s">
        <v>2098</v>
      </c>
      <c r="D857" s="6" t="s">
        <v>13</v>
      </c>
      <c r="E857" s="6" t="s">
        <v>58</v>
      </c>
      <c r="F857" s="8">
        <v>46.5</v>
      </c>
      <c r="G857" s="8">
        <v>91.89</v>
      </c>
      <c r="H857" s="9">
        <f t="shared" si="104"/>
        <v>4272.8900000000003</v>
      </c>
      <c r="J857" s="27">
        <f t="shared" si="101"/>
        <v>91.89</v>
      </c>
      <c r="K857" s="27">
        <f t="shared" si="102"/>
        <v>4272.8900000000003</v>
      </c>
      <c r="L857" s="28">
        <f t="shared" si="103"/>
        <v>0</v>
      </c>
    </row>
    <row r="858" spans="1:12">
      <c r="A858" s="5" t="s">
        <v>2099</v>
      </c>
      <c r="B858" s="6" t="s">
        <v>2100</v>
      </c>
      <c r="C858" s="7" t="s">
        <v>2101</v>
      </c>
      <c r="D858" s="6" t="s">
        <v>435</v>
      </c>
      <c r="E858" s="6" t="s">
        <v>2102</v>
      </c>
      <c r="F858" s="8">
        <v>46.5</v>
      </c>
      <c r="G858" s="8">
        <v>23.23</v>
      </c>
      <c r="H858" s="9">
        <f t="shared" si="104"/>
        <v>1080.2</v>
      </c>
      <c r="J858" s="27">
        <f t="shared" si="101"/>
        <v>23.23</v>
      </c>
      <c r="K858" s="27">
        <f t="shared" si="102"/>
        <v>1080.2</v>
      </c>
      <c r="L858" s="28">
        <f t="shared" si="103"/>
        <v>0</v>
      </c>
    </row>
    <row r="859" spans="1:12" ht="16.5">
      <c r="A859" s="5" t="s">
        <v>2103</v>
      </c>
      <c r="B859" s="6" t="s">
        <v>2104</v>
      </c>
      <c r="C859" s="7" t="s">
        <v>2105</v>
      </c>
      <c r="D859" s="6" t="s">
        <v>25</v>
      </c>
      <c r="E859" s="6" t="s">
        <v>521</v>
      </c>
      <c r="F859" s="8">
        <v>1</v>
      </c>
      <c r="G859" s="8">
        <v>437.13</v>
      </c>
      <c r="H859" s="9">
        <f t="shared" si="104"/>
        <v>437.13</v>
      </c>
      <c r="J859" s="27">
        <f t="shared" si="101"/>
        <v>437.13</v>
      </c>
      <c r="K859" s="27">
        <f t="shared" si="102"/>
        <v>437.13</v>
      </c>
      <c r="L859" s="28">
        <f t="shared" si="103"/>
        <v>0</v>
      </c>
    </row>
    <row r="860" spans="1:12" ht="20.100000000000001" customHeight="1">
      <c r="A860" s="3" t="s">
        <v>2106</v>
      </c>
      <c r="B860" s="70" t="s">
        <v>2107</v>
      </c>
      <c r="C860" s="70"/>
      <c r="D860" s="70"/>
      <c r="E860" s="70"/>
      <c r="F860" s="70"/>
      <c r="G860" s="70"/>
      <c r="H860" s="4">
        <f>ROUND(H861+H867,2)</f>
        <v>799681.5</v>
      </c>
      <c r="J860" s="36"/>
      <c r="K860" s="36"/>
      <c r="L860" s="35"/>
    </row>
    <row r="861" spans="1:12" ht="20.100000000000001" customHeight="1">
      <c r="A861" s="3" t="s">
        <v>2108</v>
      </c>
      <c r="B861" s="70" t="s">
        <v>2109</v>
      </c>
      <c r="C861" s="70"/>
      <c r="D861" s="70"/>
      <c r="E861" s="70"/>
      <c r="F861" s="70"/>
      <c r="G861" s="70"/>
      <c r="H861" s="4">
        <f>ROUND(SUM(H862:H866),2)</f>
        <v>494564.13</v>
      </c>
      <c r="J861" s="36"/>
      <c r="K861" s="36"/>
      <c r="L861" s="35"/>
    </row>
    <row r="862" spans="1:12" ht="24.75">
      <c r="A862" s="5" t="s">
        <v>2110</v>
      </c>
      <c r="B862" s="6" t="s">
        <v>2111</v>
      </c>
      <c r="C862" s="7" t="s">
        <v>2112</v>
      </c>
      <c r="D862" s="6" t="s">
        <v>13</v>
      </c>
      <c r="E862" s="6" t="s">
        <v>42</v>
      </c>
      <c r="F862" s="8">
        <v>1772.09</v>
      </c>
      <c r="G862" s="8">
        <v>9.1999999999999993</v>
      </c>
      <c r="H862" s="9">
        <f>ROUND(ROUND(F862,2)*ROUND(G862,2),2)</f>
        <v>16303.23</v>
      </c>
      <c r="J862" s="27">
        <f t="shared" si="101"/>
        <v>9.1999999999999993</v>
      </c>
      <c r="K862" s="27">
        <f t="shared" si="102"/>
        <v>16303.23</v>
      </c>
      <c r="L862" s="28">
        <f t="shared" si="103"/>
        <v>0</v>
      </c>
    </row>
    <row r="863" spans="1:12" ht="24.75">
      <c r="A863" s="5" t="s">
        <v>2113</v>
      </c>
      <c r="B863" s="6" t="s">
        <v>2114</v>
      </c>
      <c r="C863" s="7" t="s">
        <v>2115</v>
      </c>
      <c r="D863" s="6" t="s">
        <v>13</v>
      </c>
      <c r="E863" s="6" t="s">
        <v>42</v>
      </c>
      <c r="F863" s="8">
        <v>6336.89</v>
      </c>
      <c r="G863" s="8">
        <v>5.09</v>
      </c>
      <c r="H863" s="9">
        <f>ROUND(ROUND(F863,2)*ROUND(G863,2),2)</f>
        <v>32254.77</v>
      </c>
      <c r="J863" s="27">
        <f t="shared" si="101"/>
        <v>5.09</v>
      </c>
      <c r="K863" s="27">
        <f t="shared" si="102"/>
        <v>32254.77</v>
      </c>
      <c r="L863" s="28">
        <f t="shared" si="103"/>
        <v>0</v>
      </c>
    </row>
    <row r="864" spans="1:12" ht="24.75">
      <c r="A864" s="5" t="s">
        <v>2116</v>
      </c>
      <c r="B864" s="6" t="s">
        <v>2117</v>
      </c>
      <c r="C864" s="7" t="s">
        <v>2118</v>
      </c>
      <c r="D864" s="6" t="s">
        <v>13</v>
      </c>
      <c r="E864" s="6" t="s">
        <v>42</v>
      </c>
      <c r="F864" s="8">
        <v>1772.09</v>
      </c>
      <c r="G864" s="8">
        <v>44.2</v>
      </c>
      <c r="H864" s="9">
        <f>ROUND(ROUND(F864,2)*ROUND(G864,2),2)</f>
        <v>78326.38</v>
      </c>
      <c r="J864" s="27">
        <f t="shared" si="101"/>
        <v>44.2</v>
      </c>
      <c r="K864" s="27">
        <f t="shared" si="102"/>
        <v>78326.38</v>
      </c>
      <c r="L864" s="28">
        <f t="shared" si="103"/>
        <v>0</v>
      </c>
    </row>
    <row r="865" spans="1:12" ht="24.75">
      <c r="A865" s="5" t="s">
        <v>2119</v>
      </c>
      <c r="B865" s="6" t="s">
        <v>2120</v>
      </c>
      <c r="C865" s="7" t="s">
        <v>2121</v>
      </c>
      <c r="D865" s="6" t="s">
        <v>13</v>
      </c>
      <c r="E865" s="6" t="s">
        <v>42</v>
      </c>
      <c r="F865" s="8">
        <v>691.57</v>
      </c>
      <c r="G865" s="8">
        <v>33.340000000000003</v>
      </c>
      <c r="H865" s="9">
        <f>ROUND(ROUND(F865,2)*ROUND(G865,2),2)</f>
        <v>23056.94</v>
      </c>
      <c r="J865" s="27">
        <f t="shared" si="101"/>
        <v>33.340000000000003</v>
      </c>
      <c r="K865" s="27">
        <f t="shared" si="102"/>
        <v>23056.94</v>
      </c>
      <c r="L865" s="28">
        <f t="shared" si="103"/>
        <v>0</v>
      </c>
    </row>
    <row r="866" spans="1:12" ht="24.75">
      <c r="A866" s="5" t="s">
        <v>2122</v>
      </c>
      <c r="B866" s="6" t="s">
        <v>2123</v>
      </c>
      <c r="C866" s="7" t="s">
        <v>2124</v>
      </c>
      <c r="D866" s="6" t="s">
        <v>13</v>
      </c>
      <c r="E866" s="6" t="s">
        <v>42</v>
      </c>
      <c r="F866" s="8">
        <v>7044.62</v>
      </c>
      <c r="G866" s="8">
        <v>48.92</v>
      </c>
      <c r="H866" s="9">
        <f>ROUND(ROUND(F866,2)*ROUND(G866,2),2)</f>
        <v>344622.81</v>
      </c>
      <c r="J866" s="27">
        <f t="shared" si="101"/>
        <v>48.92</v>
      </c>
      <c r="K866" s="27">
        <f t="shared" si="102"/>
        <v>344622.81</v>
      </c>
      <c r="L866" s="28">
        <f t="shared" si="103"/>
        <v>0</v>
      </c>
    </row>
    <row r="867" spans="1:12" ht="20.100000000000001" customHeight="1">
      <c r="A867" s="3" t="s">
        <v>2125</v>
      </c>
      <c r="B867" s="70" t="s">
        <v>2126</v>
      </c>
      <c r="C867" s="70"/>
      <c r="D867" s="70"/>
      <c r="E867" s="70"/>
      <c r="F867" s="70"/>
      <c r="G867" s="70"/>
      <c r="H867" s="4">
        <f>ROUND(SUM(H868:H870),2)</f>
        <v>305117.37</v>
      </c>
      <c r="J867" s="36"/>
      <c r="K867" s="36"/>
      <c r="L867" s="35"/>
    </row>
    <row r="868" spans="1:12" ht="24.75">
      <c r="A868" s="5" t="s">
        <v>2127</v>
      </c>
      <c r="B868" s="6" t="s">
        <v>2128</v>
      </c>
      <c r="C868" s="7" t="s">
        <v>2129</v>
      </c>
      <c r="D868" s="6" t="s">
        <v>25</v>
      </c>
      <c r="E868" s="6" t="s">
        <v>42</v>
      </c>
      <c r="F868" s="8">
        <v>691.57</v>
      </c>
      <c r="G868" s="8">
        <v>74.459999999999994</v>
      </c>
      <c r="H868" s="9">
        <f>ROUND(ROUND(F868,2)*ROUND(G868,2),2)</f>
        <v>51494.3</v>
      </c>
      <c r="J868" s="27">
        <f t="shared" si="101"/>
        <v>74.459999999999994</v>
      </c>
      <c r="K868" s="27">
        <f t="shared" si="102"/>
        <v>51494.3</v>
      </c>
      <c r="L868" s="28">
        <f t="shared" si="103"/>
        <v>0</v>
      </c>
    </row>
    <row r="869" spans="1:12" ht="16.5">
      <c r="A869" s="5" t="s">
        <v>2130</v>
      </c>
      <c r="B869" s="6" t="s">
        <v>2131</v>
      </c>
      <c r="C869" s="7" t="s">
        <v>2132</v>
      </c>
      <c r="D869" s="6" t="s">
        <v>25</v>
      </c>
      <c r="E869" s="6" t="s">
        <v>42</v>
      </c>
      <c r="F869" s="8">
        <v>1574.93</v>
      </c>
      <c r="G869" s="8">
        <v>132.37</v>
      </c>
      <c r="H869" s="9">
        <f>ROUND(ROUND(F869,2)*ROUND(G869,2),2)</f>
        <v>208473.48</v>
      </c>
      <c r="J869" s="27">
        <f t="shared" si="101"/>
        <v>132.37</v>
      </c>
      <c r="K869" s="27">
        <f t="shared" si="102"/>
        <v>208473.48</v>
      </c>
      <c r="L869" s="28">
        <f t="shared" si="103"/>
        <v>0</v>
      </c>
    </row>
    <row r="870" spans="1:12" ht="16.5">
      <c r="A870" s="5" t="s">
        <v>2133</v>
      </c>
      <c r="B870" s="6" t="s">
        <v>2134</v>
      </c>
      <c r="C870" s="7" t="s">
        <v>2135</v>
      </c>
      <c r="D870" s="6" t="s">
        <v>13</v>
      </c>
      <c r="E870" s="6" t="s">
        <v>42</v>
      </c>
      <c r="F870" s="8">
        <v>544.89</v>
      </c>
      <c r="G870" s="8">
        <v>82.86</v>
      </c>
      <c r="H870" s="9">
        <f>ROUND(ROUND(F870,2)*ROUND(G870,2),2)</f>
        <v>45149.59</v>
      </c>
      <c r="J870" s="27">
        <f t="shared" si="101"/>
        <v>82.86</v>
      </c>
      <c r="K870" s="27">
        <f t="shared" si="102"/>
        <v>45149.59</v>
      </c>
      <c r="L870" s="28">
        <f t="shared" si="103"/>
        <v>0</v>
      </c>
    </row>
    <row r="871" spans="1:12" ht="20.100000000000001" customHeight="1">
      <c r="A871" s="3" t="s">
        <v>2136</v>
      </c>
      <c r="B871" s="70" t="s">
        <v>2137</v>
      </c>
      <c r="C871" s="70"/>
      <c r="D871" s="70"/>
      <c r="E871" s="70"/>
      <c r="F871" s="70"/>
      <c r="G871" s="70"/>
      <c r="H871" s="4">
        <f>ROUND(H872+H878+H886+H893,2)</f>
        <v>589510.24</v>
      </c>
      <c r="J871" s="36"/>
      <c r="K871" s="36"/>
      <c r="L871" s="35"/>
    </row>
    <row r="872" spans="1:12" ht="20.100000000000001" customHeight="1">
      <c r="A872" s="3" t="s">
        <v>2138</v>
      </c>
      <c r="B872" s="70" t="s">
        <v>2139</v>
      </c>
      <c r="C872" s="70"/>
      <c r="D872" s="70"/>
      <c r="E872" s="70"/>
      <c r="F872" s="70"/>
      <c r="G872" s="70"/>
      <c r="H872" s="4">
        <f>ROUND(SUM(H873:H877),2)</f>
        <v>29171.23</v>
      </c>
      <c r="J872" s="36"/>
      <c r="K872" s="36"/>
      <c r="L872" s="35"/>
    </row>
    <row r="873" spans="1:12" ht="16.5">
      <c r="A873" s="5" t="s">
        <v>2140</v>
      </c>
      <c r="B873" s="6" t="s">
        <v>2141</v>
      </c>
      <c r="C873" s="7" t="s">
        <v>2142</v>
      </c>
      <c r="D873" s="6" t="s">
        <v>13</v>
      </c>
      <c r="E873" s="6" t="s">
        <v>36</v>
      </c>
      <c r="F873" s="8">
        <v>13</v>
      </c>
      <c r="G873" s="8">
        <v>154.24</v>
      </c>
      <c r="H873" s="9">
        <f>ROUND(ROUND(F873,2)*ROUND(G873,2),2)</f>
        <v>2005.12</v>
      </c>
      <c r="J873" s="27">
        <f t="shared" si="101"/>
        <v>154.24</v>
      </c>
      <c r="K873" s="27">
        <f t="shared" si="102"/>
        <v>2005.12</v>
      </c>
      <c r="L873" s="28">
        <f t="shared" si="103"/>
        <v>0</v>
      </c>
    </row>
    <row r="874" spans="1:12" ht="24.75">
      <c r="A874" s="5" t="s">
        <v>2143</v>
      </c>
      <c r="B874" s="6" t="s">
        <v>2144</v>
      </c>
      <c r="C874" s="7" t="s">
        <v>2145</v>
      </c>
      <c r="D874" s="6" t="s">
        <v>13</v>
      </c>
      <c r="E874" s="6" t="s">
        <v>36</v>
      </c>
      <c r="F874" s="8">
        <v>24</v>
      </c>
      <c r="G874" s="8">
        <v>540.5</v>
      </c>
      <c r="H874" s="9">
        <f>ROUND(ROUND(F874,2)*ROUND(G874,2),2)</f>
        <v>12972</v>
      </c>
      <c r="J874" s="27">
        <f t="shared" si="101"/>
        <v>540.5</v>
      </c>
      <c r="K874" s="27">
        <f t="shared" si="102"/>
        <v>12972</v>
      </c>
      <c r="L874" s="28">
        <f t="shared" si="103"/>
        <v>0</v>
      </c>
    </row>
    <row r="875" spans="1:12" ht="24.75">
      <c r="A875" s="5" t="s">
        <v>2146</v>
      </c>
      <c r="B875" s="6" t="s">
        <v>2147</v>
      </c>
      <c r="C875" s="7" t="s">
        <v>2148</v>
      </c>
      <c r="D875" s="6" t="s">
        <v>13</v>
      </c>
      <c r="E875" s="6" t="s">
        <v>36</v>
      </c>
      <c r="F875" s="8">
        <v>6</v>
      </c>
      <c r="G875" s="8">
        <v>793.97</v>
      </c>
      <c r="H875" s="9">
        <f>ROUND(ROUND(F875,2)*ROUND(G875,2),2)</f>
        <v>4763.82</v>
      </c>
      <c r="J875" s="27">
        <f t="shared" si="101"/>
        <v>793.97</v>
      </c>
      <c r="K875" s="27">
        <f t="shared" si="102"/>
        <v>4763.82</v>
      </c>
      <c r="L875" s="28">
        <f t="shared" si="103"/>
        <v>0</v>
      </c>
    </row>
    <row r="876" spans="1:12" ht="16.5">
      <c r="A876" s="5" t="s">
        <v>2149</v>
      </c>
      <c r="B876" s="6" t="s">
        <v>2150</v>
      </c>
      <c r="C876" s="7" t="s">
        <v>2151</v>
      </c>
      <c r="D876" s="6" t="s">
        <v>13</v>
      </c>
      <c r="E876" s="6" t="s">
        <v>36</v>
      </c>
      <c r="F876" s="8">
        <v>9</v>
      </c>
      <c r="G876" s="8">
        <v>743.79</v>
      </c>
      <c r="H876" s="9">
        <f>ROUND(ROUND(F876,2)*ROUND(G876,2),2)</f>
        <v>6694.11</v>
      </c>
      <c r="J876" s="27">
        <f t="shared" si="101"/>
        <v>743.79</v>
      </c>
      <c r="K876" s="27">
        <f t="shared" si="102"/>
        <v>6694.11</v>
      </c>
      <c r="L876" s="28">
        <f t="shared" si="103"/>
        <v>0</v>
      </c>
    </row>
    <row r="877" spans="1:12" ht="24.75">
      <c r="A877" s="5" t="s">
        <v>2152</v>
      </c>
      <c r="B877" s="6" t="s">
        <v>2153</v>
      </c>
      <c r="C877" s="7" t="s">
        <v>2154</v>
      </c>
      <c r="D877" s="6" t="s">
        <v>13</v>
      </c>
      <c r="E877" s="6" t="s">
        <v>36</v>
      </c>
      <c r="F877" s="8">
        <v>3</v>
      </c>
      <c r="G877" s="8">
        <v>912.06</v>
      </c>
      <c r="H877" s="9">
        <f>ROUND(ROUND(F877,2)*ROUND(G877,2),2)</f>
        <v>2736.18</v>
      </c>
      <c r="J877" s="27">
        <f t="shared" si="101"/>
        <v>912.06</v>
      </c>
      <c r="K877" s="27">
        <f t="shared" si="102"/>
        <v>2736.18</v>
      </c>
      <c r="L877" s="28">
        <f t="shared" si="103"/>
        <v>0</v>
      </c>
    </row>
    <row r="878" spans="1:12" ht="20.100000000000001" customHeight="1">
      <c r="A878" s="3" t="s">
        <v>2155</v>
      </c>
      <c r="B878" s="70" t="s">
        <v>2156</v>
      </c>
      <c r="C878" s="70"/>
      <c r="D878" s="70"/>
      <c r="E878" s="70"/>
      <c r="F878" s="70"/>
      <c r="G878" s="70"/>
      <c r="H878" s="4">
        <f>ROUND(SUM(H879:H885),2)</f>
        <v>15567.65</v>
      </c>
      <c r="J878" s="36"/>
      <c r="K878" s="36"/>
      <c r="L878" s="35"/>
    </row>
    <row r="879" spans="1:12" ht="16.5">
      <c r="A879" s="5" t="s">
        <v>2157</v>
      </c>
      <c r="B879" s="6" t="s">
        <v>2158</v>
      </c>
      <c r="C879" s="7" t="s">
        <v>2159</v>
      </c>
      <c r="D879" s="6" t="s">
        <v>13</v>
      </c>
      <c r="E879" s="6" t="s">
        <v>36</v>
      </c>
      <c r="F879" s="8">
        <v>6</v>
      </c>
      <c r="G879" s="8">
        <v>321.26</v>
      </c>
      <c r="H879" s="9">
        <f t="shared" ref="H879:H885" si="105">ROUND(ROUND(F879,2)*ROUND(G879,2),2)</f>
        <v>1927.56</v>
      </c>
      <c r="J879" s="27">
        <f t="shared" si="101"/>
        <v>321.26</v>
      </c>
      <c r="K879" s="27">
        <f t="shared" si="102"/>
        <v>1927.56</v>
      </c>
      <c r="L879" s="28">
        <f t="shared" si="103"/>
        <v>0</v>
      </c>
    </row>
    <row r="880" spans="1:12" ht="16.5">
      <c r="A880" s="5" t="s">
        <v>2160</v>
      </c>
      <c r="B880" s="6" t="s">
        <v>2161</v>
      </c>
      <c r="C880" s="7" t="s">
        <v>2162</v>
      </c>
      <c r="D880" s="6" t="s">
        <v>13</v>
      </c>
      <c r="E880" s="6" t="s">
        <v>36</v>
      </c>
      <c r="F880" s="8">
        <v>6</v>
      </c>
      <c r="G880" s="8">
        <v>339.94</v>
      </c>
      <c r="H880" s="9">
        <f t="shared" si="105"/>
        <v>2039.64</v>
      </c>
      <c r="J880" s="27">
        <f t="shared" si="101"/>
        <v>339.94</v>
      </c>
      <c r="K880" s="27">
        <f t="shared" si="102"/>
        <v>2039.64</v>
      </c>
      <c r="L880" s="28">
        <f t="shared" si="103"/>
        <v>0</v>
      </c>
    </row>
    <row r="881" spans="1:12" ht="16.5">
      <c r="A881" s="5" t="s">
        <v>2163</v>
      </c>
      <c r="B881" s="6" t="s">
        <v>2164</v>
      </c>
      <c r="C881" s="7" t="s">
        <v>2165</v>
      </c>
      <c r="D881" s="6" t="s">
        <v>13</v>
      </c>
      <c r="E881" s="6" t="s">
        <v>36</v>
      </c>
      <c r="F881" s="8">
        <v>24</v>
      </c>
      <c r="G881" s="8">
        <v>352.37</v>
      </c>
      <c r="H881" s="9">
        <f t="shared" si="105"/>
        <v>8456.8799999999992</v>
      </c>
      <c r="J881" s="27">
        <f t="shared" si="101"/>
        <v>352.37</v>
      </c>
      <c r="K881" s="27">
        <f t="shared" si="102"/>
        <v>8456.8799999999992</v>
      </c>
      <c r="L881" s="28">
        <f t="shared" si="103"/>
        <v>0</v>
      </c>
    </row>
    <row r="882" spans="1:12" ht="16.5">
      <c r="A882" s="5" t="s">
        <v>2166</v>
      </c>
      <c r="B882" s="6" t="s">
        <v>2167</v>
      </c>
      <c r="C882" s="7" t="s">
        <v>2168</v>
      </c>
      <c r="D882" s="6" t="s">
        <v>25</v>
      </c>
      <c r="E882" s="6" t="s">
        <v>36</v>
      </c>
      <c r="F882" s="8">
        <v>7</v>
      </c>
      <c r="G882" s="8">
        <v>198.2</v>
      </c>
      <c r="H882" s="9">
        <f t="shared" si="105"/>
        <v>1387.4</v>
      </c>
      <c r="J882" s="27">
        <f t="shared" si="101"/>
        <v>198.2</v>
      </c>
      <c r="K882" s="27">
        <f t="shared" si="102"/>
        <v>1387.4</v>
      </c>
      <c r="L882" s="28">
        <f t="shared" si="103"/>
        <v>0</v>
      </c>
    </row>
    <row r="883" spans="1:12" ht="16.5">
      <c r="A883" s="5" t="s">
        <v>2169</v>
      </c>
      <c r="B883" s="6" t="s">
        <v>2170</v>
      </c>
      <c r="C883" s="7" t="s">
        <v>2171</v>
      </c>
      <c r="D883" s="6" t="s">
        <v>25</v>
      </c>
      <c r="E883" s="6" t="s">
        <v>36</v>
      </c>
      <c r="F883" s="8">
        <v>3</v>
      </c>
      <c r="G883" s="8">
        <v>135.19</v>
      </c>
      <c r="H883" s="9">
        <f t="shared" si="105"/>
        <v>405.57</v>
      </c>
      <c r="J883" s="27">
        <f t="shared" si="101"/>
        <v>135.19</v>
      </c>
      <c r="K883" s="27">
        <f t="shared" si="102"/>
        <v>405.57</v>
      </c>
      <c r="L883" s="28">
        <f t="shared" si="103"/>
        <v>0</v>
      </c>
    </row>
    <row r="884" spans="1:12" ht="16.5">
      <c r="A884" s="5" t="s">
        <v>2172</v>
      </c>
      <c r="B884" s="6" t="s">
        <v>2173</v>
      </c>
      <c r="C884" s="7" t="s">
        <v>2174</v>
      </c>
      <c r="D884" s="6" t="s">
        <v>25</v>
      </c>
      <c r="E884" s="6" t="s">
        <v>36</v>
      </c>
      <c r="F884" s="8">
        <v>6</v>
      </c>
      <c r="G884" s="8">
        <v>51.56</v>
      </c>
      <c r="H884" s="9">
        <f t="shared" si="105"/>
        <v>309.36</v>
      </c>
      <c r="J884" s="27">
        <f t="shared" si="101"/>
        <v>51.56</v>
      </c>
      <c r="K884" s="27">
        <f t="shared" si="102"/>
        <v>309.36</v>
      </c>
      <c r="L884" s="28">
        <f t="shared" si="103"/>
        <v>0</v>
      </c>
    </row>
    <row r="885" spans="1:12" ht="16.5">
      <c r="A885" s="5" t="s">
        <v>2175</v>
      </c>
      <c r="B885" s="6" t="s">
        <v>2176</v>
      </c>
      <c r="C885" s="7" t="s">
        <v>2177</v>
      </c>
      <c r="D885" s="6" t="s">
        <v>25</v>
      </c>
      <c r="E885" s="6" t="s">
        <v>36</v>
      </c>
      <c r="F885" s="8">
        <v>6</v>
      </c>
      <c r="G885" s="8">
        <v>173.54</v>
      </c>
      <c r="H885" s="9">
        <f t="shared" si="105"/>
        <v>1041.24</v>
      </c>
      <c r="J885" s="27">
        <f t="shared" si="101"/>
        <v>173.54</v>
      </c>
      <c r="K885" s="27">
        <f t="shared" si="102"/>
        <v>1041.24</v>
      </c>
      <c r="L885" s="28">
        <f t="shared" si="103"/>
        <v>0</v>
      </c>
    </row>
    <row r="886" spans="1:12" ht="20.100000000000001" customHeight="1">
      <c r="A886" s="3" t="s">
        <v>2178</v>
      </c>
      <c r="B886" s="70" t="s">
        <v>2179</v>
      </c>
      <c r="C886" s="70"/>
      <c r="D886" s="70"/>
      <c r="E886" s="70"/>
      <c r="F886" s="70"/>
      <c r="G886" s="70"/>
      <c r="H886" s="4">
        <f>ROUND(SUM(H887:H892),2)</f>
        <v>19328.099999999999</v>
      </c>
      <c r="J886" s="36"/>
      <c r="K886" s="36"/>
      <c r="L886" s="35"/>
    </row>
    <row r="887" spans="1:12" ht="16.5">
      <c r="A887" s="5" t="s">
        <v>2180</v>
      </c>
      <c r="B887" s="6" t="s">
        <v>2181</v>
      </c>
      <c r="C887" s="7" t="s">
        <v>2182</v>
      </c>
      <c r="D887" s="6" t="s">
        <v>13</v>
      </c>
      <c r="E887" s="6" t="s">
        <v>36</v>
      </c>
      <c r="F887" s="8">
        <v>30</v>
      </c>
      <c r="G887" s="8">
        <v>36.69</v>
      </c>
      <c r="H887" s="9">
        <f t="shared" ref="H887:H892" si="106">ROUND(ROUND(F887,2)*ROUND(G887,2),2)</f>
        <v>1100.7</v>
      </c>
      <c r="J887" s="27">
        <f t="shared" si="101"/>
        <v>36.69</v>
      </c>
      <c r="K887" s="27">
        <f t="shared" si="102"/>
        <v>1100.7</v>
      </c>
      <c r="L887" s="28">
        <f t="shared" si="103"/>
        <v>0</v>
      </c>
    </row>
    <row r="888" spans="1:12" ht="16.5">
      <c r="A888" s="5" t="s">
        <v>2183</v>
      </c>
      <c r="B888" s="6" t="s">
        <v>2184</v>
      </c>
      <c r="C888" s="7" t="s">
        <v>2185</v>
      </c>
      <c r="D888" s="6" t="s">
        <v>25</v>
      </c>
      <c r="E888" s="6" t="s">
        <v>36</v>
      </c>
      <c r="F888" s="8">
        <v>30</v>
      </c>
      <c r="G888" s="8">
        <v>374.8</v>
      </c>
      <c r="H888" s="9">
        <f t="shared" si="106"/>
        <v>11244</v>
      </c>
      <c r="J888" s="27">
        <f t="shared" si="101"/>
        <v>374.8</v>
      </c>
      <c r="K888" s="27">
        <f t="shared" si="102"/>
        <v>11244</v>
      </c>
      <c r="L888" s="28">
        <f t="shared" si="103"/>
        <v>0</v>
      </c>
    </row>
    <row r="889" spans="1:12" ht="16.5">
      <c r="A889" s="5" t="s">
        <v>2186</v>
      </c>
      <c r="B889" s="6" t="s">
        <v>2187</v>
      </c>
      <c r="C889" s="7" t="s">
        <v>2188</v>
      </c>
      <c r="D889" s="6" t="s">
        <v>25</v>
      </c>
      <c r="E889" s="6" t="s">
        <v>36</v>
      </c>
      <c r="F889" s="8">
        <v>6</v>
      </c>
      <c r="G889" s="8">
        <v>63.8</v>
      </c>
      <c r="H889" s="9">
        <f t="shared" si="106"/>
        <v>382.8</v>
      </c>
      <c r="J889" s="27">
        <f t="shared" si="101"/>
        <v>63.8</v>
      </c>
      <c r="K889" s="27">
        <f t="shared" si="102"/>
        <v>382.8</v>
      </c>
      <c r="L889" s="28">
        <f t="shared" si="103"/>
        <v>0</v>
      </c>
    </row>
    <row r="890" spans="1:12" ht="16.5">
      <c r="A890" s="5" t="s">
        <v>2189</v>
      </c>
      <c r="B890" s="6" t="s">
        <v>2190</v>
      </c>
      <c r="C890" s="7" t="s">
        <v>2191</v>
      </c>
      <c r="D890" s="6" t="s">
        <v>13</v>
      </c>
      <c r="E890" s="6" t="s">
        <v>36</v>
      </c>
      <c r="F890" s="8">
        <v>30</v>
      </c>
      <c r="G890" s="8">
        <v>61.77</v>
      </c>
      <c r="H890" s="9">
        <f t="shared" si="106"/>
        <v>1853.1</v>
      </c>
      <c r="J890" s="27">
        <f t="shared" si="101"/>
        <v>61.77</v>
      </c>
      <c r="K890" s="27">
        <f t="shared" si="102"/>
        <v>1853.1</v>
      </c>
      <c r="L890" s="28">
        <f t="shared" si="103"/>
        <v>0</v>
      </c>
    </row>
    <row r="891" spans="1:12" ht="16.5">
      <c r="A891" s="5" t="s">
        <v>2192</v>
      </c>
      <c r="B891" s="6" t="s">
        <v>2193</v>
      </c>
      <c r="C891" s="7" t="s">
        <v>2194</v>
      </c>
      <c r="D891" s="6" t="s">
        <v>25</v>
      </c>
      <c r="E891" s="6" t="s">
        <v>36</v>
      </c>
      <c r="F891" s="8">
        <v>6</v>
      </c>
      <c r="G891" s="8">
        <v>472.25</v>
      </c>
      <c r="H891" s="9">
        <f t="shared" si="106"/>
        <v>2833.5</v>
      </c>
      <c r="J891" s="27">
        <f t="shared" si="101"/>
        <v>472.25</v>
      </c>
      <c r="K891" s="27">
        <f t="shared" si="102"/>
        <v>2833.5</v>
      </c>
      <c r="L891" s="28">
        <f t="shared" si="103"/>
        <v>0</v>
      </c>
    </row>
    <row r="892" spans="1:12" ht="16.5">
      <c r="A892" s="5" t="s">
        <v>2195</v>
      </c>
      <c r="B892" s="6" t="s">
        <v>2196</v>
      </c>
      <c r="C892" s="7" t="s">
        <v>2197</v>
      </c>
      <c r="D892" s="6" t="s">
        <v>25</v>
      </c>
      <c r="E892" s="6" t="s">
        <v>36</v>
      </c>
      <c r="F892" s="8">
        <v>30</v>
      </c>
      <c r="G892" s="8">
        <v>63.8</v>
      </c>
      <c r="H892" s="9">
        <f t="shared" si="106"/>
        <v>1914</v>
      </c>
      <c r="J892" s="27">
        <f t="shared" si="101"/>
        <v>63.8</v>
      </c>
      <c r="K892" s="27">
        <f t="shared" si="102"/>
        <v>1914</v>
      </c>
      <c r="L892" s="28">
        <f t="shared" si="103"/>
        <v>0</v>
      </c>
    </row>
    <row r="893" spans="1:12" ht="20.100000000000001" customHeight="1">
      <c r="A893" s="3" t="s">
        <v>2198</v>
      </c>
      <c r="B893" s="70" t="s">
        <v>2199</v>
      </c>
      <c r="C893" s="70"/>
      <c r="D893" s="70"/>
      <c r="E893" s="70"/>
      <c r="F893" s="70"/>
      <c r="G893" s="70"/>
      <c r="H893" s="4">
        <f>ROUND(SUM(H894:H943),2)</f>
        <v>525443.26</v>
      </c>
      <c r="J893" s="36"/>
      <c r="K893" s="36"/>
      <c r="L893" s="35"/>
    </row>
    <row r="894" spans="1:12" ht="16.5">
      <c r="A894" s="5" t="s">
        <v>2200</v>
      </c>
      <c r="B894" s="6" t="s">
        <v>2201</v>
      </c>
      <c r="C894" s="7" t="s">
        <v>2202</v>
      </c>
      <c r="D894" s="6" t="s">
        <v>25</v>
      </c>
      <c r="E894" s="6" t="s">
        <v>36</v>
      </c>
      <c r="F894" s="8">
        <v>12</v>
      </c>
      <c r="G894" s="8">
        <v>2437.65</v>
      </c>
      <c r="H894" s="9">
        <f t="shared" ref="H894:H925" si="107">ROUND(ROUND(F894,2)*ROUND(G894,2),2)</f>
        <v>29251.8</v>
      </c>
      <c r="J894" s="27">
        <f t="shared" si="101"/>
        <v>2437.65</v>
      </c>
      <c r="K894" s="27">
        <f t="shared" si="102"/>
        <v>29251.8</v>
      </c>
      <c r="L894" s="28">
        <f t="shared" si="103"/>
        <v>0</v>
      </c>
    </row>
    <row r="895" spans="1:12" ht="16.5">
      <c r="A895" s="5" t="s">
        <v>2203</v>
      </c>
      <c r="B895" s="6" t="s">
        <v>2204</v>
      </c>
      <c r="C895" s="7" t="s">
        <v>2205</v>
      </c>
      <c r="D895" s="6" t="s">
        <v>25</v>
      </c>
      <c r="E895" s="6" t="s">
        <v>36</v>
      </c>
      <c r="F895" s="8">
        <v>1</v>
      </c>
      <c r="G895" s="8">
        <v>4204.28</v>
      </c>
      <c r="H895" s="9">
        <f t="shared" si="107"/>
        <v>4204.28</v>
      </c>
      <c r="J895" s="27">
        <f t="shared" si="101"/>
        <v>4204.28</v>
      </c>
      <c r="K895" s="27">
        <f t="shared" si="102"/>
        <v>4204.28</v>
      </c>
      <c r="L895" s="28">
        <f t="shared" si="103"/>
        <v>0</v>
      </c>
    </row>
    <row r="896" spans="1:12" ht="16.5">
      <c r="A896" s="5" t="s">
        <v>2206</v>
      </c>
      <c r="B896" s="6" t="s">
        <v>2207</v>
      </c>
      <c r="C896" s="7" t="s">
        <v>2208</v>
      </c>
      <c r="D896" s="6" t="s">
        <v>25</v>
      </c>
      <c r="E896" s="6" t="s">
        <v>36</v>
      </c>
      <c r="F896" s="8">
        <v>1</v>
      </c>
      <c r="G896" s="8">
        <v>6841.5</v>
      </c>
      <c r="H896" s="9">
        <f t="shared" si="107"/>
        <v>6841.5</v>
      </c>
      <c r="J896" s="27">
        <f t="shared" si="101"/>
        <v>6841.5</v>
      </c>
      <c r="K896" s="27">
        <f t="shared" si="102"/>
        <v>6841.5</v>
      </c>
      <c r="L896" s="28">
        <f t="shared" si="103"/>
        <v>0</v>
      </c>
    </row>
    <row r="897" spans="1:12" ht="16.5">
      <c r="A897" s="5" t="s">
        <v>2209</v>
      </c>
      <c r="B897" s="6" t="s">
        <v>2210</v>
      </c>
      <c r="C897" s="7" t="s">
        <v>2211</v>
      </c>
      <c r="D897" s="6" t="s">
        <v>25</v>
      </c>
      <c r="E897" s="6" t="s">
        <v>36</v>
      </c>
      <c r="F897" s="8">
        <v>1</v>
      </c>
      <c r="G897" s="8">
        <v>3416.74</v>
      </c>
      <c r="H897" s="9">
        <f t="shared" si="107"/>
        <v>3416.74</v>
      </c>
      <c r="J897" s="27">
        <f t="shared" si="101"/>
        <v>3416.74</v>
      </c>
      <c r="K897" s="27">
        <f t="shared" si="102"/>
        <v>3416.74</v>
      </c>
      <c r="L897" s="28">
        <f t="shared" si="103"/>
        <v>0</v>
      </c>
    </row>
    <row r="898" spans="1:12" ht="16.5">
      <c r="A898" s="5" t="s">
        <v>2212</v>
      </c>
      <c r="B898" s="6" t="s">
        <v>2213</v>
      </c>
      <c r="C898" s="7" t="s">
        <v>2214</v>
      </c>
      <c r="D898" s="6" t="s">
        <v>25</v>
      </c>
      <c r="E898" s="6" t="s">
        <v>36</v>
      </c>
      <c r="F898" s="8">
        <v>1</v>
      </c>
      <c r="G898" s="8">
        <v>4009.55</v>
      </c>
      <c r="H898" s="9">
        <f t="shared" si="107"/>
        <v>4009.55</v>
      </c>
      <c r="J898" s="27">
        <f t="shared" si="101"/>
        <v>4009.55</v>
      </c>
      <c r="K898" s="27">
        <f t="shared" si="102"/>
        <v>4009.55</v>
      </c>
      <c r="L898" s="28">
        <f t="shared" si="103"/>
        <v>0</v>
      </c>
    </row>
    <row r="899" spans="1:12" ht="16.5">
      <c r="A899" s="5" t="s">
        <v>2215</v>
      </c>
      <c r="B899" s="6" t="s">
        <v>2216</v>
      </c>
      <c r="C899" s="7" t="s">
        <v>2217</v>
      </c>
      <c r="D899" s="6" t="s">
        <v>25</v>
      </c>
      <c r="E899" s="6" t="s">
        <v>36</v>
      </c>
      <c r="F899" s="8">
        <v>1</v>
      </c>
      <c r="G899" s="8">
        <v>7810.7</v>
      </c>
      <c r="H899" s="9">
        <f t="shared" si="107"/>
        <v>7810.7</v>
      </c>
      <c r="J899" s="27">
        <f t="shared" si="101"/>
        <v>7810.7</v>
      </c>
      <c r="K899" s="27">
        <f t="shared" si="102"/>
        <v>7810.7</v>
      </c>
      <c r="L899" s="28">
        <f t="shared" si="103"/>
        <v>0</v>
      </c>
    </row>
    <row r="900" spans="1:12" ht="16.5">
      <c r="A900" s="5" t="s">
        <v>2218</v>
      </c>
      <c r="B900" s="6" t="s">
        <v>2219</v>
      </c>
      <c r="C900" s="7" t="s">
        <v>2220</v>
      </c>
      <c r="D900" s="6" t="s">
        <v>25</v>
      </c>
      <c r="E900" s="6" t="s">
        <v>36</v>
      </c>
      <c r="F900" s="8">
        <v>2</v>
      </c>
      <c r="G900" s="8">
        <v>4471.5600000000004</v>
      </c>
      <c r="H900" s="9">
        <f t="shared" si="107"/>
        <v>8943.1200000000008</v>
      </c>
      <c r="J900" s="27">
        <f t="shared" si="101"/>
        <v>4471.5600000000004</v>
      </c>
      <c r="K900" s="27">
        <f t="shared" si="102"/>
        <v>8943.1200000000008</v>
      </c>
      <c r="L900" s="28">
        <f t="shared" si="103"/>
        <v>0</v>
      </c>
    </row>
    <row r="901" spans="1:12" ht="16.5">
      <c r="A901" s="5" t="s">
        <v>2221</v>
      </c>
      <c r="B901" s="6" t="s">
        <v>2222</v>
      </c>
      <c r="C901" s="7" t="s">
        <v>2223</v>
      </c>
      <c r="D901" s="6" t="s">
        <v>25</v>
      </c>
      <c r="E901" s="6" t="s">
        <v>36</v>
      </c>
      <c r="F901" s="8">
        <v>2</v>
      </c>
      <c r="G901" s="8">
        <v>3571.87</v>
      </c>
      <c r="H901" s="9">
        <f t="shared" si="107"/>
        <v>7143.74</v>
      </c>
      <c r="J901" s="27">
        <f t="shared" si="101"/>
        <v>3571.87</v>
      </c>
      <c r="K901" s="27">
        <f t="shared" si="102"/>
        <v>7143.74</v>
      </c>
      <c r="L901" s="28">
        <f t="shared" si="103"/>
        <v>0</v>
      </c>
    </row>
    <row r="902" spans="1:12" ht="16.5">
      <c r="A902" s="5" t="s">
        <v>2224</v>
      </c>
      <c r="B902" s="6" t="s">
        <v>2225</v>
      </c>
      <c r="C902" s="7" t="s">
        <v>2226</v>
      </c>
      <c r="D902" s="6" t="s">
        <v>25</v>
      </c>
      <c r="E902" s="6" t="s">
        <v>36</v>
      </c>
      <c r="F902" s="8">
        <v>1</v>
      </c>
      <c r="G902" s="8">
        <v>9313.7199999999993</v>
      </c>
      <c r="H902" s="9">
        <f t="shared" si="107"/>
        <v>9313.7199999999993</v>
      </c>
      <c r="J902" s="27">
        <f t="shared" si="101"/>
        <v>9313.7199999999993</v>
      </c>
      <c r="K902" s="27">
        <f t="shared" si="102"/>
        <v>9313.7199999999993</v>
      </c>
      <c r="L902" s="28">
        <f t="shared" si="103"/>
        <v>0</v>
      </c>
    </row>
    <row r="903" spans="1:12" ht="16.5">
      <c r="A903" s="5" t="s">
        <v>2227</v>
      </c>
      <c r="B903" s="6" t="s">
        <v>2228</v>
      </c>
      <c r="C903" s="7" t="s">
        <v>2229</v>
      </c>
      <c r="D903" s="6" t="s">
        <v>25</v>
      </c>
      <c r="E903" s="6" t="s">
        <v>36</v>
      </c>
      <c r="F903" s="8">
        <v>1</v>
      </c>
      <c r="G903" s="8">
        <v>7278.11</v>
      </c>
      <c r="H903" s="9">
        <f t="shared" si="107"/>
        <v>7278.11</v>
      </c>
      <c r="J903" s="27">
        <f t="shared" si="101"/>
        <v>7278.11</v>
      </c>
      <c r="K903" s="27">
        <f t="shared" si="102"/>
        <v>7278.11</v>
      </c>
      <c r="L903" s="28">
        <f t="shared" si="103"/>
        <v>0</v>
      </c>
    </row>
    <row r="904" spans="1:12" ht="16.5">
      <c r="A904" s="5" t="s">
        <v>2230</v>
      </c>
      <c r="B904" s="6" t="s">
        <v>2231</v>
      </c>
      <c r="C904" s="7" t="s">
        <v>2232</v>
      </c>
      <c r="D904" s="6" t="s">
        <v>25</v>
      </c>
      <c r="E904" s="6" t="s">
        <v>36</v>
      </c>
      <c r="F904" s="8">
        <v>4</v>
      </c>
      <c r="G904" s="8">
        <v>5360.52</v>
      </c>
      <c r="H904" s="9">
        <f t="shared" si="107"/>
        <v>21442.080000000002</v>
      </c>
      <c r="J904" s="27">
        <f t="shared" si="101"/>
        <v>5360.52</v>
      </c>
      <c r="K904" s="27">
        <f t="shared" si="102"/>
        <v>21442.080000000002</v>
      </c>
      <c r="L904" s="28">
        <f t="shared" si="103"/>
        <v>0</v>
      </c>
    </row>
    <row r="905" spans="1:12" ht="16.5">
      <c r="A905" s="5" t="s">
        <v>2233</v>
      </c>
      <c r="B905" s="6" t="s">
        <v>2234</v>
      </c>
      <c r="C905" s="7" t="s">
        <v>2235</v>
      </c>
      <c r="D905" s="6" t="s">
        <v>25</v>
      </c>
      <c r="E905" s="6" t="s">
        <v>36</v>
      </c>
      <c r="F905" s="8">
        <v>3</v>
      </c>
      <c r="G905" s="8">
        <v>5965.31</v>
      </c>
      <c r="H905" s="9">
        <f t="shared" si="107"/>
        <v>17895.93</v>
      </c>
      <c r="J905" s="27">
        <f t="shared" si="101"/>
        <v>5965.31</v>
      </c>
      <c r="K905" s="27">
        <f t="shared" si="102"/>
        <v>17895.93</v>
      </c>
      <c r="L905" s="28">
        <f t="shared" si="103"/>
        <v>0</v>
      </c>
    </row>
    <row r="906" spans="1:12" ht="16.5">
      <c r="A906" s="5" t="s">
        <v>2236</v>
      </c>
      <c r="B906" s="6" t="s">
        <v>2237</v>
      </c>
      <c r="C906" s="7" t="s">
        <v>2238</v>
      </c>
      <c r="D906" s="6" t="s">
        <v>25</v>
      </c>
      <c r="E906" s="6" t="s">
        <v>36</v>
      </c>
      <c r="F906" s="8">
        <v>1</v>
      </c>
      <c r="G906" s="8">
        <v>9596.39</v>
      </c>
      <c r="H906" s="9">
        <f t="shared" si="107"/>
        <v>9596.39</v>
      </c>
      <c r="J906" s="27">
        <f t="shared" si="101"/>
        <v>9596.39</v>
      </c>
      <c r="K906" s="27">
        <f t="shared" si="102"/>
        <v>9596.39</v>
      </c>
      <c r="L906" s="28">
        <f t="shared" si="103"/>
        <v>0</v>
      </c>
    </row>
    <row r="907" spans="1:12" ht="16.5">
      <c r="A907" s="5" t="s">
        <v>2239</v>
      </c>
      <c r="B907" s="6" t="s">
        <v>2240</v>
      </c>
      <c r="C907" s="7" t="s">
        <v>2241</v>
      </c>
      <c r="D907" s="6" t="s">
        <v>25</v>
      </c>
      <c r="E907" s="6" t="s">
        <v>36</v>
      </c>
      <c r="F907" s="8">
        <v>1</v>
      </c>
      <c r="G907" s="8">
        <v>4120.59</v>
      </c>
      <c r="H907" s="9">
        <f t="shared" si="107"/>
        <v>4120.59</v>
      </c>
      <c r="J907" s="27">
        <f t="shared" si="101"/>
        <v>4120.59</v>
      </c>
      <c r="K907" s="27">
        <f t="shared" si="102"/>
        <v>4120.59</v>
      </c>
      <c r="L907" s="28">
        <f t="shared" si="103"/>
        <v>0</v>
      </c>
    </row>
    <row r="908" spans="1:12" ht="16.5">
      <c r="A908" s="5" t="s">
        <v>2242</v>
      </c>
      <c r="B908" s="6" t="s">
        <v>2243</v>
      </c>
      <c r="C908" s="7" t="s">
        <v>2244</v>
      </c>
      <c r="D908" s="6" t="s">
        <v>25</v>
      </c>
      <c r="E908" s="6" t="s">
        <v>36</v>
      </c>
      <c r="F908" s="8">
        <v>1</v>
      </c>
      <c r="G908" s="8">
        <v>4457.5200000000004</v>
      </c>
      <c r="H908" s="9">
        <f t="shared" si="107"/>
        <v>4457.5200000000004</v>
      </c>
      <c r="J908" s="27">
        <f t="shared" si="101"/>
        <v>4457.5200000000004</v>
      </c>
      <c r="K908" s="27">
        <f t="shared" si="102"/>
        <v>4457.5200000000004</v>
      </c>
      <c r="L908" s="28">
        <f t="shared" si="103"/>
        <v>0</v>
      </c>
    </row>
    <row r="909" spans="1:12" ht="16.5">
      <c r="A909" s="5" t="s">
        <v>2245</v>
      </c>
      <c r="B909" s="6" t="s">
        <v>2246</v>
      </c>
      <c r="C909" s="7" t="s">
        <v>2247</v>
      </c>
      <c r="D909" s="6" t="s">
        <v>25</v>
      </c>
      <c r="E909" s="6" t="s">
        <v>36</v>
      </c>
      <c r="F909" s="8">
        <v>1</v>
      </c>
      <c r="G909" s="8">
        <v>2659.34</v>
      </c>
      <c r="H909" s="9">
        <f t="shared" si="107"/>
        <v>2659.34</v>
      </c>
      <c r="J909" s="27">
        <f t="shared" si="101"/>
        <v>2659.34</v>
      </c>
      <c r="K909" s="27">
        <f t="shared" si="102"/>
        <v>2659.34</v>
      </c>
      <c r="L909" s="28">
        <f t="shared" si="103"/>
        <v>0</v>
      </c>
    </row>
    <row r="910" spans="1:12" ht="16.5">
      <c r="A910" s="5" t="s">
        <v>2248</v>
      </c>
      <c r="B910" s="6" t="s">
        <v>2249</v>
      </c>
      <c r="C910" s="7" t="s">
        <v>2250</v>
      </c>
      <c r="D910" s="6" t="s">
        <v>25</v>
      </c>
      <c r="E910" s="6" t="s">
        <v>36</v>
      </c>
      <c r="F910" s="8">
        <v>1</v>
      </c>
      <c r="G910" s="8">
        <v>3187.04</v>
      </c>
      <c r="H910" s="9">
        <f t="shared" si="107"/>
        <v>3187.04</v>
      </c>
      <c r="J910" s="27">
        <f t="shared" si="101"/>
        <v>3187.04</v>
      </c>
      <c r="K910" s="27">
        <f t="shared" si="102"/>
        <v>3187.04</v>
      </c>
      <c r="L910" s="28">
        <f t="shared" si="103"/>
        <v>0</v>
      </c>
    </row>
    <row r="911" spans="1:12" ht="16.5">
      <c r="A911" s="5" t="s">
        <v>2251</v>
      </c>
      <c r="B911" s="6" t="s">
        <v>2252</v>
      </c>
      <c r="C911" s="7" t="s">
        <v>2253</v>
      </c>
      <c r="D911" s="6" t="s">
        <v>25</v>
      </c>
      <c r="E911" s="6" t="s">
        <v>36</v>
      </c>
      <c r="F911" s="8">
        <v>1</v>
      </c>
      <c r="G911" s="8">
        <v>3544.49</v>
      </c>
      <c r="H911" s="9">
        <f t="shared" si="107"/>
        <v>3544.49</v>
      </c>
      <c r="J911" s="27">
        <f t="shared" si="101"/>
        <v>3544.49</v>
      </c>
      <c r="K911" s="27">
        <f t="shared" si="102"/>
        <v>3544.49</v>
      </c>
      <c r="L911" s="28">
        <f t="shared" si="103"/>
        <v>0</v>
      </c>
    </row>
    <row r="912" spans="1:12" ht="16.5">
      <c r="A912" s="5" t="s">
        <v>2254</v>
      </c>
      <c r="B912" s="6" t="s">
        <v>2255</v>
      </c>
      <c r="C912" s="7" t="s">
        <v>2256</v>
      </c>
      <c r="D912" s="6" t="s">
        <v>25</v>
      </c>
      <c r="E912" s="6" t="s">
        <v>36</v>
      </c>
      <c r="F912" s="8">
        <v>1</v>
      </c>
      <c r="G912" s="8">
        <v>1458.11</v>
      </c>
      <c r="H912" s="9">
        <f t="shared" si="107"/>
        <v>1458.11</v>
      </c>
      <c r="J912" s="27">
        <f t="shared" si="101"/>
        <v>1458.11</v>
      </c>
      <c r="K912" s="27">
        <f t="shared" si="102"/>
        <v>1458.11</v>
      </c>
      <c r="L912" s="28">
        <f t="shared" si="103"/>
        <v>0</v>
      </c>
    </row>
    <row r="913" spans="1:12" ht="16.5">
      <c r="A913" s="5" t="s">
        <v>2257</v>
      </c>
      <c r="B913" s="6" t="s">
        <v>2258</v>
      </c>
      <c r="C913" s="7" t="s">
        <v>2259</v>
      </c>
      <c r="D913" s="6" t="s">
        <v>25</v>
      </c>
      <c r="E913" s="6" t="s">
        <v>36</v>
      </c>
      <c r="F913" s="8">
        <v>1</v>
      </c>
      <c r="G913" s="8">
        <v>6020.05</v>
      </c>
      <c r="H913" s="9">
        <f t="shared" si="107"/>
        <v>6020.05</v>
      </c>
      <c r="J913" s="27">
        <f t="shared" ref="J913:J976" si="108">G913-G913*$J$4</f>
        <v>6020.05</v>
      </c>
      <c r="K913" s="27">
        <f t="shared" ref="K913:K976" si="109">ROUND(J913*F913,2)</f>
        <v>6020.05</v>
      </c>
      <c r="L913" s="28">
        <f t="shared" ref="L913:L976" si="110">1-J913/G913</f>
        <v>0</v>
      </c>
    </row>
    <row r="914" spans="1:12" ht="16.5">
      <c r="A914" s="5" t="s">
        <v>2260</v>
      </c>
      <c r="B914" s="6" t="s">
        <v>2261</v>
      </c>
      <c r="C914" s="7" t="s">
        <v>2262</v>
      </c>
      <c r="D914" s="6" t="s">
        <v>25</v>
      </c>
      <c r="E914" s="6" t="s">
        <v>36</v>
      </c>
      <c r="F914" s="8">
        <v>1</v>
      </c>
      <c r="G914" s="8">
        <v>8855.8799999999992</v>
      </c>
      <c r="H914" s="9">
        <f t="shared" si="107"/>
        <v>8855.8799999999992</v>
      </c>
      <c r="J914" s="27">
        <f t="shared" si="108"/>
        <v>8855.8799999999992</v>
      </c>
      <c r="K914" s="27">
        <f t="shared" si="109"/>
        <v>8855.8799999999992</v>
      </c>
      <c r="L914" s="28">
        <f t="shared" si="110"/>
        <v>0</v>
      </c>
    </row>
    <row r="915" spans="1:12" ht="16.5">
      <c r="A915" s="5" t="s">
        <v>2263</v>
      </c>
      <c r="B915" s="6" t="s">
        <v>2264</v>
      </c>
      <c r="C915" s="7" t="s">
        <v>2265</v>
      </c>
      <c r="D915" s="6" t="s">
        <v>25</v>
      </c>
      <c r="E915" s="6" t="s">
        <v>36</v>
      </c>
      <c r="F915" s="8">
        <v>2</v>
      </c>
      <c r="G915" s="8">
        <v>6331.28</v>
      </c>
      <c r="H915" s="9">
        <f t="shared" si="107"/>
        <v>12662.56</v>
      </c>
      <c r="J915" s="27">
        <f t="shared" si="108"/>
        <v>6331.28</v>
      </c>
      <c r="K915" s="27">
        <f t="shared" si="109"/>
        <v>12662.56</v>
      </c>
      <c r="L915" s="28">
        <f t="shared" si="110"/>
        <v>0</v>
      </c>
    </row>
    <row r="916" spans="1:12" ht="16.5">
      <c r="A916" s="5" t="s">
        <v>2266</v>
      </c>
      <c r="B916" s="6" t="s">
        <v>2267</v>
      </c>
      <c r="C916" s="7" t="s">
        <v>2268</v>
      </c>
      <c r="D916" s="6" t="s">
        <v>25</v>
      </c>
      <c r="E916" s="6" t="s">
        <v>36</v>
      </c>
      <c r="F916" s="8">
        <v>1</v>
      </c>
      <c r="G916" s="8">
        <v>6027.95</v>
      </c>
      <c r="H916" s="9">
        <f t="shared" si="107"/>
        <v>6027.95</v>
      </c>
      <c r="J916" s="27">
        <f t="shared" si="108"/>
        <v>6027.95</v>
      </c>
      <c r="K916" s="27">
        <f t="shared" si="109"/>
        <v>6027.95</v>
      </c>
      <c r="L916" s="28">
        <f t="shared" si="110"/>
        <v>0</v>
      </c>
    </row>
    <row r="917" spans="1:12" ht="16.5">
      <c r="A917" s="5" t="s">
        <v>2269</v>
      </c>
      <c r="B917" s="6" t="s">
        <v>2270</v>
      </c>
      <c r="C917" s="7" t="s">
        <v>2271</v>
      </c>
      <c r="D917" s="6" t="s">
        <v>25</v>
      </c>
      <c r="E917" s="6" t="s">
        <v>36</v>
      </c>
      <c r="F917" s="8">
        <v>1</v>
      </c>
      <c r="G917" s="8">
        <v>2618.16</v>
      </c>
      <c r="H917" s="9">
        <f t="shared" si="107"/>
        <v>2618.16</v>
      </c>
      <c r="J917" s="27">
        <f t="shared" si="108"/>
        <v>2618.16</v>
      </c>
      <c r="K917" s="27">
        <f t="shared" si="109"/>
        <v>2618.16</v>
      </c>
      <c r="L917" s="28">
        <f t="shared" si="110"/>
        <v>0</v>
      </c>
    </row>
    <row r="918" spans="1:12" ht="16.5">
      <c r="A918" s="5" t="s">
        <v>2272</v>
      </c>
      <c r="B918" s="6" t="s">
        <v>2273</v>
      </c>
      <c r="C918" s="7" t="s">
        <v>2274</v>
      </c>
      <c r="D918" s="6" t="s">
        <v>25</v>
      </c>
      <c r="E918" s="6" t="s">
        <v>36</v>
      </c>
      <c r="F918" s="8">
        <v>3</v>
      </c>
      <c r="G918" s="8">
        <v>1555.18</v>
      </c>
      <c r="H918" s="9">
        <f t="shared" si="107"/>
        <v>4665.54</v>
      </c>
      <c r="J918" s="27">
        <f t="shared" si="108"/>
        <v>1555.18</v>
      </c>
      <c r="K918" s="27">
        <f t="shared" si="109"/>
        <v>4665.54</v>
      </c>
      <c r="L918" s="28">
        <f t="shared" si="110"/>
        <v>0</v>
      </c>
    </row>
    <row r="919" spans="1:12" ht="16.5">
      <c r="A919" s="5" t="s">
        <v>2275</v>
      </c>
      <c r="B919" s="6" t="s">
        <v>2276</v>
      </c>
      <c r="C919" s="7" t="s">
        <v>2277</v>
      </c>
      <c r="D919" s="6" t="s">
        <v>25</v>
      </c>
      <c r="E919" s="6" t="s">
        <v>36</v>
      </c>
      <c r="F919" s="8">
        <v>3</v>
      </c>
      <c r="G919" s="8">
        <v>4812.9799999999996</v>
      </c>
      <c r="H919" s="9">
        <f t="shared" si="107"/>
        <v>14438.94</v>
      </c>
      <c r="J919" s="27">
        <f t="shared" si="108"/>
        <v>4812.9799999999996</v>
      </c>
      <c r="K919" s="27">
        <f t="shared" si="109"/>
        <v>14438.94</v>
      </c>
      <c r="L919" s="28">
        <f t="shared" si="110"/>
        <v>0</v>
      </c>
    </row>
    <row r="920" spans="1:12" ht="16.5">
      <c r="A920" s="5" t="s">
        <v>2278</v>
      </c>
      <c r="B920" s="6" t="s">
        <v>2279</v>
      </c>
      <c r="C920" s="7" t="s">
        <v>2280</v>
      </c>
      <c r="D920" s="6" t="s">
        <v>25</v>
      </c>
      <c r="E920" s="6" t="s">
        <v>36</v>
      </c>
      <c r="F920" s="8">
        <v>3</v>
      </c>
      <c r="G920" s="8">
        <v>4812.9799999999996</v>
      </c>
      <c r="H920" s="9">
        <f t="shared" si="107"/>
        <v>14438.94</v>
      </c>
      <c r="J920" s="27">
        <f t="shared" si="108"/>
        <v>4812.9799999999996</v>
      </c>
      <c r="K920" s="27">
        <f t="shared" si="109"/>
        <v>14438.94</v>
      </c>
      <c r="L920" s="28">
        <f t="shared" si="110"/>
        <v>0</v>
      </c>
    </row>
    <row r="921" spans="1:12" ht="16.5">
      <c r="A921" s="5" t="s">
        <v>2281</v>
      </c>
      <c r="B921" s="6" t="s">
        <v>2282</v>
      </c>
      <c r="C921" s="7" t="s">
        <v>2283</v>
      </c>
      <c r="D921" s="6" t="s">
        <v>25</v>
      </c>
      <c r="E921" s="6" t="s">
        <v>36</v>
      </c>
      <c r="F921" s="8">
        <v>1</v>
      </c>
      <c r="G921" s="8">
        <v>9408.75</v>
      </c>
      <c r="H921" s="9">
        <f t="shared" si="107"/>
        <v>9408.75</v>
      </c>
      <c r="J921" s="27">
        <f t="shared" si="108"/>
        <v>9408.75</v>
      </c>
      <c r="K921" s="27">
        <f t="shared" si="109"/>
        <v>9408.75</v>
      </c>
      <c r="L921" s="28">
        <f t="shared" si="110"/>
        <v>0</v>
      </c>
    </row>
    <row r="922" spans="1:12" ht="16.5">
      <c r="A922" s="5" t="s">
        <v>2284</v>
      </c>
      <c r="B922" s="6" t="s">
        <v>2285</v>
      </c>
      <c r="C922" s="7" t="s">
        <v>2286</v>
      </c>
      <c r="D922" s="6" t="s">
        <v>25</v>
      </c>
      <c r="E922" s="6" t="s">
        <v>36</v>
      </c>
      <c r="F922" s="8">
        <v>1</v>
      </c>
      <c r="G922" s="8">
        <v>7168.27</v>
      </c>
      <c r="H922" s="9">
        <f t="shared" si="107"/>
        <v>7168.27</v>
      </c>
      <c r="J922" s="27">
        <f t="shared" si="108"/>
        <v>7168.27</v>
      </c>
      <c r="K922" s="27">
        <f t="shared" si="109"/>
        <v>7168.27</v>
      </c>
      <c r="L922" s="28">
        <f t="shared" si="110"/>
        <v>0</v>
      </c>
    </row>
    <row r="923" spans="1:12" ht="16.5">
      <c r="A923" s="5" t="s">
        <v>2287</v>
      </c>
      <c r="B923" s="6" t="s">
        <v>2288</v>
      </c>
      <c r="C923" s="7" t="s">
        <v>2289</v>
      </c>
      <c r="D923" s="6" t="s">
        <v>25</v>
      </c>
      <c r="E923" s="6" t="s">
        <v>36</v>
      </c>
      <c r="F923" s="8">
        <v>1</v>
      </c>
      <c r="G923" s="8">
        <v>6702.23</v>
      </c>
      <c r="H923" s="9">
        <f t="shared" si="107"/>
        <v>6702.23</v>
      </c>
      <c r="J923" s="27">
        <f t="shared" si="108"/>
        <v>6702.23</v>
      </c>
      <c r="K923" s="27">
        <f t="shared" si="109"/>
        <v>6702.23</v>
      </c>
      <c r="L923" s="28">
        <f t="shared" si="110"/>
        <v>0</v>
      </c>
    </row>
    <row r="924" spans="1:12" ht="16.5">
      <c r="A924" s="5" t="s">
        <v>2290</v>
      </c>
      <c r="B924" s="6" t="s">
        <v>2291</v>
      </c>
      <c r="C924" s="7" t="s">
        <v>2292</v>
      </c>
      <c r="D924" s="6" t="s">
        <v>25</v>
      </c>
      <c r="E924" s="6" t="s">
        <v>36</v>
      </c>
      <c r="F924" s="8">
        <v>1</v>
      </c>
      <c r="G924" s="8">
        <v>4216.2700000000004</v>
      </c>
      <c r="H924" s="9">
        <f t="shared" si="107"/>
        <v>4216.2700000000004</v>
      </c>
      <c r="J924" s="27">
        <f t="shared" si="108"/>
        <v>4216.2700000000004</v>
      </c>
      <c r="K924" s="27">
        <f t="shared" si="109"/>
        <v>4216.2700000000004</v>
      </c>
      <c r="L924" s="28">
        <f t="shared" si="110"/>
        <v>0</v>
      </c>
    </row>
    <row r="925" spans="1:12" ht="16.5">
      <c r="A925" s="5" t="s">
        <v>2293</v>
      </c>
      <c r="B925" s="6" t="s">
        <v>2294</v>
      </c>
      <c r="C925" s="7" t="s">
        <v>2295</v>
      </c>
      <c r="D925" s="6" t="s">
        <v>25</v>
      </c>
      <c r="E925" s="6" t="s">
        <v>36</v>
      </c>
      <c r="F925" s="8">
        <v>1</v>
      </c>
      <c r="G925" s="8">
        <v>9650.86</v>
      </c>
      <c r="H925" s="9">
        <f t="shared" si="107"/>
        <v>9650.86</v>
      </c>
      <c r="J925" s="27">
        <f t="shared" si="108"/>
        <v>9650.86</v>
      </c>
      <c r="K925" s="27">
        <f t="shared" si="109"/>
        <v>9650.86</v>
      </c>
      <c r="L925" s="28">
        <f t="shared" si="110"/>
        <v>0</v>
      </c>
    </row>
    <row r="926" spans="1:12" ht="16.5">
      <c r="A926" s="5" t="s">
        <v>2296</v>
      </c>
      <c r="B926" s="6" t="s">
        <v>2297</v>
      </c>
      <c r="C926" s="7" t="s">
        <v>2298</v>
      </c>
      <c r="D926" s="6" t="s">
        <v>25</v>
      </c>
      <c r="E926" s="6" t="s">
        <v>36</v>
      </c>
      <c r="F926" s="8">
        <v>1</v>
      </c>
      <c r="G926" s="8">
        <v>5585.87</v>
      </c>
      <c r="H926" s="9">
        <f t="shared" ref="H926:H943" si="111">ROUND(ROUND(F926,2)*ROUND(G926,2),2)</f>
        <v>5585.87</v>
      </c>
      <c r="J926" s="27">
        <f t="shared" si="108"/>
        <v>5585.87</v>
      </c>
      <c r="K926" s="27">
        <f t="shared" si="109"/>
        <v>5585.87</v>
      </c>
      <c r="L926" s="28">
        <f t="shared" si="110"/>
        <v>0</v>
      </c>
    </row>
    <row r="927" spans="1:12" ht="16.5">
      <c r="A927" s="5" t="s">
        <v>2299</v>
      </c>
      <c r="B927" s="6" t="s">
        <v>2300</v>
      </c>
      <c r="C927" s="7" t="s">
        <v>2301</v>
      </c>
      <c r="D927" s="6" t="s">
        <v>25</v>
      </c>
      <c r="E927" s="6" t="s">
        <v>36</v>
      </c>
      <c r="F927" s="8">
        <v>1</v>
      </c>
      <c r="G927" s="8">
        <v>3571.87</v>
      </c>
      <c r="H927" s="9">
        <f t="shared" si="111"/>
        <v>3571.87</v>
      </c>
      <c r="J927" s="27">
        <f t="shared" si="108"/>
        <v>3571.87</v>
      </c>
      <c r="K927" s="27">
        <f t="shared" si="109"/>
        <v>3571.87</v>
      </c>
      <c r="L927" s="28">
        <f t="shared" si="110"/>
        <v>0</v>
      </c>
    </row>
    <row r="928" spans="1:12" ht="16.5">
      <c r="A928" s="5" t="s">
        <v>2302</v>
      </c>
      <c r="B928" s="6" t="s">
        <v>2303</v>
      </c>
      <c r="C928" s="7" t="s">
        <v>2304</v>
      </c>
      <c r="D928" s="6" t="s">
        <v>25</v>
      </c>
      <c r="E928" s="6" t="s">
        <v>36</v>
      </c>
      <c r="F928" s="8">
        <v>1</v>
      </c>
      <c r="G928" s="8">
        <v>12284.18</v>
      </c>
      <c r="H928" s="9">
        <f t="shared" si="111"/>
        <v>12284.18</v>
      </c>
      <c r="J928" s="27">
        <f t="shared" si="108"/>
        <v>12284.18</v>
      </c>
      <c r="K928" s="27">
        <f t="shared" si="109"/>
        <v>12284.18</v>
      </c>
      <c r="L928" s="28">
        <f t="shared" si="110"/>
        <v>0</v>
      </c>
    </row>
    <row r="929" spans="1:12" ht="16.5">
      <c r="A929" s="5" t="s">
        <v>2305</v>
      </c>
      <c r="B929" s="6" t="s">
        <v>2306</v>
      </c>
      <c r="C929" s="7" t="s">
        <v>2307</v>
      </c>
      <c r="D929" s="6" t="s">
        <v>25</v>
      </c>
      <c r="E929" s="6" t="s">
        <v>36</v>
      </c>
      <c r="F929" s="8">
        <v>2</v>
      </c>
      <c r="G929" s="8">
        <v>3580.41</v>
      </c>
      <c r="H929" s="9">
        <f t="shared" si="111"/>
        <v>7160.82</v>
      </c>
      <c r="J929" s="27">
        <f t="shared" si="108"/>
        <v>3580.41</v>
      </c>
      <c r="K929" s="27">
        <f t="shared" si="109"/>
        <v>7160.82</v>
      </c>
      <c r="L929" s="28">
        <f t="shared" si="110"/>
        <v>0</v>
      </c>
    </row>
    <row r="930" spans="1:12" ht="16.5">
      <c r="A930" s="5" t="s">
        <v>2308</v>
      </c>
      <c r="B930" s="6" t="s">
        <v>2309</v>
      </c>
      <c r="C930" s="7" t="s">
        <v>2310</v>
      </c>
      <c r="D930" s="6" t="s">
        <v>25</v>
      </c>
      <c r="E930" s="6" t="s">
        <v>36</v>
      </c>
      <c r="F930" s="8">
        <v>1</v>
      </c>
      <c r="G930" s="8">
        <v>14386.65</v>
      </c>
      <c r="H930" s="9">
        <f t="shared" si="111"/>
        <v>14386.65</v>
      </c>
      <c r="J930" s="27">
        <f t="shared" si="108"/>
        <v>14386.65</v>
      </c>
      <c r="K930" s="27">
        <f t="shared" si="109"/>
        <v>14386.65</v>
      </c>
      <c r="L930" s="28">
        <f t="shared" si="110"/>
        <v>0</v>
      </c>
    </row>
    <row r="931" spans="1:12" ht="16.5">
      <c r="A931" s="5" t="s">
        <v>2311</v>
      </c>
      <c r="B931" s="6" t="s">
        <v>2312</v>
      </c>
      <c r="C931" s="7" t="s">
        <v>2313</v>
      </c>
      <c r="D931" s="6" t="s">
        <v>25</v>
      </c>
      <c r="E931" s="6" t="s">
        <v>36</v>
      </c>
      <c r="F931" s="8">
        <v>2</v>
      </c>
      <c r="G931" s="8">
        <v>4933.42</v>
      </c>
      <c r="H931" s="9">
        <f t="shared" si="111"/>
        <v>9866.84</v>
      </c>
      <c r="J931" s="27">
        <f t="shared" si="108"/>
        <v>4933.42</v>
      </c>
      <c r="K931" s="27">
        <f t="shared" si="109"/>
        <v>9866.84</v>
      </c>
      <c r="L931" s="28">
        <f t="shared" si="110"/>
        <v>0</v>
      </c>
    </row>
    <row r="932" spans="1:12" ht="16.5">
      <c r="A932" s="5" t="s">
        <v>2314</v>
      </c>
      <c r="B932" s="6" t="s">
        <v>2315</v>
      </c>
      <c r="C932" s="7" t="s">
        <v>2316</v>
      </c>
      <c r="D932" s="6" t="s">
        <v>25</v>
      </c>
      <c r="E932" s="6" t="s">
        <v>36</v>
      </c>
      <c r="F932" s="8">
        <v>2</v>
      </c>
      <c r="G932" s="8">
        <v>6221.78</v>
      </c>
      <c r="H932" s="9">
        <f t="shared" si="111"/>
        <v>12443.56</v>
      </c>
      <c r="J932" s="27">
        <f t="shared" si="108"/>
        <v>6221.78</v>
      </c>
      <c r="K932" s="27">
        <f t="shared" si="109"/>
        <v>12443.56</v>
      </c>
      <c r="L932" s="28">
        <f t="shared" si="110"/>
        <v>0</v>
      </c>
    </row>
    <row r="933" spans="1:12" ht="16.5">
      <c r="A933" s="5" t="s">
        <v>2317</v>
      </c>
      <c r="B933" s="6" t="s">
        <v>2318</v>
      </c>
      <c r="C933" s="7" t="s">
        <v>2319</v>
      </c>
      <c r="D933" s="6" t="s">
        <v>25</v>
      </c>
      <c r="E933" s="6" t="s">
        <v>36</v>
      </c>
      <c r="F933" s="8">
        <v>2</v>
      </c>
      <c r="G933" s="8">
        <v>4743.42</v>
      </c>
      <c r="H933" s="9">
        <f t="shared" si="111"/>
        <v>9486.84</v>
      </c>
      <c r="J933" s="27">
        <f t="shared" si="108"/>
        <v>4743.42</v>
      </c>
      <c r="K933" s="27">
        <f t="shared" si="109"/>
        <v>9486.84</v>
      </c>
      <c r="L933" s="28">
        <f t="shared" si="110"/>
        <v>0</v>
      </c>
    </row>
    <row r="934" spans="1:12" ht="16.5">
      <c r="A934" s="5" t="s">
        <v>2320</v>
      </c>
      <c r="B934" s="6" t="s">
        <v>2321</v>
      </c>
      <c r="C934" s="7" t="s">
        <v>2322</v>
      </c>
      <c r="D934" s="6" t="s">
        <v>25</v>
      </c>
      <c r="E934" s="6" t="s">
        <v>36</v>
      </c>
      <c r="F934" s="8">
        <v>2</v>
      </c>
      <c r="G934" s="8">
        <v>4311.71</v>
      </c>
      <c r="H934" s="9">
        <f t="shared" si="111"/>
        <v>8623.42</v>
      </c>
      <c r="J934" s="27">
        <f t="shared" si="108"/>
        <v>4311.71</v>
      </c>
      <c r="K934" s="27">
        <f t="shared" si="109"/>
        <v>8623.42</v>
      </c>
      <c r="L934" s="28">
        <f t="shared" si="110"/>
        <v>0</v>
      </c>
    </row>
    <row r="935" spans="1:12" ht="16.5">
      <c r="A935" s="5" t="s">
        <v>2323</v>
      </c>
      <c r="B935" s="6" t="s">
        <v>2324</v>
      </c>
      <c r="C935" s="7" t="s">
        <v>2325</v>
      </c>
      <c r="D935" s="6" t="s">
        <v>25</v>
      </c>
      <c r="E935" s="6" t="s">
        <v>36</v>
      </c>
      <c r="F935" s="8">
        <v>1</v>
      </c>
      <c r="G935" s="8">
        <v>4971.3</v>
      </c>
      <c r="H935" s="9">
        <f t="shared" si="111"/>
        <v>4971.3</v>
      </c>
      <c r="J935" s="27">
        <f t="shared" si="108"/>
        <v>4971.3</v>
      </c>
      <c r="K935" s="27">
        <f t="shared" si="109"/>
        <v>4971.3</v>
      </c>
      <c r="L935" s="28">
        <f t="shared" si="110"/>
        <v>0</v>
      </c>
    </row>
    <row r="936" spans="1:12" ht="16.5">
      <c r="A936" s="5" t="s">
        <v>2326</v>
      </c>
      <c r="B936" s="6" t="s">
        <v>2327</v>
      </c>
      <c r="C936" s="7" t="s">
        <v>2328</v>
      </c>
      <c r="D936" s="6" t="s">
        <v>25</v>
      </c>
      <c r="E936" s="6" t="s">
        <v>36</v>
      </c>
      <c r="F936" s="8">
        <v>1</v>
      </c>
      <c r="G936" s="8">
        <v>12861.67</v>
      </c>
      <c r="H936" s="9">
        <f t="shared" si="111"/>
        <v>12861.67</v>
      </c>
      <c r="J936" s="27">
        <f t="shared" si="108"/>
        <v>12861.67</v>
      </c>
      <c r="K936" s="27">
        <f t="shared" si="109"/>
        <v>12861.67</v>
      </c>
      <c r="L936" s="28">
        <f t="shared" si="110"/>
        <v>0</v>
      </c>
    </row>
    <row r="937" spans="1:12" ht="16.5">
      <c r="A937" s="5" t="s">
        <v>2329</v>
      </c>
      <c r="B937" s="6" t="s">
        <v>2330</v>
      </c>
      <c r="C937" s="7" t="s">
        <v>2331</v>
      </c>
      <c r="D937" s="6" t="s">
        <v>25</v>
      </c>
      <c r="E937" s="6" t="s">
        <v>36</v>
      </c>
      <c r="F937" s="8">
        <v>5</v>
      </c>
      <c r="G937" s="8">
        <v>9069.16</v>
      </c>
      <c r="H937" s="9">
        <f t="shared" si="111"/>
        <v>45345.8</v>
      </c>
      <c r="J937" s="27">
        <f t="shared" si="108"/>
        <v>9069.16</v>
      </c>
      <c r="K937" s="27">
        <f t="shared" si="109"/>
        <v>45345.8</v>
      </c>
      <c r="L937" s="28">
        <f t="shared" si="110"/>
        <v>0</v>
      </c>
    </row>
    <row r="938" spans="1:12" ht="16.5">
      <c r="A938" s="5" t="s">
        <v>2332</v>
      </c>
      <c r="B938" s="6" t="s">
        <v>2333</v>
      </c>
      <c r="C938" s="7" t="s">
        <v>2334</v>
      </c>
      <c r="D938" s="6" t="s">
        <v>25</v>
      </c>
      <c r="E938" s="6" t="s">
        <v>36</v>
      </c>
      <c r="F938" s="8">
        <v>5</v>
      </c>
      <c r="G938" s="8">
        <v>9069.16</v>
      </c>
      <c r="H938" s="9">
        <f t="shared" si="111"/>
        <v>45345.8</v>
      </c>
      <c r="J938" s="27">
        <f t="shared" si="108"/>
        <v>9069.16</v>
      </c>
      <c r="K938" s="27">
        <f t="shared" si="109"/>
        <v>45345.8</v>
      </c>
      <c r="L938" s="28">
        <f t="shared" si="110"/>
        <v>0</v>
      </c>
    </row>
    <row r="939" spans="1:12" ht="16.5">
      <c r="A939" s="5" t="s">
        <v>2335</v>
      </c>
      <c r="B939" s="6" t="s">
        <v>2336</v>
      </c>
      <c r="C939" s="7" t="s">
        <v>2337</v>
      </c>
      <c r="D939" s="6" t="s">
        <v>25</v>
      </c>
      <c r="E939" s="6" t="s">
        <v>36</v>
      </c>
      <c r="F939" s="8">
        <v>3</v>
      </c>
      <c r="G939" s="8">
        <v>8892.44</v>
      </c>
      <c r="H939" s="9">
        <f t="shared" si="111"/>
        <v>26677.32</v>
      </c>
      <c r="J939" s="27">
        <f t="shared" si="108"/>
        <v>8892.44</v>
      </c>
      <c r="K939" s="27">
        <f t="shared" si="109"/>
        <v>26677.32</v>
      </c>
      <c r="L939" s="28">
        <f t="shared" si="110"/>
        <v>0</v>
      </c>
    </row>
    <row r="940" spans="1:12" ht="16.5">
      <c r="A940" s="5" t="s">
        <v>2338</v>
      </c>
      <c r="B940" s="6" t="s">
        <v>2339</v>
      </c>
      <c r="C940" s="7" t="s">
        <v>2340</v>
      </c>
      <c r="D940" s="6" t="s">
        <v>25</v>
      </c>
      <c r="E940" s="6" t="s">
        <v>36</v>
      </c>
      <c r="F940" s="8">
        <v>2</v>
      </c>
      <c r="G940" s="8">
        <v>8892.44</v>
      </c>
      <c r="H940" s="9">
        <f t="shared" si="111"/>
        <v>17784.88</v>
      </c>
      <c r="J940" s="27">
        <f t="shared" si="108"/>
        <v>8892.44</v>
      </c>
      <c r="K940" s="27">
        <f t="shared" si="109"/>
        <v>17784.88</v>
      </c>
      <c r="L940" s="28">
        <f t="shared" si="110"/>
        <v>0</v>
      </c>
    </row>
    <row r="941" spans="1:12" ht="16.5">
      <c r="A941" s="5" t="s">
        <v>2341</v>
      </c>
      <c r="B941" s="6" t="s">
        <v>2342</v>
      </c>
      <c r="C941" s="7" t="s">
        <v>2343</v>
      </c>
      <c r="D941" s="6" t="s">
        <v>25</v>
      </c>
      <c r="E941" s="6" t="s">
        <v>36</v>
      </c>
      <c r="F941" s="8">
        <v>1</v>
      </c>
      <c r="G941" s="8">
        <v>2598.96</v>
      </c>
      <c r="H941" s="9">
        <f t="shared" si="111"/>
        <v>2598.96</v>
      </c>
      <c r="J941" s="27">
        <f t="shared" si="108"/>
        <v>2598.96</v>
      </c>
      <c r="K941" s="27">
        <f t="shared" si="109"/>
        <v>2598.96</v>
      </c>
      <c r="L941" s="28">
        <f t="shared" si="110"/>
        <v>0</v>
      </c>
    </row>
    <row r="942" spans="1:12" ht="16.5">
      <c r="A942" s="5" t="s">
        <v>2344</v>
      </c>
      <c r="B942" s="6" t="s">
        <v>2345</v>
      </c>
      <c r="C942" s="7" t="s">
        <v>2346</v>
      </c>
      <c r="D942" s="6" t="s">
        <v>25</v>
      </c>
      <c r="E942" s="6" t="s">
        <v>36</v>
      </c>
      <c r="F942" s="8">
        <v>1</v>
      </c>
      <c r="G942" s="8">
        <v>3416.74</v>
      </c>
      <c r="H942" s="9">
        <f t="shared" si="111"/>
        <v>3416.74</v>
      </c>
      <c r="J942" s="27">
        <f t="shared" si="108"/>
        <v>3416.74</v>
      </c>
      <c r="K942" s="27">
        <f t="shared" si="109"/>
        <v>3416.74</v>
      </c>
      <c r="L942" s="28">
        <f t="shared" si="110"/>
        <v>0</v>
      </c>
    </row>
    <row r="943" spans="1:12" ht="16.5">
      <c r="A943" s="5" t="s">
        <v>2347</v>
      </c>
      <c r="B943" s="6" t="s">
        <v>2348</v>
      </c>
      <c r="C943" s="7" t="s">
        <v>2349</v>
      </c>
      <c r="D943" s="6" t="s">
        <v>25</v>
      </c>
      <c r="E943" s="6" t="s">
        <v>36</v>
      </c>
      <c r="F943" s="8">
        <v>1</v>
      </c>
      <c r="G943" s="8">
        <v>19581.59</v>
      </c>
      <c r="H943" s="9">
        <f t="shared" si="111"/>
        <v>19581.59</v>
      </c>
      <c r="J943" s="27">
        <f t="shared" si="108"/>
        <v>19581.59</v>
      </c>
      <c r="K943" s="27">
        <f t="shared" si="109"/>
        <v>19581.59</v>
      </c>
      <c r="L943" s="28">
        <f t="shared" si="110"/>
        <v>0</v>
      </c>
    </row>
    <row r="944" spans="1:12" ht="20.100000000000001" customHeight="1">
      <c r="A944" s="3" t="s">
        <v>2350</v>
      </c>
      <c r="B944" s="70" t="s">
        <v>2351</v>
      </c>
      <c r="C944" s="70"/>
      <c r="D944" s="70"/>
      <c r="E944" s="70"/>
      <c r="F944" s="70"/>
      <c r="G944" s="70"/>
      <c r="H944" s="4">
        <f>ROUND(SUM(H945:H947),2)</f>
        <v>258326.21</v>
      </c>
      <c r="J944" s="36"/>
      <c r="K944" s="36"/>
      <c r="L944" s="35"/>
    </row>
    <row r="945" spans="1:12" ht="16.5">
      <c r="A945" s="5" t="s">
        <v>2352</v>
      </c>
      <c r="B945" s="6" t="s">
        <v>2353</v>
      </c>
      <c r="C945" s="7" t="s">
        <v>2354</v>
      </c>
      <c r="D945" s="6" t="s">
        <v>13</v>
      </c>
      <c r="E945" s="6" t="s">
        <v>42</v>
      </c>
      <c r="F945" s="8">
        <v>7044.62</v>
      </c>
      <c r="G945" s="8">
        <v>18.78</v>
      </c>
      <c r="H945" s="9">
        <f>ROUND(ROUND(F945,2)*ROUND(G945,2),2)</f>
        <v>132297.96</v>
      </c>
      <c r="J945" s="27">
        <f t="shared" si="108"/>
        <v>18.78</v>
      </c>
      <c r="K945" s="27">
        <f t="shared" si="109"/>
        <v>132297.96</v>
      </c>
      <c r="L945" s="28">
        <f t="shared" si="110"/>
        <v>0</v>
      </c>
    </row>
    <row r="946" spans="1:12" ht="16.5">
      <c r="A946" s="5" t="s">
        <v>2355</v>
      </c>
      <c r="B946" s="6" t="s">
        <v>2356</v>
      </c>
      <c r="C946" s="7" t="s">
        <v>2357</v>
      </c>
      <c r="D946" s="6" t="s">
        <v>13</v>
      </c>
      <c r="E946" s="6" t="s">
        <v>42</v>
      </c>
      <c r="F946" s="8">
        <v>7044.62</v>
      </c>
      <c r="G946" s="8">
        <v>4.2300000000000004</v>
      </c>
      <c r="H946" s="9">
        <f>ROUND(ROUND(F946,2)*ROUND(G946,2),2)</f>
        <v>29798.74</v>
      </c>
      <c r="J946" s="27">
        <f t="shared" si="108"/>
        <v>4.2300000000000004</v>
      </c>
      <c r="K946" s="27">
        <f t="shared" si="109"/>
        <v>29798.74</v>
      </c>
      <c r="L946" s="28">
        <f t="shared" si="110"/>
        <v>0</v>
      </c>
    </row>
    <row r="947" spans="1:12" ht="16.5">
      <c r="A947" s="5" t="s">
        <v>2358</v>
      </c>
      <c r="B947" s="6" t="s">
        <v>2359</v>
      </c>
      <c r="C947" s="7" t="s">
        <v>2360</v>
      </c>
      <c r="D947" s="6" t="s">
        <v>13</v>
      </c>
      <c r="E947" s="6" t="s">
        <v>42</v>
      </c>
      <c r="F947" s="8">
        <v>7044.62</v>
      </c>
      <c r="G947" s="8">
        <v>13.66</v>
      </c>
      <c r="H947" s="9">
        <f>ROUND(ROUND(F947,2)*ROUND(G947,2),2)</f>
        <v>96229.51</v>
      </c>
      <c r="J947" s="27">
        <f t="shared" si="108"/>
        <v>13.66</v>
      </c>
      <c r="K947" s="27">
        <f t="shared" si="109"/>
        <v>96229.51</v>
      </c>
      <c r="L947" s="28">
        <f t="shared" si="110"/>
        <v>0</v>
      </c>
    </row>
    <row r="948" spans="1:12" ht="20.100000000000001" customHeight="1">
      <c r="A948" s="3" t="s">
        <v>2361</v>
      </c>
      <c r="B948" s="70" t="s">
        <v>2362</v>
      </c>
      <c r="C948" s="70"/>
      <c r="D948" s="70"/>
      <c r="E948" s="70"/>
      <c r="F948" s="70"/>
      <c r="G948" s="70"/>
      <c r="H948" s="4">
        <f>ROUND(H949+H952,2)</f>
        <v>284328.08</v>
      </c>
      <c r="J948" s="36"/>
      <c r="K948" s="36"/>
      <c r="L948" s="35"/>
    </row>
    <row r="949" spans="1:12" ht="20.100000000000001" customHeight="1">
      <c r="A949" s="3" t="s">
        <v>2363</v>
      </c>
      <c r="B949" s="70" t="s">
        <v>2364</v>
      </c>
      <c r="C949" s="70"/>
      <c r="D949" s="70"/>
      <c r="E949" s="70"/>
      <c r="F949" s="70"/>
      <c r="G949" s="70"/>
      <c r="H949" s="4">
        <f>ROUND(SUM(H950:H951),2)</f>
        <v>219786.85</v>
      </c>
      <c r="J949" s="36"/>
      <c r="K949" s="36"/>
      <c r="L949" s="35"/>
    </row>
    <row r="950" spans="1:12" ht="16.5">
      <c r="A950" s="5" t="s">
        <v>2365</v>
      </c>
      <c r="B950" s="6" t="s">
        <v>2366</v>
      </c>
      <c r="C950" s="7" t="s">
        <v>2367</v>
      </c>
      <c r="D950" s="6" t="s">
        <v>25</v>
      </c>
      <c r="E950" s="6" t="s">
        <v>115</v>
      </c>
      <c r="F950" s="8">
        <v>296.02</v>
      </c>
      <c r="G950" s="8">
        <v>205.56</v>
      </c>
      <c r="H950" s="9">
        <f>ROUND(ROUND(F950,2)*ROUND(G950,2),2)</f>
        <v>60849.87</v>
      </c>
      <c r="J950" s="27">
        <f t="shared" si="108"/>
        <v>205.56</v>
      </c>
      <c r="K950" s="27">
        <f t="shared" si="109"/>
        <v>60849.87</v>
      </c>
      <c r="L950" s="28">
        <f t="shared" si="110"/>
        <v>0</v>
      </c>
    </row>
    <row r="951" spans="1:12" ht="33">
      <c r="A951" s="5" t="s">
        <v>2368</v>
      </c>
      <c r="B951" s="6" t="s">
        <v>2369</v>
      </c>
      <c r="C951" s="7" t="s">
        <v>2370</v>
      </c>
      <c r="D951" s="6" t="s">
        <v>13</v>
      </c>
      <c r="E951" s="6" t="s">
        <v>115</v>
      </c>
      <c r="F951" s="8">
        <v>300.95999999999998</v>
      </c>
      <c r="G951" s="8">
        <v>528.1</v>
      </c>
      <c r="H951" s="9">
        <f>ROUND(ROUND(F951,2)*ROUND(G951,2),2)</f>
        <v>158936.98000000001</v>
      </c>
      <c r="J951" s="27">
        <f t="shared" si="108"/>
        <v>528.1</v>
      </c>
      <c r="K951" s="27">
        <f t="shared" si="109"/>
        <v>158936.98000000001</v>
      </c>
      <c r="L951" s="28">
        <f t="shared" si="110"/>
        <v>0</v>
      </c>
    </row>
    <row r="952" spans="1:12" ht="20.100000000000001" customHeight="1">
      <c r="A952" s="3" t="s">
        <v>2371</v>
      </c>
      <c r="B952" s="70" t="s">
        <v>2372</v>
      </c>
      <c r="C952" s="70"/>
      <c r="D952" s="70"/>
      <c r="E952" s="70"/>
      <c r="F952" s="70"/>
      <c r="G952" s="70"/>
      <c r="H952" s="4">
        <f>ROUND(SUM(H953:H953),2)</f>
        <v>64541.23</v>
      </c>
      <c r="J952" s="36"/>
      <c r="K952" s="36"/>
      <c r="L952" s="35"/>
    </row>
    <row r="953" spans="1:12" ht="16.5">
      <c r="A953" s="5" t="s">
        <v>2373</v>
      </c>
      <c r="B953" s="6" t="s">
        <v>2374</v>
      </c>
      <c r="C953" s="7" t="s">
        <v>2375</v>
      </c>
      <c r="D953" s="6" t="s">
        <v>25</v>
      </c>
      <c r="E953" s="6" t="s">
        <v>115</v>
      </c>
      <c r="F953" s="8">
        <v>221.35</v>
      </c>
      <c r="G953" s="8">
        <v>291.58</v>
      </c>
      <c r="H953" s="9">
        <f>ROUND(ROUND(F953,2)*ROUND(G953,2),2)</f>
        <v>64541.23</v>
      </c>
      <c r="J953" s="27">
        <f t="shared" si="108"/>
        <v>291.58</v>
      </c>
      <c r="K953" s="27">
        <f t="shared" si="109"/>
        <v>64541.23</v>
      </c>
      <c r="L953" s="28">
        <f t="shared" si="110"/>
        <v>0</v>
      </c>
    </row>
    <row r="954" spans="1:12" ht="20.100000000000001" customHeight="1">
      <c r="A954" s="3" t="s">
        <v>2376</v>
      </c>
      <c r="B954" s="70" t="s">
        <v>2377</v>
      </c>
      <c r="C954" s="70"/>
      <c r="D954" s="70"/>
      <c r="E954" s="70"/>
      <c r="F954" s="70"/>
      <c r="G954" s="70"/>
      <c r="H954" s="4">
        <f>ROUND(H955+H957+H961+H972+H974,2)</f>
        <v>292748.07</v>
      </c>
      <c r="J954" s="36"/>
      <c r="K954" s="36"/>
      <c r="L954" s="35"/>
    </row>
    <row r="955" spans="1:12" ht="20.100000000000001" customHeight="1">
      <c r="A955" s="3" t="s">
        <v>2378</v>
      </c>
      <c r="B955" s="70" t="s">
        <v>2379</v>
      </c>
      <c r="C955" s="70"/>
      <c r="D955" s="70"/>
      <c r="E955" s="70"/>
      <c r="F955" s="70"/>
      <c r="G955" s="70"/>
      <c r="H955" s="4">
        <f>ROUND(SUM(H956:H956),2)</f>
        <v>92565.14</v>
      </c>
      <c r="J955" s="36"/>
      <c r="K955" s="36"/>
      <c r="L955" s="35"/>
    </row>
    <row r="956" spans="1:12" ht="16.5">
      <c r="A956" s="5" t="s">
        <v>2380</v>
      </c>
      <c r="B956" s="6" t="s">
        <v>2381</v>
      </c>
      <c r="C956" s="7" t="s">
        <v>2382</v>
      </c>
      <c r="D956" s="6" t="s">
        <v>25</v>
      </c>
      <c r="E956" s="6" t="s">
        <v>42</v>
      </c>
      <c r="F956" s="8">
        <v>597.58000000000004</v>
      </c>
      <c r="G956" s="8">
        <v>154.9</v>
      </c>
      <c r="H956" s="9">
        <f>ROUND(ROUND(F956,2)*ROUND(G956,2),2)</f>
        <v>92565.14</v>
      </c>
      <c r="J956" s="27">
        <f t="shared" si="108"/>
        <v>154.9</v>
      </c>
      <c r="K956" s="27">
        <f t="shared" si="109"/>
        <v>92565.14</v>
      </c>
      <c r="L956" s="28">
        <f t="shared" si="110"/>
        <v>0</v>
      </c>
    </row>
    <row r="957" spans="1:12" ht="20.100000000000001" customHeight="1">
      <c r="A957" s="3" t="s">
        <v>2383</v>
      </c>
      <c r="B957" s="70" t="s">
        <v>2384</v>
      </c>
      <c r="C957" s="70"/>
      <c r="D957" s="70"/>
      <c r="E957" s="70"/>
      <c r="F957" s="70"/>
      <c r="G957" s="70"/>
      <c r="H957" s="4">
        <f>ROUND(SUM(H958:H960),2)</f>
        <v>43934.36</v>
      </c>
      <c r="J957" s="36"/>
      <c r="K957" s="36"/>
      <c r="L957" s="35"/>
    </row>
    <row r="958" spans="1:12" ht="16.5">
      <c r="A958" s="5" t="s">
        <v>2385</v>
      </c>
      <c r="B958" s="6" t="s">
        <v>2386</v>
      </c>
      <c r="C958" s="7" t="s">
        <v>2387</v>
      </c>
      <c r="D958" s="6" t="s">
        <v>25</v>
      </c>
      <c r="E958" s="6" t="s">
        <v>36</v>
      </c>
      <c r="F958" s="8">
        <v>128</v>
      </c>
      <c r="G958" s="8">
        <v>118.8</v>
      </c>
      <c r="H958" s="9">
        <f>ROUND(ROUND(F958,2)*ROUND(G958,2),2)</f>
        <v>15206.4</v>
      </c>
      <c r="J958" s="27">
        <f t="shared" si="108"/>
        <v>118.8</v>
      </c>
      <c r="K958" s="27">
        <f t="shared" si="109"/>
        <v>15206.4</v>
      </c>
      <c r="L958" s="28">
        <f t="shared" si="110"/>
        <v>0</v>
      </c>
    </row>
    <row r="959" spans="1:12" ht="16.5">
      <c r="A959" s="5" t="s">
        <v>2388</v>
      </c>
      <c r="B959" s="6" t="s">
        <v>2389</v>
      </c>
      <c r="C959" s="7" t="s">
        <v>2390</v>
      </c>
      <c r="D959" s="6" t="s">
        <v>25</v>
      </c>
      <c r="E959" s="6" t="s">
        <v>36</v>
      </c>
      <c r="F959" s="8">
        <v>88</v>
      </c>
      <c r="G959" s="8">
        <v>253.28</v>
      </c>
      <c r="H959" s="9">
        <f>ROUND(ROUND(F959,2)*ROUND(G959,2),2)</f>
        <v>22288.639999999999</v>
      </c>
      <c r="J959" s="27">
        <f t="shared" si="108"/>
        <v>253.28</v>
      </c>
      <c r="K959" s="27">
        <f t="shared" si="109"/>
        <v>22288.639999999999</v>
      </c>
      <c r="L959" s="28">
        <f t="shared" si="110"/>
        <v>0</v>
      </c>
    </row>
    <row r="960" spans="1:12" ht="16.5">
      <c r="A960" s="5" t="s">
        <v>2391</v>
      </c>
      <c r="B960" s="6" t="s">
        <v>2392</v>
      </c>
      <c r="C960" s="7" t="s">
        <v>2393</v>
      </c>
      <c r="D960" s="6" t="s">
        <v>25</v>
      </c>
      <c r="E960" s="6" t="s">
        <v>36</v>
      </c>
      <c r="F960" s="8">
        <v>12</v>
      </c>
      <c r="G960" s="8">
        <v>536.61</v>
      </c>
      <c r="H960" s="9">
        <f>ROUND(ROUND(F960,2)*ROUND(G960,2),2)</f>
        <v>6439.32</v>
      </c>
      <c r="J960" s="27">
        <f t="shared" si="108"/>
        <v>536.61</v>
      </c>
      <c r="K960" s="27">
        <f t="shared" si="109"/>
        <v>6439.32</v>
      </c>
      <c r="L960" s="28">
        <f t="shared" si="110"/>
        <v>0</v>
      </c>
    </row>
    <row r="961" spans="1:12" ht="20.100000000000001" customHeight="1">
      <c r="A961" s="3" t="s">
        <v>2394</v>
      </c>
      <c r="B961" s="70" t="s">
        <v>1259</v>
      </c>
      <c r="C961" s="70"/>
      <c r="D961" s="70"/>
      <c r="E961" s="70"/>
      <c r="F961" s="70"/>
      <c r="G961" s="70"/>
      <c r="H961" s="4">
        <f>ROUND(SUM(H962:H971),2)</f>
        <v>125552.03</v>
      </c>
      <c r="J961" s="36"/>
      <c r="K961" s="36"/>
      <c r="L961" s="35"/>
    </row>
    <row r="962" spans="1:12" ht="24.75">
      <c r="A962" s="5" t="s">
        <v>2395</v>
      </c>
      <c r="B962" s="6" t="s">
        <v>2396</v>
      </c>
      <c r="C962" s="7" t="s">
        <v>2397</v>
      </c>
      <c r="D962" s="6" t="s">
        <v>13</v>
      </c>
      <c r="E962" s="6" t="s">
        <v>115</v>
      </c>
      <c r="F962" s="8">
        <v>578.15</v>
      </c>
      <c r="G962" s="8">
        <v>32.630000000000003</v>
      </c>
      <c r="H962" s="9">
        <f t="shared" ref="H962:H971" si="112">ROUND(ROUND(F962,2)*ROUND(G962,2),2)</f>
        <v>18865.03</v>
      </c>
      <c r="J962" s="27">
        <f t="shared" si="108"/>
        <v>32.630000000000003</v>
      </c>
      <c r="K962" s="27">
        <f t="shared" si="109"/>
        <v>18865.03</v>
      </c>
      <c r="L962" s="28">
        <f t="shared" si="110"/>
        <v>0</v>
      </c>
    </row>
    <row r="963" spans="1:12" ht="24.75">
      <c r="A963" s="5" t="s">
        <v>2398</v>
      </c>
      <c r="B963" s="6" t="s">
        <v>2399</v>
      </c>
      <c r="C963" s="7" t="s">
        <v>2400</v>
      </c>
      <c r="D963" s="6" t="s">
        <v>13</v>
      </c>
      <c r="E963" s="6" t="s">
        <v>115</v>
      </c>
      <c r="F963" s="8">
        <v>77.900000000000006</v>
      </c>
      <c r="G963" s="8">
        <v>51.68</v>
      </c>
      <c r="H963" s="9">
        <f t="shared" si="112"/>
        <v>4025.87</v>
      </c>
      <c r="J963" s="27">
        <f t="shared" si="108"/>
        <v>51.68</v>
      </c>
      <c r="K963" s="27">
        <f t="shared" si="109"/>
        <v>4025.87</v>
      </c>
      <c r="L963" s="28">
        <f t="shared" si="110"/>
        <v>0</v>
      </c>
    </row>
    <row r="964" spans="1:12" ht="24.75">
      <c r="A964" s="5" t="s">
        <v>2401</v>
      </c>
      <c r="B964" s="6" t="s">
        <v>2402</v>
      </c>
      <c r="C964" s="7" t="s">
        <v>2403</v>
      </c>
      <c r="D964" s="6" t="s">
        <v>13</v>
      </c>
      <c r="E964" s="6" t="s">
        <v>115</v>
      </c>
      <c r="F964" s="8">
        <v>441</v>
      </c>
      <c r="G964" s="8">
        <v>64.099999999999994</v>
      </c>
      <c r="H964" s="9">
        <f t="shared" si="112"/>
        <v>28268.1</v>
      </c>
      <c r="J964" s="27">
        <f t="shared" si="108"/>
        <v>64.099999999999994</v>
      </c>
      <c r="K964" s="27">
        <f t="shared" si="109"/>
        <v>28268.1</v>
      </c>
      <c r="L964" s="28">
        <f t="shared" si="110"/>
        <v>0</v>
      </c>
    </row>
    <row r="965" spans="1:12" ht="24.75">
      <c r="A965" s="5" t="s">
        <v>2404</v>
      </c>
      <c r="B965" s="6" t="s">
        <v>2405</v>
      </c>
      <c r="C965" s="7" t="s">
        <v>2406</v>
      </c>
      <c r="D965" s="6" t="s">
        <v>13</v>
      </c>
      <c r="E965" s="6" t="s">
        <v>115</v>
      </c>
      <c r="F965" s="8">
        <v>379.3</v>
      </c>
      <c r="G965" s="8">
        <v>72.19</v>
      </c>
      <c r="H965" s="9">
        <f t="shared" si="112"/>
        <v>27381.67</v>
      </c>
      <c r="J965" s="27">
        <f t="shared" si="108"/>
        <v>72.19</v>
      </c>
      <c r="K965" s="27">
        <f t="shared" si="109"/>
        <v>27381.67</v>
      </c>
      <c r="L965" s="28">
        <f t="shared" si="110"/>
        <v>0</v>
      </c>
    </row>
    <row r="966" spans="1:12" ht="24.75">
      <c r="A966" s="5" t="s">
        <v>2407</v>
      </c>
      <c r="B966" s="6" t="s">
        <v>2408</v>
      </c>
      <c r="C966" s="7" t="s">
        <v>2409</v>
      </c>
      <c r="D966" s="6" t="s">
        <v>435</v>
      </c>
      <c r="E966" s="6" t="s">
        <v>168</v>
      </c>
      <c r="F966" s="8">
        <v>41.5</v>
      </c>
      <c r="G966" s="8">
        <v>120.91</v>
      </c>
      <c r="H966" s="9">
        <f t="shared" si="112"/>
        <v>5017.7700000000004</v>
      </c>
      <c r="J966" s="27">
        <f t="shared" si="108"/>
        <v>120.91</v>
      </c>
      <c r="K966" s="27">
        <f t="shared" si="109"/>
        <v>5017.7700000000004</v>
      </c>
      <c r="L966" s="28">
        <f t="shared" si="110"/>
        <v>0</v>
      </c>
    </row>
    <row r="967" spans="1:12" ht="24.75">
      <c r="A967" s="5" t="s">
        <v>2410</v>
      </c>
      <c r="B967" s="6" t="s">
        <v>2411</v>
      </c>
      <c r="C967" s="7" t="s">
        <v>2412</v>
      </c>
      <c r="D967" s="6" t="s">
        <v>435</v>
      </c>
      <c r="E967" s="6" t="s">
        <v>168</v>
      </c>
      <c r="F967" s="8">
        <v>11.72</v>
      </c>
      <c r="G967" s="8">
        <v>261.05</v>
      </c>
      <c r="H967" s="9">
        <f t="shared" si="112"/>
        <v>3059.51</v>
      </c>
      <c r="J967" s="27">
        <f t="shared" si="108"/>
        <v>261.05</v>
      </c>
      <c r="K967" s="27">
        <f t="shared" si="109"/>
        <v>3059.51</v>
      </c>
      <c r="L967" s="28">
        <f t="shared" si="110"/>
        <v>0</v>
      </c>
    </row>
    <row r="968" spans="1:12" ht="24.75">
      <c r="A968" s="5" t="s">
        <v>2413</v>
      </c>
      <c r="B968" s="6" t="s">
        <v>2414</v>
      </c>
      <c r="C968" s="7" t="s">
        <v>2415</v>
      </c>
      <c r="D968" s="6" t="s">
        <v>435</v>
      </c>
      <c r="E968" s="6" t="s">
        <v>168</v>
      </c>
      <c r="F968" s="8">
        <v>66.7</v>
      </c>
      <c r="G968" s="8">
        <v>298.14999999999998</v>
      </c>
      <c r="H968" s="9">
        <f t="shared" si="112"/>
        <v>19886.61</v>
      </c>
      <c r="J968" s="27">
        <f t="shared" si="108"/>
        <v>298.14999999999998</v>
      </c>
      <c r="K968" s="27">
        <f t="shared" si="109"/>
        <v>19886.61</v>
      </c>
      <c r="L968" s="28">
        <f t="shared" si="110"/>
        <v>0</v>
      </c>
    </row>
    <row r="969" spans="1:12" ht="24.75">
      <c r="A969" s="5" t="s">
        <v>2416</v>
      </c>
      <c r="B969" s="6" t="s">
        <v>2417</v>
      </c>
      <c r="C969" s="7" t="s">
        <v>2418</v>
      </c>
      <c r="D969" s="6" t="s">
        <v>435</v>
      </c>
      <c r="E969" s="6" t="s">
        <v>168</v>
      </c>
      <c r="F969" s="8">
        <v>17.75</v>
      </c>
      <c r="G969" s="8">
        <v>318.76</v>
      </c>
      <c r="H969" s="9">
        <f t="shared" si="112"/>
        <v>5657.99</v>
      </c>
      <c r="J969" s="27">
        <f t="shared" si="108"/>
        <v>318.76</v>
      </c>
      <c r="K969" s="27">
        <f t="shared" si="109"/>
        <v>5657.99</v>
      </c>
      <c r="L969" s="28">
        <f t="shared" si="110"/>
        <v>0</v>
      </c>
    </row>
    <row r="970" spans="1:12" ht="24.75">
      <c r="A970" s="5" t="s">
        <v>2419</v>
      </c>
      <c r="B970" s="6" t="s">
        <v>2420</v>
      </c>
      <c r="C970" s="7" t="s">
        <v>2421</v>
      </c>
      <c r="D970" s="6" t="s">
        <v>435</v>
      </c>
      <c r="E970" s="6" t="s">
        <v>168</v>
      </c>
      <c r="F970" s="8">
        <v>8.75</v>
      </c>
      <c r="G970" s="8">
        <v>359.98</v>
      </c>
      <c r="H970" s="9">
        <f t="shared" si="112"/>
        <v>3149.83</v>
      </c>
      <c r="J970" s="27">
        <f t="shared" si="108"/>
        <v>359.98</v>
      </c>
      <c r="K970" s="27">
        <f t="shared" si="109"/>
        <v>3149.83</v>
      </c>
      <c r="L970" s="28">
        <f t="shared" si="110"/>
        <v>0</v>
      </c>
    </row>
    <row r="971" spans="1:12" ht="24.75">
      <c r="A971" s="5" t="s">
        <v>2422</v>
      </c>
      <c r="B971" s="6" t="s">
        <v>2423</v>
      </c>
      <c r="C971" s="7" t="s">
        <v>2424</v>
      </c>
      <c r="D971" s="6" t="s">
        <v>435</v>
      </c>
      <c r="E971" s="6" t="s">
        <v>168</v>
      </c>
      <c r="F971" s="8">
        <v>25.7</v>
      </c>
      <c r="G971" s="8">
        <v>398.43</v>
      </c>
      <c r="H971" s="9">
        <f t="shared" si="112"/>
        <v>10239.65</v>
      </c>
      <c r="J971" s="27">
        <f t="shared" si="108"/>
        <v>398.43</v>
      </c>
      <c r="K971" s="27">
        <f t="shared" si="109"/>
        <v>10239.65</v>
      </c>
      <c r="L971" s="28">
        <f t="shared" si="110"/>
        <v>0</v>
      </c>
    </row>
    <row r="972" spans="1:12" ht="20.100000000000001" customHeight="1">
      <c r="A972" s="3" t="s">
        <v>2425</v>
      </c>
      <c r="B972" s="70" t="s">
        <v>2426</v>
      </c>
      <c r="C972" s="70"/>
      <c r="D972" s="70"/>
      <c r="E972" s="70"/>
      <c r="F972" s="70"/>
      <c r="G972" s="70"/>
      <c r="H972" s="4">
        <f>ROUND(SUM(H973:H973),2)</f>
        <v>7063.68</v>
      </c>
      <c r="J972" s="36"/>
      <c r="K972" s="36"/>
      <c r="L972" s="35"/>
    </row>
    <row r="973" spans="1:12" ht="16.5">
      <c r="A973" s="5" t="s">
        <v>2427</v>
      </c>
      <c r="B973" s="6" t="s">
        <v>2428</v>
      </c>
      <c r="C973" s="7" t="s">
        <v>2429</v>
      </c>
      <c r="D973" s="6" t="s">
        <v>25</v>
      </c>
      <c r="E973" s="6" t="s">
        <v>36</v>
      </c>
      <c r="F973" s="8">
        <v>8</v>
      </c>
      <c r="G973" s="8">
        <v>882.96</v>
      </c>
      <c r="H973" s="9">
        <f>ROUND(ROUND(F973,2)*ROUND(G973,2),2)</f>
        <v>7063.68</v>
      </c>
      <c r="J973" s="27">
        <f t="shared" si="108"/>
        <v>882.96</v>
      </c>
      <c r="K973" s="27">
        <f t="shared" si="109"/>
        <v>7063.68</v>
      </c>
      <c r="L973" s="28">
        <f t="shared" si="110"/>
        <v>0</v>
      </c>
    </row>
    <row r="974" spans="1:12" ht="20.100000000000001" customHeight="1">
      <c r="A974" s="3" t="s">
        <v>2430</v>
      </c>
      <c r="B974" s="70" t="s">
        <v>2431</v>
      </c>
      <c r="C974" s="70"/>
      <c r="D974" s="70"/>
      <c r="E974" s="70"/>
      <c r="F974" s="70"/>
      <c r="G974" s="70"/>
      <c r="H974" s="4">
        <f>ROUND(SUM(H975:H981),2)</f>
        <v>23632.86</v>
      </c>
      <c r="J974" s="36"/>
      <c r="K974" s="36"/>
      <c r="L974" s="35"/>
    </row>
    <row r="975" spans="1:12" ht="16.5">
      <c r="A975" s="5" t="s">
        <v>2432</v>
      </c>
      <c r="B975" s="6" t="s">
        <v>2433</v>
      </c>
      <c r="C975" s="7" t="s">
        <v>2434</v>
      </c>
      <c r="D975" s="6" t="s">
        <v>25</v>
      </c>
      <c r="E975" s="6" t="s">
        <v>36</v>
      </c>
      <c r="F975" s="8">
        <v>52</v>
      </c>
      <c r="G975" s="8">
        <v>198.7</v>
      </c>
      <c r="H975" s="9">
        <f t="shared" ref="H975:H981" si="113">ROUND(ROUND(F975,2)*ROUND(G975,2),2)</f>
        <v>10332.4</v>
      </c>
      <c r="J975" s="27">
        <f t="shared" si="108"/>
        <v>198.7</v>
      </c>
      <c r="K975" s="27">
        <f t="shared" si="109"/>
        <v>10332.4</v>
      </c>
      <c r="L975" s="28">
        <f t="shared" si="110"/>
        <v>0</v>
      </c>
    </row>
    <row r="976" spans="1:12" ht="16.5">
      <c r="A976" s="5" t="s">
        <v>2435</v>
      </c>
      <c r="B976" s="6" t="s">
        <v>2436</v>
      </c>
      <c r="C976" s="7" t="s">
        <v>2437</v>
      </c>
      <c r="D976" s="6" t="s">
        <v>25</v>
      </c>
      <c r="E976" s="6" t="s">
        <v>36</v>
      </c>
      <c r="F976" s="8">
        <v>2</v>
      </c>
      <c r="G976" s="8">
        <v>209.14</v>
      </c>
      <c r="H976" s="9">
        <f t="shared" si="113"/>
        <v>418.28</v>
      </c>
      <c r="J976" s="27">
        <f t="shared" si="108"/>
        <v>209.14</v>
      </c>
      <c r="K976" s="27">
        <f t="shared" si="109"/>
        <v>418.28</v>
      </c>
      <c r="L976" s="28">
        <f t="shared" si="110"/>
        <v>0</v>
      </c>
    </row>
    <row r="977" spans="1:12" ht="16.5">
      <c r="A977" s="5" t="s">
        <v>2438</v>
      </c>
      <c r="B977" s="6" t="s">
        <v>2439</v>
      </c>
      <c r="C977" s="7" t="s">
        <v>2440</v>
      </c>
      <c r="D977" s="6" t="s">
        <v>25</v>
      </c>
      <c r="E977" s="6" t="s">
        <v>36</v>
      </c>
      <c r="F977" s="8">
        <v>30</v>
      </c>
      <c r="G977" s="8">
        <v>301.95</v>
      </c>
      <c r="H977" s="9">
        <f t="shared" si="113"/>
        <v>9058.5</v>
      </c>
      <c r="J977" s="27">
        <f t="shared" ref="J977:J1040" si="114">G977-G977*$J$4</f>
        <v>301.95</v>
      </c>
      <c r="K977" s="27">
        <f t="shared" ref="K977:K1040" si="115">ROUND(J977*F977,2)</f>
        <v>9058.5</v>
      </c>
      <c r="L977" s="28">
        <f t="shared" ref="L977:L1040" si="116">1-J977/G977</f>
        <v>0</v>
      </c>
    </row>
    <row r="978" spans="1:12" ht="16.5">
      <c r="A978" s="5" t="s">
        <v>2441</v>
      </c>
      <c r="B978" s="6" t="s">
        <v>2442</v>
      </c>
      <c r="C978" s="7" t="s">
        <v>2443</v>
      </c>
      <c r="D978" s="6" t="s">
        <v>25</v>
      </c>
      <c r="E978" s="6" t="s">
        <v>36</v>
      </c>
      <c r="F978" s="8">
        <v>3</v>
      </c>
      <c r="G978" s="8">
        <v>307.60000000000002</v>
      </c>
      <c r="H978" s="9">
        <f t="shared" si="113"/>
        <v>922.8</v>
      </c>
      <c r="J978" s="27">
        <f t="shared" si="114"/>
        <v>307.60000000000002</v>
      </c>
      <c r="K978" s="27">
        <f t="shared" si="115"/>
        <v>922.8</v>
      </c>
      <c r="L978" s="28">
        <f t="shared" si="116"/>
        <v>0</v>
      </c>
    </row>
    <row r="979" spans="1:12" ht="16.5">
      <c r="A979" s="5" t="s">
        <v>2444</v>
      </c>
      <c r="B979" s="6" t="s">
        <v>2445</v>
      </c>
      <c r="C979" s="7" t="s">
        <v>2446</v>
      </c>
      <c r="D979" s="6" t="s">
        <v>25</v>
      </c>
      <c r="E979" s="6" t="s">
        <v>36</v>
      </c>
      <c r="F979" s="8">
        <v>2</v>
      </c>
      <c r="G979" s="8">
        <v>329.02</v>
      </c>
      <c r="H979" s="9">
        <f t="shared" si="113"/>
        <v>658.04</v>
      </c>
      <c r="J979" s="27">
        <f t="shared" si="114"/>
        <v>329.02</v>
      </c>
      <c r="K979" s="27">
        <f t="shared" si="115"/>
        <v>658.04</v>
      </c>
      <c r="L979" s="28">
        <f t="shared" si="116"/>
        <v>0</v>
      </c>
    </row>
    <row r="980" spans="1:12" ht="16.5">
      <c r="A980" s="5" t="s">
        <v>2447</v>
      </c>
      <c r="B980" s="6" t="s">
        <v>2448</v>
      </c>
      <c r="C980" s="7" t="s">
        <v>2449</v>
      </c>
      <c r="D980" s="6" t="s">
        <v>25</v>
      </c>
      <c r="E980" s="6" t="s">
        <v>36</v>
      </c>
      <c r="F980" s="8">
        <v>2</v>
      </c>
      <c r="G980" s="8">
        <v>667.1</v>
      </c>
      <c r="H980" s="9">
        <f t="shared" si="113"/>
        <v>1334.2</v>
      </c>
      <c r="J980" s="27">
        <f t="shared" si="114"/>
        <v>667.1</v>
      </c>
      <c r="K980" s="27">
        <f t="shared" si="115"/>
        <v>1334.2</v>
      </c>
      <c r="L980" s="28">
        <f t="shared" si="116"/>
        <v>0</v>
      </c>
    </row>
    <row r="981" spans="1:12" ht="16.5">
      <c r="A981" s="5" t="s">
        <v>2450</v>
      </c>
      <c r="B981" s="6" t="s">
        <v>2451</v>
      </c>
      <c r="C981" s="7" t="s">
        <v>2452</v>
      </c>
      <c r="D981" s="6" t="s">
        <v>25</v>
      </c>
      <c r="E981" s="6" t="s">
        <v>36</v>
      </c>
      <c r="F981" s="8">
        <v>3</v>
      </c>
      <c r="G981" s="8">
        <v>302.88</v>
      </c>
      <c r="H981" s="9">
        <f t="shared" si="113"/>
        <v>908.64</v>
      </c>
      <c r="J981" s="27">
        <f t="shared" si="114"/>
        <v>302.88</v>
      </c>
      <c r="K981" s="27">
        <f t="shared" si="115"/>
        <v>908.64</v>
      </c>
      <c r="L981" s="28">
        <f t="shared" si="116"/>
        <v>0</v>
      </c>
    </row>
    <row r="982" spans="1:12" ht="20.100000000000001" customHeight="1">
      <c r="A982" s="3" t="s">
        <v>2453</v>
      </c>
      <c r="B982" s="70" t="s">
        <v>2454</v>
      </c>
      <c r="C982" s="70"/>
      <c r="D982" s="70"/>
      <c r="E982" s="70"/>
      <c r="F982" s="70"/>
      <c r="G982" s="70"/>
      <c r="H982" s="4">
        <f>ROUND(H983+H992,2)</f>
        <v>515020.3</v>
      </c>
      <c r="J982" s="36"/>
      <c r="K982" s="36"/>
      <c r="L982" s="35"/>
    </row>
    <row r="983" spans="1:12" ht="20.100000000000001" customHeight="1">
      <c r="A983" s="3" t="s">
        <v>2455</v>
      </c>
      <c r="B983" s="70" t="s">
        <v>2456</v>
      </c>
      <c r="C983" s="70"/>
      <c r="D983" s="70"/>
      <c r="E983" s="70"/>
      <c r="F983" s="70"/>
      <c r="G983" s="70"/>
      <c r="H983" s="4">
        <f>ROUND(SUM(H984:H991),2)</f>
        <v>500536.77</v>
      </c>
      <c r="J983" s="36"/>
      <c r="K983" s="36"/>
      <c r="L983" s="35"/>
    </row>
    <row r="984" spans="1:12" ht="16.5">
      <c r="A984" s="5" t="s">
        <v>2457</v>
      </c>
      <c r="B984" s="6" t="s">
        <v>2458</v>
      </c>
      <c r="C984" s="7" t="s">
        <v>2459</v>
      </c>
      <c r="D984" s="6" t="s">
        <v>13</v>
      </c>
      <c r="E984" s="6" t="s">
        <v>42</v>
      </c>
      <c r="F984" s="8">
        <v>553.34</v>
      </c>
      <c r="G984" s="8">
        <v>22.21</v>
      </c>
      <c r="H984" s="9">
        <f t="shared" ref="H984:H991" si="117">ROUND(ROUND(F984,2)*ROUND(G984,2),2)</f>
        <v>12289.68</v>
      </c>
      <c r="J984" s="27">
        <f t="shared" si="114"/>
        <v>22.21</v>
      </c>
      <c r="K984" s="27">
        <f t="shared" si="115"/>
        <v>12289.68</v>
      </c>
      <c r="L984" s="28">
        <f t="shared" si="116"/>
        <v>0</v>
      </c>
    </row>
    <row r="985" spans="1:12" ht="16.5">
      <c r="A985" s="5" t="s">
        <v>2460</v>
      </c>
      <c r="B985" s="6" t="s">
        <v>2461</v>
      </c>
      <c r="C985" s="7" t="s">
        <v>2462</v>
      </c>
      <c r="D985" s="6" t="s">
        <v>13</v>
      </c>
      <c r="E985" s="6" t="s">
        <v>42</v>
      </c>
      <c r="F985" s="8">
        <v>3492</v>
      </c>
      <c r="G985" s="8">
        <v>30.76</v>
      </c>
      <c r="H985" s="9">
        <f t="shared" si="117"/>
        <v>107413.92</v>
      </c>
      <c r="J985" s="27">
        <f t="shared" si="114"/>
        <v>30.76</v>
      </c>
      <c r="K985" s="27">
        <f t="shared" si="115"/>
        <v>107413.92</v>
      </c>
      <c r="L985" s="28">
        <f t="shared" si="116"/>
        <v>0</v>
      </c>
    </row>
    <row r="986" spans="1:12" ht="33">
      <c r="A986" s="5" t="s">
        <v>2463</v>
      </c>
      <c r="B986" s="6" t="s">
        <v>2464</v>
      </c>
      <c r="C986" s="7" t="s">
        <v>2465</v>
      </c>
      <c r="D986" s="6" t="s">
        <v>13</v>
      </c>
      <c r="E986" s="6" t="s">
        <v>42</v>
      </c>
      <c r="F986" s="8">
        <v>3261.31</v>
      </c>
      <c r="G986" s="8">
        <v>102.36</v>
      </c>
      <c r="H986" s="9">
        <f t="shared" si="117"/>
        <v>333827.69</v>
      </c>
      <c r="J986" s="27">
        <f t="shared" si="114"/>
        <v>102.36</v>
      </c>
      <c r="K986" s="27">
        <f t="shared" si="115"/>
        <v>333827.69</v>
      </c>
      <c r="L986" s="28">
        <f t="shared" si="116"/>
        <v>0</v>
      </c>
    </row>
    <row r="987" spans="1:12" ht="24.75">
      <c r="A987" s="5" t="s">
        <v>2466</v>
      </c>
      <c r="B987" s="6" t="s">
        <v>2467</v>
      </c>
      <c r="C987" s="7" t="s">
        <v>2468</v>
      </c>
      <c r="D987" s="6" t="s">
        <v>13</v>
      </c>
      <c r="E987" s="6" t="s">
        <v>42</v>
      </c>
      <c r="F987" s="8">
        <v>24.86</v>
      </c>
      <c r="G987" s="8">
        <v>173.25</v>
      </c>
      <c r="H987" s="9">
        <f t="shared" si="117"/>
        <v>4307</v>
      </c>
      <c r="J987" s="27">
        <f t="shared" si="114"/>
        <v>173.25</v>
      </c>
      <c r="K987" s="27">
        <f t="shared" si="115"/>
        <v>4307</v>
      </c>
      <c r="L987" s="28">
        <f t="shared" si="116"/>
        <v>0</v>
      </c>
    </row>
    <row r="988" spans="1:12" ht="24.75">
      <c r="A988" s="5" t="s">
        <v>2469</v>
      </c>
      <c r="B988" s="6" t="s">
        <v>2470</v>
      </c>
      <c r="C988" s="7" t="s">
        <v>2471</v>
      </c>
      <c r="D988" s="6" t="s">
        <v>13</v>
      </c>
      <c r="E988" s="6" t="s">
        <v>42</v>
      </c>
      <c r="F988" s="8">
        <v>21.03</v>
      </c>
      <c r="G988" s="8">
        <v>157.94</v>
      </c>
      <c r="H988" s="9">
        <f t="shared" si="117"/>
        <v>3321.48</v>
      </c>
      <c r="J988" s="27">
        <f t="shared" si="114"/>
        <v>157.94</v>
      </c>
      <c r="K988" s="27">
        <f t="shared" si="115"/>
        <v>3321.48</v>
      </c>
      <c r="L988" s="28">
        <f t="shared" si="116"/>
        <v>0</v>
      </c>
    </row>
    <row r="989" spans="1:12" ht="24.75">
      <c r="A989" s="5" t="s">
        <v>2472</v>
      </c>
      <c r="B989" s="6" t="s">
        <v>2473</v>
      </c>
      <c r="C989" s="7" t="s">
        <v>2474</v>
      </c>
      <c r="D989" s="6" t="s">
        <v>13</v>
      </c>
      <c r="E989" s="6" t="s">
        <v>42</v>
      </c>
      <c r="F989" s="8">
        <v>172.11</v>
      </c>
      <c r="G989" s="8">
        <v>146.29</v>
      </c>
      <c r="H989" s="9">
        <f t="shared" si="117"/>
        <v>25177.97</v>
      </c>
      <c r="J989" s="27">
        <f t="shared" si="114"/>
        <v>146.29</v>
      </c>
      <c r="K989" s="27">
        <f t="shared" si="115"/>
        <v>25177.97</v>
      </c>
      <c r="L989" s="28">
        <f t="shared" si="116"/>
        <v>0</v>
      </c>
    </row>
    <row r="990" spans="1:12" ht="16.5">
      <c r="A990" s="5" t="s">
        <v>2475</v>
      </c>
      <c r="B990" s="6" t="s">
        <v>2476</v>
      </c>
      <c r="C990" s="7" t="s">
        <v>2477</v>
      </c>
      <c r="D990" s="6" t="s">
        <v>13</v>
      </c>
      <c r="E990" s="6" t="s">
        <v>42</v>
      </c>
      <c r="F990" s="8">
        <v>104.61</v>
      </c>
      <c r="G990" s="8">
        <v>44.31</v>
      </c>
      <c r="H990" s="9">
        <f t="shared" si="117"/>
        <v>4635.2700000000004</v>
      </c>
      <c r="J990" s="27">
        <f t="shared" si="114"/>
        <v>44.31</v>
      </c>
      <c r="K990" s="27">
        <f t="shared" si="115"/>
        <v>4635.2700000000004</v>
      </c>
      <c r="L990" s="28">
        <f t="shared" si="116"/>
        <v>0</v>
      </c>
    </row>
    <row r="991" spans="1:12" ht="16.5">
      <c r="A991" s="5" t="s">
        <v>2478</v>
      </c>
      <c r="B991" s="6" t="s">
        <v>2479</v>
      </c>
      <c r="C991" s="7" t="s">
        <v>2480</v>
      </c>
      <c r="D991" s="6" t="s">
        <v>13</v>
      </c>
      <c r="E991" s="6" t="s">
        <v>42</v>
      </c>
      <c r="F991" s="8">
        <v>230.73</v>
      </c>
      <c r="G991" s="8">
        <v>41.45</v>
      </c>
      <c r="H991" s="9">
        <f t="shared" si="117"/>
        <v>9563.76</v>
      </c>
      <c r="J991" s="27">
        <f t="shared" si="114"/>
        <v>41.45</v>
      </c>
      <c r="K991" s="27">
        <f t="shared" si="115"/>
        <v>9563.76</v>
      </c>
      <c r="L991" s="28">
        <f t="shared" si="116"/>
        <v>0</v>
      </c>
    </row>
    <row r="992" spans="1:12" ht="20.100000000000001" customHeight="1">
      <c r="A992" s="3" t="s">
        <v>2481</v>
      </c>
      <c r="B992" s="70" t="s">
        <v>2482</v>
      </c>
      <c r="C992" s="70"/>
      <c r="D992" s="70"/>
      <c r="E992" s="70"/>
      <c r="F992" s="70"/>
      <c r="G992" s="70"/>
      <c r="H992" s="4">
        <f>ROUND(SUM(H993:H993),2)</f>
        <v>14483.53</v>
      </c>
      <c r="J992" s="36"/>
      <c r="K992" s="36"/>
      <c r="L992" s="35"/>
    </row>
    <row r="993" spans="1:12" ht="16.5">
      <c r="A993" s="5" t="s">
        <v>2483</v>
      </c>
      <c r="B993" s="6" t="s">
        <v>2484</v>
      </c>
      <c r="C993" s="7" t="s">
        <v>2485</v>
      </c>
      <c r="D993" s="6" t="s">
        <v>13</v>
      </c>
      <c r="E993" s="6" t="s">
        <v>115</v>
      </c>
      <c r="F993" s="8">
        <v>80.900000000000006</v>
      </c>
      <c r="G993" s="8">
        <v>179.03</v>
      </c>
      <c r="H993" s="9">
        <f>ROUND(ROUND(F993,2)*ROUND(G993,2),2)</f>
        <v>14483.53</v>
      </c>
      <c r="J993" s="27">
        <f t="shared" si="114"/>
        <v>179.03</v>
      </c>
      <c r="K993" s="27">
        <f t="shared" si="115"/>
        <v>14483.53</v>
      </c>
      <c r="L993" s="28">
        <f t="shared" si="116"/>
        <v>0</v>
      </c>
    </row>
    <row r="994" spans="1:12" ht="20.100000000000001" customHeight="1">
      <c r="A994" s="3" t="s">
        <v>2486</v>
      </c>
      <c r="B994" s="70" t="s">
        <v>2487</v>
      </c>
      <c r="C994" s="70"/>
      <c r="D994" s="70"/>
      <c r="E994" s="70"/>
      <c r="F994" s="70"/>
      <c r="G994" s="70"/>
      <c r="H994" s="4">
        <f>ROUND(H995+H1007+H1024,2)</f>
        <v>58777.04</v>
      </c>
      <c r="J994" s="36"/>
      <c r="K994" s="36"/>
      <c r="L994" s="35"/>
    </row>
    <row r="995" spans="1:12" ht="20.100000000000001" customHeight="1">
      <c r="A995" s="3" t="s">
        <v>2488</v>
      </c>
      <c r="B995" s="70" t="s">
        <v>2489</v>
      </c>
      <c r="C995" s="70"/>
      <c r="D995" s="70"/>
      <c r="E995" s="70"/>
      <c r="F995" s="70"/>
      <c r="G995" s="70"/>
      <c r="H995" s="4">
        <f>ROUND(SUM(H996:H1006),2)</f>
        <v>10320.98</v>
      </c>
      <c r="J995" s="36"/>
      <c r="K995" s="36"/>
      <c r="L995" s="35"/>
    </row>
    <row r="996" spans="1:12" ht="16.5">
      <c r="A996" s="5" t="s">
        <v>2490</v>
      </c>
      <c r="B996" s="6" t="s">
        <v>2491</v>
      </c>
      <c r="C996" s="7" t="s">
        <v>2492</v>
      </c>
      <c r="D996" s="6" t="s">
        <v>25</v>
      </c>
      <c r="E996" s="6" t="s">
        <v>36</v>
      </c>
      <c r="F996" s="8">
        <v>1</v>
      </c>
      <c r="G996" s="8">
        <v>54.63</v>
      </c>
      <c r="H996" s="9">
        <f t="shared" ref="H996:H1006" si="118">ROUND(ROUND(F996,2)*ROUND(G996,2),2)</f>
        <v>54.63</v>
      </c>
      <c r="J996" s="27">
        <f t="shared" si="114"/>
        <v>54.63</v>
      </c>
      <c r="K996" s="27">
        <f t="shared" si="115"/>
        <v>54.63</v>
      </c>
      <c r="L996" s="28">
        <f t="shared" si="116"/>
        <v>0</v>
      </c>
    </row>
    <row r="997" spans="1:12" ht="16.5">
      <c r="A997" s="5" t="s">
        <v>2493</v>
      </c>
      <c r="B997" s="6" t="s">
        <v>2017</v>
      </c>
      <c r="C997" s="7" t="s">
        <v>2018</v>
      </c>
      <c r="D997" s="6" t="s">
        <v>13</v>
      </c>
      <c r="E997" s="6" t="s">
        <v>36</v>
      </c>
      <c r="F997" s="8">
        <v>4</v>
      </c>
      <c r="G997" s="8">
        <v>25.62</v>
      </c>
      <c r="H997" s="9">
        <f t="shared" si="118"/>
        <v>102.48</v>
      </c>
      <c r="J997" s="27">
        <f t="shared" si="114"/>
        <v>25.62</v>
      </c>
      <c r="K997" s="27">
        <f t="shared" si="115"/>
        <v>102.48</v>
      </c>
      <c r="L997" s="28">
        <f t="shared" si="116"/>
        <v>0</v>
      </c>
    </row>
    <row r="998" spans="1:12" ht="16.5">
      <c r="A998" s="5" t="s">
        <v>2494</v>
      </c>
      <c r="B998" s="6" t="s">
        <v>2020</v>
      </c>
      <c r="C998" s="7" t="s">
        <v>2021</v>
      </c>
      <c r="D998" s="6" t="s">
        <v>13</v>
      </c>
      <c r="E998" s="6" t="s">
        <v>36</v>
      </c>
      <c r="F998" s="8">
        <v>12</v>
      </c>
      <c r="G998" s="8">
        <v>21.74</v>
      </c>
      <c r="H998" s="9">
        <f t="shared" si="118"/>
        <v>260.88</v>
      </c>
      <c r="J998" s="27">
        <f t="shared" si="114"/>
        <v>21.74</v>
      </c>
      <c r="K998" s="27">
        <f t="shared" si="115"/>
        <v>260.88</v>
      </c>
      <c r="L998" s="28">
        <f t="shared" si="116"/>
        <v>0</v>
      </c>
    </row>
    <row r="999" spans="1:12" ht="16.5">
      <c r="A999" s="5" t="s">
        <v>2495</v>
      </c>
      <c r="B999" s="6" t="s">
        <v>2023</v>
      </c>
      <c r="C999" s="7" t="s">
        <v>2024</v>
      </c>
      <c r="D999" s="6" t="s">
        <v>13</v>
      </c>
      <c r="E999" s="6" t="s">
        <v>36</v>
      </c>
      <c r="F999" s="8">
        <v>31</v>
      </c>
      <c r="G999" s="8">
        <v>28.6</v>
      </c>
      <c r="H999" s="9">
        <f t="shared" si="118"/>
        <v>886.6</v>
      </c>
      <c r="J999" s="27">
        <f t="shared" si="114"/>
        <v>28.6</v>
      </c>
      <c r="K999" s="27">
        <f t="shared" si="115"/>
        <v>886.6</v>
      </c>
      <c r="L999" s="28">
        <f t="shared" si="116"/>
        <v>0</v>
      </c>
    </row>
    <row r="1000" spans="1:12" ht="16.5">
      <c r="A1000" s="5" t="s">
        <v>2496</v>
      </c>
      <c r="B1000" s="6" t="s">
        <v>1097</v>
      </c>
      <c r="C1000" s="7" t="s">
        <v>1098</v>
      </c>
      <c r="D1000" s="6" t="s">
        <v>13</v>
      </c>
      <c r="E1000" s="6" t="s">
        <v>36</v>
      </c>
      <c r="F1000" s="8">
        <v>9</v>
      </c>
      <c r="G1000" s="8">
        <v>33.32</v>
      </c>
      <c r="H1000" s="9">
        <f t="shared" si="118"/>
        <v>299.88</v>
      </c>
      <c r="J1000" s="27">
        <f t="shared" si="114"/>
        <v>33.32</v>
      </c>
      <c r="K1000" s="27">
        <f t="shared" si="115"/>
        <v>299.88</v>
      </c>
      <c r="L1000" s="28">
        <f t="shared" si="116"/>
        <v>0</v>
      </c>
    </row>
    <row r="1001" spans="1:12" ht="16.5">
      <c r="A1001" s="5" t="s">
        <v>2497</v>
      </c>
      <c r="B1001" s="6" t="s">
        <v>451</v>
      </c>
      <c r="C1001" s="7" t="s">
        <v>452</v>
      </c>
      <c r="D1001" s="6" t="s">
        <v>13</v>
      </c>
      <c r="E1001" s="6" t="s">
        <v>115</v>
      </c>
      <c r="F1001" s="8">
        <v>132.74</v>
      </c>
      <c r="G1001" s="8">
        <v>9.99</v>
      </c>
      <c r="H1001" s="9">
        <f t="shared" si="118"/>
        <v>1326.07</v>
      </c>
      <c r="J1001" s="27">
        <f t="shared" si="114"/>
        <v>9.99</v>
      </c>
      <c r="K1001" s="27">
        <f t="shared" si="115"/>
        <v>1326.07</v>
      </c>
      <c r="L1001" s="28">
        <f t="shared" si="116"/>
        <v>0</v>
      </c>
    </row>
    <row r="1002" spans="1:12" ht="24.75">
      <c r="A1002" s="5" t="s">
        <v>2498</v>
      </c>
      <c r="B1002" s="6" t="s">
        <v>454</v>
      </c>
      <c r="C1002" s="7" t="s">
        <v>455</v>
      </c>
      <c r="D1002" s="6" t="s">
        <v>13</v>
      </c>
      <c r="E1002" s="6" t="s">
        <v>115</v>
      </c>
      <c r="F1002" s="8">
        <v>2.2000000000000002</v>
      </c>
      <c r="G1002" s="8">
        <v>14.68</v>
      </c>
      <c r="H1002" s="9">
        <f t="shared" si="118"/>
        <v>32.299999999999997</v>
      </c>
      <c r="J1002" s="27">
        <f t="shared" si="114"/>
        <v>14.68</v>
      </c>
      <c r="K1002" s="27">
        <f t="shared" si="115"/>
        <v>32.299999999999997</v>
      </c>
      <c r="L1002" s="28">
        <f t="shared" si="116"/>
        <v>0</v>
      </c>
    </row>
    <row r="1003" spans="1:12" ht="24.75">
      <c r="A1003" s="5" t="s">
        <v>2499</v>
      </c>
      <c r="B1003" s="6" t="s">
        <v>995</v>
      </c>
      <c r="C1003" s="7" t="s">
        <v>996</v>
      </c>
      <c r="D1003" s="6" t="s">
        <v>13</v>
      </c>
      <c r="E1003" s="6" t="s">
        <v>115</v>
      </c>
      <c r="F1003" s="8">
        <v>89</v>
      </c>
      <c r="G1003" s="8">
        <v>13.14</v>
      </c>
      <c r="H1003" s="9">
        <f t="shared" si="118"/>
        <v>1169.46</v>
      </c>
      <c r="J1003" s="27">
        <f t="shared" si="114"/>
        <v>13.14</v>
      </c>
      <c r="K1003" s="27">
        <f t="shared" si="115"/>
        <v>1169.46</v>
      </c>
      <c r="L1003" s="28">
        <f t="shared" si="116"/>
        <v>0</v>
      </c>
    </row>
    <row r="1004" spans="1:12" ht="16.5">
      <c r="A1004" s="5" t="s">
        <v>2500</v>
      </c>
      <c r="B1004" s="6" t="s">
        <v>481</v>
      </c>
      <c r="C1004" s="7" t="s">
        <v>482</v>
      </c>
      <c r="D1004" s="6" t="s">
        <v>13</v>
      </c>
      <c r="E1004" s="6" t="s">
        <v>36</v>
      </c>
      <c r="F1004" s="8">
        <v>45</v>
      </c>
      <c r="G1004" s="8">
        <v>7.2</v>
      </c>
      <c r="H1004" s="9">
        <f t="shared" si="118"/>
        <v>324</v>
      </c>
      <c r="J1004" s="27">
        <f t="shared" si="114"/>
        <v>7.2</v>
      </c>
      <c r="K1004" s="27">
        <f t="shared" si="115"/>
        <v>324</v>
      </c>
      <c r="L1004" s="28">
        <f t="shared" si="116"/>
        <v>0</v>
      </c>
    </row>
    <row r="1005" spans="1:12" ht="24.75">
      <c r="A1005" s="5" t="s">
        <v>2501</v>
      </c>
      <c r="B1005" s="6" t="s">
        <v>478</v>
      </c>
      <c r="C1005" s="7" t="s">
        <v>479</v>
      </c>
      <c r="D1005" s="6" t="s">
        <v>13</v>
      </c>
      <c r="E1005" s="6" t="s">
        <v>36</v>
      </c>
      <c r="F1005" s="8">
        <v>1</v>
      </c>
      <c r="G1005" s="8">
        <v>12.27</v>
      </c>
      <c r="H1005" s="9">
        <f t="shared" si="118"/>
        <v>12.27</v>
      </c>
      <c r="J1005" s="27">
        <f t="shared" si="114"/>
        <v>12.27</v>
      </c>
      <c r="K1005" s="27">
        <f t="shared" si="115"/>
        <v>12.27</v>
      </c>
      <c r="L1005" s="28">
        <f t="shared" si="116"/>
        <v>0</v>
      </c>
    </row>
    <row r="1006" spans="1:12" ht="16.5">
      <c r="A1006" s="5" t="s">
        <v>2502</v>
      </c>
      <c r="B1006" s="6" t="s">
        <v>1196</v>
      </c>
      <c r="C1006" s="7" t="s">
        <v>1197</v>
      </c>
      <c r="D1006" s="6" t="s">
        <v>13</v>
      </c>
      <c r="E1006" s="6" t="s">
        <v>115</v>
      </c>
      <c r="F1006" s="8">
        <v>702.57</v>
      </c>
      <c r="G1006" s="8">
        <v>8.33</v>
      </c>
      <c r="H1006" s="9">
        <f t="shared" si="118"/>
        <v>5852.41</v>
      </c>
      <c r="J1006" s="27">
        <f t="shared" si="114"/>
        <v>8.33</v>
      </c>
      <c r="K1006" s="27">
        <f t="shared" si="115"/>
        <v>5852.41</v>
      </c>
      <c r="L1006" s="28">
        <f t="shared" si="116"/>
        <v>0</v>
      </c>
    </row>
    <row r="1007" spans="1:12" ht="20.100000000000001" customHeight="1">
      <c r="A1007" s="3" t="s">
        <v>2503</v>
      </c>
      <c r="B1007" s="70" t="s">
        <v>2504</v>
      </c>
      <c r="C1007" s="70"/>
      <c r="D1007" s="70"/>
      <c r="E1007" s="70"/>
      <c r="F1007" s="70"/>
      <c r="G1007" s="70"/>
      <c r="H1007" s="4">
        <f>ROUND(H1008+H1016+H1019,2)</f>
        <v>16152.97</v>
      </c>
      <c r="J1007" s="36"/>
      <c r="K1007" s="36"/>
      <c r="L1007" s="35"/>
    </row>
    <row r="1008" spans="1:12" ht="20.100000000000001" customHeight="1">
      <c r="A1008" s="3" t="s">
        <v>2505</v>
      </c>
      <c r="B1008" s="70" t="s">
        <v>446</v>
      </c>
      <c r="C1008" s="70"/>
      <c r="D1008" s="70"/>
      <c r="E1008" s="70"/>
      <c r="F1008" s="70"/>
      <c r="G1008" s="70"/>
      <c r="H1008" s="4">
        <f>ROUND(SUM(H1009:H1015),2)</f>
        <v>7671.76</v>
      </c>
      <c r="J1008" s="36"/>
      <c r="K1008" s="36"/>
      <c r="L1008" s="35"/>
    </row>
    <row r="1009" spans="1:12" ht="16.5">
      <c r="A1009" s="5" t="s">
        <v>2506</v>
      </c>
      <c r="B1009" s="6" t="s">
        <v>451</v>
      </c>
      <c r="C1009" s="7" t="s">
        <v>452</v>
      </c>
      <c r="D1009" s="6" t="s">
        <v>13</v>
      </c>
      <c r="E1009" s="6" t="s">
        <v>115</v>
      </c>
      <c r="F1009" s="8">
        <v>226.45</v>
      </c>
      <c r="G1009" s="8">
        <v>9.99</v>
      </c>
      <c r="H1009" s="9">
        <f t="shared" ref="H1009:H1015" si="119">ROUND(ROUND(F1009,2)*ROUND(G1009,2),2)</f>
        <v>2262.2399999999998</v>
      </c>
      <c r="J1009" s="27">
        <f t="shared" si="114"/>
        <v>9.99</v>
      </c>
      <c r="K1009" s="27">
        <f t="shared" si="115"/>
        <v>2262.2399999999998</v>
      </c>
      <c r="L1009" s="28">
        <f t="shared" si="116"/>
        <v>0</v>
      </c>
    </row>
    <row r="1010" spans="1:12" ht="16.5">
      <c r="A1010" s="5" t="s">
        <v>2507</v>
      </c>
      <c r="B1010" s="6" t="s">
        <v>2017</v>
      </c>
      <c r="C1010" s="7" t="s">
        <v>2018</v>
      </c>
      <c r="D1010" s="6" t="s">
        <v>13</v>
      </c>
      <c r="E1010" s="6" t="s">
        <v>36</v>
      </c>
      <c r="F1010" s="8">
        <v>6</v>
      </c>
      <c r="G1010" s="8">
        <v>25.62</v>
      </c>
      <c r="H1010" s="9">
        <f t="shared" si="119"/>
        <v>153.72</v>
      </c>
      <c r="J1010" s="27">
        <f t="shared" si="114"/>
        <v>25.62</v>
      </c>
      <c r="K1010" s="27">
        <f t="shared" si="115"/>
        <v>153.72</v>
      </c>
      <c r="L1010" s="28">
        <f t="shared" si="116"/>
        <v>0</v>
      </c>
    </row>
    <row r="1011" spans="1:12" ht="16.5">
      <c r="A1011" s="5" t="s">
        <v>2508</v>
      </c>
      <c r="B1011" s="6" t="s">
        <v>2020</v>
      </c>
      <c r="C1011" s="7" t="s">
        <v>2021</v>
      </c>
      <c r="D1011" s="6" t="s">
        <v>13</v>
      </c>
      <c r="E1011" s="6" t="s">
        <v>36</v>
      </c>
      <c r="F1011" s="8">
        <v>37</v>
      </c>
      <c r="G1011" s="8">
        <v>21.74</v>
      </c>
      <c r="H1011" s="9">
        <f t="shared" si="119"/>
        <v>804.38</v>
      </c>
      <c r="J1011" s="27">
        <f t="shared" si="114"/>
        <v>21.74</v>
      </c>
      <c r="K1011" s="27">
        <f t="shared" si="115"/>
        <v>804.38</v>
      </c>
      <c r="L1011" s="28">
        <f t="shared" si="116"/>
        <v>0</v>
      </c>
    </row>
    <row r="1012" spans="1:12" ht="16.5">
      <c r="A1012" s="5" t="s">
        <v>2509</v>
      </c>
      <c r="B1012" s="6" t="s">
        <v>2023</v>
      </c>
      <c r="C1012" s="7" t="s">
        <v>2024</v>
      </c>
      <c r="D1012" s="6" t="s">
        <v>13</v>
      </c>
      <c r="E1012" s="6" t="s">
        <v>36</v>
      </c>
      <c r="F1012" s="8">
        <v>45</v>
      </c>
      <c r="G1012" s="8">
        <v>28.6</v>
      </c>
      <c r="H1012" s="9">
        <f t="shared" si="119"/>
        <v>1287</v>
      </c>
      <c r="J1012" s="27">
        <f t="shared" si="114"/>
        <v>28.6</v>
      </c>
      <c r="K1012" s="27">
        <f t="shared" si="115"/>
        <v>1287</v>
      </c>
      <c r="L1012" s="28">
        <f t="shared" si="116"/>
        <v>0</v>
      </c>
    </row>
    <row r="1013" spans="1:12" ht="16.5">
      <c r="A1013" s="5" t="s">
        <v>2510</v>
      </c>
      <c r="B1013" s="6" t="s">
        <v>1097</v>
      </c>
      <c r="C1013" s="7" t="s">
        <v>1098</v>
      </c>
      <c r="D1013" s="6" t="s">
        <v>13</v>
      </c>
      <c r="E1013" s="6" t="s">
        <v>36</v>
      </c>
      <c r="F1013" s="8">
        <v>19</v>
      </c>
      <c r="G1013" s="8">
        <v>33.32</v>
      </c>
      <c r="H1013" s="9">
        <f t="shared" si="119"/>
        <v>633.08000000000004</v>
      </c>
      <c r="J1013" s="27">
        <f t="shared" si="114"/>
        <v>33.32</v>
      </c>
      <c r="K1013" s="27">
        <f t="shared" si="115"/>
        <v>633.08000000000004</v>
      </c>
      <c r="L1013" s="28">
        <f t="shared" si="116"/>
        <v>0</v>
      </c>
    </row>
    <row r="1014" spans="1:12" ht="16.5">
      <c r="A1014" s="5" t="s">
        <v>2511</v>
      </c>
      <c r="B1014" s="6" t="s">
        <v>481</v>
      </c>
      <c r="C1014" s="7" t="s">
        <v>482</v>
      </c>
      <c r="D1014" s="6" t="s">
        <v>13</v>
      </c>
      <c r="E1014" s="6" t="s">
        <v>36</v>
      </c>
      <c r="F1014" s="8">
        <v>76</v>
      </c>
      <c r="G1014" s="8">
        <v>7.2</v>
      </c>
      <c r="H1014" s="9">
        <f t="shared" si="119"/>
        <v>547.20000000000005</v>
      </c>
      <c r="J1014" s="27">
        <f t="shared" si="114"/>
        <v>7.2</v>
      </c>
      <c r="K1014" s="27">
        <f t="shared" si="115"/>
        <v>547.20000000000005</v>
      </c>
      <c r="L1014" s="28">
        <f t="shared" si="116"/>
        <v>0</v>
      </c>
    </row>
    <row r="1015" spans="1:12" ht="24.75">
      <c r="A1015" s="5" t="s">
        <v>2512</v>
      </c>
      <c r="B1015" s="6" t="s">
        <v>995</v>
      </c>
      <c r="C1015" s="7" t="s">
        <v>996</v>
      </c>
      <c r="D1015" s="6" t="s">
        <v>13</v>
      </c>
      <c r="E1015" s="6" t="s">
        <v>115</v>
      </c>
      <c r="F1015" s="8">
        <v>151</v>
      </c>
      <c r="G1015" s="8">
        <v>13.14</v>
      </c>
      <c r="H1015" s="9">
        <f t="shared" si="119"/>
        <v>1984.14</v>
      </c>
      <c r="J1015" s="27">
        <f t="shared" si="114"/>
        <v>13.14</v>
      </c>
      <c r="K1015" s="27">
        <f t="shared" si="115"/>
        <v>1984.14</v>
      </c>
      <c r="L1015" s="28">
        <f t="shared" si="116"/>
        <v>0</v>
      </c>
    </row>
    <row r="1016" spans="1:12" ht="20.100000000000001" customHeight="1">
      <c r="A1016" s="3" t="s">
        <v>2513</v>
      </c>
      <c r="B1016" s="70" t="s">
        <v>2514</v>
      </c>
      <c r="C1016" s="70"/>
      <c r="D1016" s="70"/>
      <c r="E1016" s="70"/>
      <c r="F1016" s="70"/>
      <c r="G1016" s="70"/>
      <c r="H1016" s="4">
        <f>ROUND(SUM(H1017:H1018),2)</f>
        <v>276.97000000000003</v>
      </c>
      <c r="J1016" s="36"/>
      <c r="K1016" s="36"/>
      <c r="L1016" s="35"/>
    </row>
    <row r="1017" spans="1:12" ht="16.5">
      <c r="A1017" s="5" t="s">
        <v>2515</v>
      </c>
      <c r="B1017" s="6" t="s">
        <v>656</v>
      </c>
      <c r="C1017" s="7" t="s">
        <v>657</v>
      </c>
      <c r="D1017" s="6" t="s">
        <v>13</v>
      </c>
      <c r="E1017" s="6" t="s">
        <v>36</v>
      </c>
      <c r="F1017" s="8">
        <v>1</v>
      </c>
      <c r="G1017" s="8">
        <v>18.04</v>
      </c>
      <c r="H1017" s="9">
        <f>ROUND(ROUND(F1017,2)*ROUND(G1017,2),2)</f>
        <v>18.04</v>
      </c>
      <c r="J1017" s="27">
        <f t="shared" si="114"/>
        <v>18.04</v>
      </c>
      <c r="K1017" s="27">
        <f t="shared" si="115"/>
        <v>18.04</v>
      </c>
      <c r="L1017" s="28">
        <f t="shared" si="116"/>
        <v>0</v>
      </c>
    </row>
    <row r="1018" spans="1:12">
      <c r="A1018" s="5" t="s">
        <v>2516</v>
      </c>
      <c r="B1018" s="6" t="s">
        <v>2517</v>
      </c>
      <c r="C1018" s="7" t="s">
        <v>2518</v>
      </c>
      <c r="D1018" s="6" t="s">
        <v>13</v>
      </c>
      <c r="E1018" s="6" t="s">
        <v>115</v>
      </c>
      <c r="F1018" s="8">
        <v>41.83</v>
      </c>
      <c r="G1018" s="8">
        <v>6.19</v>
      </c>
      <c r="H1018" s="9">
        <f>ROUND(ROUND(F1018,2)*ROUND(G1018,2),2)</f>
        <v>258.93</v>
      </c>
      <c r="J1018" s="27">
        <f t="shared" si="114"/>
        <v>6.19</v>
      </c>
      <c r="K1018" s="27">
        <f t="shared" si="115"/>
        <v>258.93</v>
      </c>
      <c r="L1018" s="28">
        <f t="shared" si="116"/>
        <v>0</v>
      </c>
    </row>
    <row r="1019" spans="1:12" ht="20.100000000000001" customHeight="1">
      <c r="A1019" s="3" t="s">
        <v>2519</v>
      </c>
      <c r="B1019" s="70" t="s">
        <v>1218</v>
      </c>
      <c r="C1019" s="70"/>
      <c r="D1019" s="70"/>
      <c r="E1019" s="70"/>
      <c r="F1019" s="70"/>
      <c r="G1019" s="70"/>
      <c r="H1019" s="4">
        <f>ROUND(SUM(H1020:H1023),2)</f>
        <v>8204.24</v>
      </c>
      <c r="J1019" s="36"/>
      <c r="K1019" s="36"/>
      <c r="L1019" s="35"/>
    </row>
    <row r="1020" spans="1:12" ht="16.5">
      <c r="A1020" s="5" t="s">
        <v>2520</v>
      </c>
      <c r="B1020" s="6" t="s">
        <v>2521</v>
      </c>
      <c r="C1020" s="7" t="s">
        <v>2522</v>
      </c>
      <c r="D1020" s="6" t="s">
        <v>25</v>
      </c>
      <c r="E1020" s="6" t="s">
        <v>36</v>
      </c>
      <c r="F1020" s="8">
        <v>8</v>
      </c>
      <c r="G1020" s="8">
        <v>563.79</v>
      </c>
      <c r="H1020" s="9">
        <f>ROUND(ROUND(F1020,2)*ROUND(G1020,2),2)</f>
        <v>4510.32</v>
      </c>
      <c r="J1020" s="27">
        <f t="shared" si="114"/>
        <v>563.79</v>
      </c>
      <c r="K1020" s="27">
        <f t="shared" si="115"/>
        <v>4510.32</v>
      </c>
      <c r="L1020" s="28">
        <f t="shared" si="116"/>
        <v>0</v>
      </c>
    </row>
    <row r="1021" spans="1:12" ht="16.5">
      <c r="A1021" s="5" t="s">
        <v>2523</v>
      </c>
      <c r="B1021" s="6" t="s">
        <v>2524</v>
      </c>
      <c r="C1021" s="7" t="s">
        <v>2525</v>
      </c>
      <c r="D1021" s="6" t="s">
        <v>25</v>
      </c>
      <c r="E1021" s="6" t="s">
        <v>36</v>
      </c>
      <c r="F1021" s="8">
        <v>8</v>
      </c>
      <c r="G1021" s="8">
        <v>94.93</v>
      </c>
      <c r="H1021" s="9">
        <f>ROUND(ROUND(F1021,2)*ROUND(G1021,2),2)</f>
        <v>759.44</v>
      </c>
      <c r="J1021" s="27">
        <f t="shared" si="114"/>
        <v>94.93</v>
      </c>
      <c r="K1021" s="27">
        <f t="shared" si="115"/>
        <v>759.44</v>
      </c>
      <c r="L1021" s="28">
        <f t="shared" si="116"/>
        <v>0</v>
      </c>
    </row>
    <row r="1022" spans="1:12">
      <c r="A1022" s="5" t="s">
        <v>2526</v>
      </c>
      <c r="B1022" s="6" t="s">
        <v>2527</v>
      </c>
      <c r="C1022" s="7" t="s">
        <v>2528</v>
      </c>
      <c r="D1022" s="6" t="s">
        <v>435</v>
      </c>
      <c r="E1022" s="6" t="s">
        <v>36</v>
      </c>
      <c r="F1022" s="8">
        <v>8</v>
      </c>
      <c r="G1022" s="8">
        <v>345.66</v>
      </c>
      <c r="H1022" s="9">
        <f>ROUND(ROUND(F1022,2)*ROUND(G1022,2),2)</f>
        <v>2765.28</v>
      </c>
      <c r="J1022" s="27">
        <f t="shared" si="114"/>
        <v>345.66</v>
      </c>
      <c r="K1022" s="27">
        <f t="shared" si="115"/>
        <v>2765.28</v>
      </c>
      <c r="L1022" s="28">
        <f t="shared" si="116"/>
        <v>0</v>
      </c>
    </row>
    <row r="1023" spans="1:12">
      <c r="A1023" s="5" t="s">
        <v>2529</v>
      </c>
      <c r="B1023" s="6" t="s">
        <v>1239</v>
      </c>
      <c r="C1023" s="7" t="s">
        <v>1240</v>
      </c>
      <c r="D1023" s="6" t="s">
        <v>435</v>
      </c>
      <c r="E1023" s="6" t="s">
        <v>36</v>
      </c>
      <c r="F1023" s="8">
        <v>8</v>
      </c>
      <c r="G1023" s="8">
        <v>21.15</v>
      </c>
      <c r="H1023" s="9">
        <f>ROUND(ROUND(F1023,2)*ROUND(G1023,2),2)</f>
        <v>169.2</v>
      </c>
      <c r="J1023" s="27">
        <f t="shared" si="114"/>
        <v>21.15</v>
      </c>
      <c r="K1023" s="27">
        <f t="shared" si="115"/>
        <v>169.2</v>
      </c>
      <c r="L1023" s="28">
        <f t="shared" si="116"/>
        <v>0</v>
      </c>
    </row>
    <row r="1024" spans="1:12" ht="20.100000000000001" customHeight="1">
      <c r="A1024" s="3" t="s">
        <v>2530</v>
      </c>
      <c r="B1024" s="70" t="s">
        <v>2531</v>
      </c>
      <c r="C1024" s="70"/>
      <c r="D1024" s="70"/>
      <c r="E1024" s="70"/>
      <c r="F1024" s="70"/>
      <c r="G1024" s="70"/>
      <c r="H1024" s="4">
        <f>ROUND(H1025+H1030+H1033,2)</f>
        <v>32303.09</v>
      </c>
      <c r="J1024" s="36"/>
      <c r="K1024" s="36"/>
      <c r="L1024" s="35"/>
    </row>
    <row r="1025" spans="1:12" ht="20.100000000000001" customHeight="1">
      <c r="A1025" s="3" t="s">
        <v>2532</v>
      </c>
      <c r="B1025" s="70" t="s">
        <v>1745</v>
      </c>
      <c r="C1025" s="70"/>
      <c r="D1025" s="70"/>
      <c r="E1025" s="70"/>
      <c r="F1025" s="70"/>
      <c r="G1025" s="70"/>
      <c r="H1025" s="4">
        <f>ROUND(SUM(H1026:H1029),2)</f>
        <v>21244.5</v>
      </c>
      <c r="J1025" s="36"/>
      <c r="K1025" s="36"/>
      <c r="L1025" s="35"/>
    </row>
    <row r="1026" spans="1:12" ht="24.75">
      <c r="A1026" s="5" t="s">
        <v>2533</v>
      </c>
      <c r="B1026" s="6" t="s">
        <v>2534</v>
      </c>
      <c r="C1026" s="7" t="s">
        <v>2535</v>
      </c>
      <c r="D1026" s="6" t="s">
        <v>13</v>
      </c>
      <c r="E1026" s="6" t="s">
        <v>115</v>
      </c>
      <c r="F1026" s="8">
        <v>379.09</v>
      </c>
      <c r="G1026" s="8">
        <v>31.04</v>
      </c>
      <c r="H1026" s="9">
        <f>ROUND(ROUND(F1026,2)*ROUND(G1026,2),2)</f>
        <v>11766.95</v>
      </c>
      <c r="J1026" s="27">
        <f t="shared" si="114"/>
        <v>31.04</v>
      </c>
      <c r="K1026" s="27">
        <f t="shared" si="115"/>
        <v>11766.95</v>
      </c>
      <c r="L1026" s="28">
        <f t="shared" si="116"/>
        <v>0</v>
      </c>
    </row>
    <row r="1027" spans="1:12" ht="16.5">
      <c r="A1027" s="5" t="s">
        <v>2536</v>
      </c>
      <c r="B1027" s="6" t="s">
        <v>2537</v>
      </c>
      <c r="C1027" s="7" t="s">
        <v>2538</v>
      </c>
      <c r="D1027" s="6" t="s">
        <v>13</v>
      </c>
      <c r="E1027" s="6" t="s">
        <v>36</v>
      </c>
      <c r="F1027" s="8">
        <v>107</v>
      </c>
      <c r="G1027" s="8">
        <v>44.59</v>
      </c>
      <c r="H1027" s="9">
        <f>ROUND(ROUND(F1027,2)*ROUND(G1027,2),2)</f>
        <v>4771.13</v>
      </c>
      <c r="J1027" s="27">
        <f t="shared" si="114"/>
        <v>44.59</v>
      </c>
      <c r="K1027" s="27">
        <f t="shared" si="115"/>
        <v>4771.13</v>
      </c>
      <c r="L1027" s="28">
        <f t="shared" si="116"/>
        <v>0</v>
      </c>
    </row>
    <row r="1028" spans="1:12" ht="16.5">
      <c r="A1028" s="5" t="s">
        <v>2539</v>
      </c>
      <c r="B1028" s="6" t="s">
        <v>2540</v>
      </c>
      <c r="C1028" s="7" t="s">
        <v>2541</v>
      </c>
      <c r="D1028" s="6" t="s">
        <v>13</v>
      </c>
      <c r="E1028" s="6" t="s">
        <v>36</v>
      </c>
      <c r="F1028" s="8">
        <v>7</v>
      </c>
      <c r="G1028" s="8">
        <v>65.260000000000005</v>
      </c>
      <c r="H1028" s="9">
        <f>ROUND(ROUND(F1028,2)*ROUND(G1028,2),2)</f>
        <v>456.82</v>
      </c>
      <c r="J1028" s="27">
        <f t="shared" si="114"/>
        <v>65.260000000000005</v>
      </c>
      <c r="K1028" s="27">
        <f t="shared" si="115"/>
        <v>456.82</v>
      </c>
      <c r="L1028" s="28">
        <f t="shared" si="116"/>
        <v>0</v>
      </c>
    </row>
    <row r="1029" spans="1:12" ht="33">
      <c r="A1029" s="5" t="s">
        <v>2542</v>
      </c>
      <c r="B1029" s="6" t="s">
        <v>2543</v>
      </c>
      <c r="C1029" s="7" t="s">
        <v>2544</v>
      </c>
      <c r="D1029" s="6" t="s">
        <v>13</v>
      </c>
      <c r="E1029" s="6" t="s">
        <v>115</v>
      </c>
      <c r="F1029" s="8">
        <v>379.09</v>
      </c>
      <c r="G1029" s="8">
        <v>11.21</v>
      </c>
      <c r="H1029" s="9">
        <f>ROUND(ROUND(F1029,2)*ROUND(G1029,2),2)</f>
        <v>4249.6000000000004</v>
      </c>
      <c r="J1029" s="27">
        <f t="shared" si="114"/>
        <v>11.21</v>
      </c>
      <c r="K1029" s="27">
        <f t="shared" si="115"/>
        <v>4249.6000000000004</v>
      </c>
      <c r="L1029" s="28">
        <f t="shared" si="116"/>
        <v>0</v>
      </c>
    </row>
    <row r="1030" spans="1:12" ht="20.100000000000001" customHeight="1">
      <c r="A1030" s="3" t="s">
        <v>2545</v>
      </c>
      <c r="B1030" s="70" t="s">
        <v>2546</v>
      </c>
      <c r="C1030" s="70"/>
      <c r="D1030" s="70"/>
      <c r="E1030" s="70"/>
      <c r="F1030" s="70"/>
      <c r="G1030" s="70"/>
      <c r="H1030" s="4">
        <f>ROUND(SUM(H1031:H1032),2)</f>
        <v>1834.61</v>
      </c>
      <c r="J1030" s="36"/>
      <c r="K1030" s="36"/>
      <c r="L1030" s="35"/>
    </row>
    <row r="1031" spans="1:12" ht="16.5">
      <c r="A1031" s="5" t="s">
        <v>2547</v>
      </c>
      <c r="B1031" s="6" t="s">
        <v>2548</v>
      </c>
      <c r="C1031" s="7" t="s">
        <v>2549</v>
      </c>
      <c r="D1031" s="6" t="s">
        <v>25</v>
      </c>
      <c r="E1031" s="6" t="s">
        <v>36</v>
      </c>
      <c r="F1031" s="8">
        <v>11</v>
      </c>
      <c r="G1031" s="8">
        <v>149.87</v>
      </c>
      <c r="H1031" s="9">
        <f>ROUND(ROUND(F1031,2)*ROUND(G1031,2),2)</f>
        <v>1648.57</v>
      </c>
      <c r="J1031" s="27">
        <f t="shared" si="114"/>
        <v>149.87</v>
      </c>
      <c r="K1031" s="27">
        <f t="shared" si="115"/>
        <v>1648.57</v>
      </c>
      <c r="L1031" s="28">
        <f t="shared" si="116"/>
        <v>0</v>
      </c>
    </row>
    <row r="1032" spans="1:12" ht="16.5">
      <c r="A1032" s="5" t="s">
        <v>2550</v>
      </c>
      <c r="B1032" s="6" t="s">
        <v>2551</v>
      </c>
      <c r="C1032" s="7" t="s">
        <v>2552</v>
      </c>
      <c r="D1032" s="6" t="s">
        <v>13</v>
      </c>
      <c r="E1032" s="6" t="s">
        <v>36</v>
      </c>
      <c r="F1032" s="8">
        <v>4</v>
      </c>
      <c r="G1032" s="8">
        <v>46.51</v>
      </c>
      <c r="H1032" s="9">
        <f>ROUND(ROUND(F1032,2)*ROUND(G1032,2),2)</f>
        <v>186.04</v>
      </c>
      <c r="J1032" s="27">
        <f t="shared" si="114"/>
        <v>46.51</v>
      </c>
      <c r="K1032" s="27">
        <f t="shared" si="115"/>
        <v>186.04</v>
      </c>
      <c r="L1032" s="28">
        <f t="shared" si="116"/>
        <v>0</v>
      </c>
    </row>
    <row r="1033" spans="1:12" ht="20.100000000000001" customHeight="1">
      <c r="A1033" s="3" t="s">
        <v>2553</v>
      </c>
      <c r="B1033" s="70" t="s">
        <v>2554</v>
      </c>
      <c r="C1033" s="70"/>
      <c r="D1033" s="70"/>
      <c r="E1033" s="70"/>
      <c r="F1033" s="70"/>
      <c r="G1033" s="70"/>
      <c r="H1033" s="4">
        <f>ROUND(SUM(H1034:H1038),2)</f>
        <v>9223.98</v>
      </c>
      <c r="J1033" s="36"/>
      <c r="K1033" s="36"/>
      <c r="L1033" s="35"/>
    </row>
    <row r="1034" spans="1:12" ht="24.75">
      <c r="A1034" s="5" t="s">
        <v>2555</v>
      </c>
      <c r="B1034" s="6" t="s">
        <v>2556</v>
      </c>
      <c r="C1034" s="7" t="s">
        <v>2557</v>
      </c>
      <c r="D1034" s="6" t="s">
        <v>13</v>
      </c>
      <c r="E1034" s="6" t="s">
        <v>115</v>
      </c>
      <c r="F1034" s="8">
        <v>28</v>
      </c>
      <c r="G1034" s="8">
        <v>64.14</v>
      </c>
      <c r="H1034" s="9">
        <f>ROUND(ROUND(F1034,2)*ROUND(G1034,2),2)</f>
        <v>1795.92</v>
      </c>
      <c r="J1034" s="27">
        <f t="shared" si="114"/>
        <v>64.14</v>
      </c>
      <c r="K1034" s="27">
        <f t="shared" si="115"/>
        <v>1795.92</v>
      </c>
      <c r="L1034" s="28">
        <f t="shared" si="116"/>
        <v>0</v>
      </c>
    </row>
    <row r="1035" spans="1:12" ht="24.75">
      <c r="A1035" s="5" t="s">
        <v>2558</v>
      </c>
      <c r="B1035" s="6" t="s">
        <v>2559</v>
      </c>
      <c r="C1035" s="7" t="s">
        <v>2560</v>
      </c>
      <c r="D1035" s="6" t="s">
        <v>13</v>
      </c>
      <c r="E1035" s="6" t="s">
        <v>36</v>
      </c>
      <c r="F1035" s="8">
        <v>24</v>
      </c>
      <c r="G1035" s="8">
        <v>18.649999999999999</v>
      </c>
      <c r="H1035" s="9">
        <f>ROUND(ROUND(F1035,2)*ROUND(G1035,2),2)</f>
        <v>447.6</v>
      </c>
      <c r="J1035" s="27">
        <f t="shared" si="114"/>
        <v>18.649999999999999</v>
      </c>
      <c r="K1035" s="27">
        <f t="shared" si="115"/>
        <v>447.6</v>
      </c>
      <c r="L1035" s="28">
        <f t="shared" si="116"/>
        <v>0</v>
      </c>
    </row>
    <row r="1036" spans="1:12" ht="16.5">
      <c r="A1036" s="5" t="s">
        <v>2561</v>
      </c>
      <c r="B1036" s="6" t="s">
        <v>2562</v>
      </c>
      <c r="C1036" s="7" t="s">
        <v>2563</v>
      </c>
      <c r="D1036" s="6" t="s">
        <v>13</v>
      </c>
      <c r="E1036" s="6" t="s">
        <v>36</v>
      </c>
      <c r="F1036" s="8">
        <v>8</v>
      </c>
      <c r="G1036" s="8">
        <v>25.17</v>
      </c>
      <c r="H1036" s="9">
        <f>ROUND(ROUND(F1036,2)*ROUND(G1036,2),2)</f>
        <v>201.36</v>
      </c>
      <c r="J1036" s="27">
        <f t="shared" si="114"/>
        <v>25.17</v>
      </c>
      <c r="K1036" s="27">
        <f t="shared" si="115"/>
        <v>201.36</v>
      </c>
      <c r="L1036" s="28">
        <f t="shared" si="116"/>
        <v>0</v>
      </c>
    </row>
    <row r="1037" spans="1:12" ht="16.5">
      <c r="A1037" s="5" t="s">
        <v>2564</v>
      </c>
      <c r="B1037" s="6" t="s">
        <v>2565</v>
      </c>
      <c r="C1037" s="7" t="s">
        <v>2566</v>
      </c>
      <c r="D1037" s="6" t="s">
        <v>13</v>
      </c>
      <c r="E1037" s="6" t="s">
        <v>36</v>
      </c>
      <c r="F1037" s="8">
        <v>17</v>
      </c>
      <c r="G1037" s="8">
        <v>53.26</v>
      </c>
      <c r="H1037" s="9">
        <f>ROUND(ROUND(F1037,2)*ROUND(G1037,2),2)</f>
        <v>905.42</v>
      </c>
      <c r="J1037" s="27">
        <f t="shared" si="114"/>
        <v>53.26</v>
      </c>
      <c r="K1037" s="27">
        <f t="shared" si="115"/>
        <v>905.42</v>
      </c>
      <c r="L1037" s="28">
        <f t="shared" si="116"/>
        <v>0</v>
      </c>
    </row>
    <row r="1038" spans="1:12">
      <c r="A1038" s="5" t="s">
        <v>2567</v>
      </c>
      <c r="B1038" s="6" t="s">
        <v>2568</v>
      </c>
      <c r="C1038" s="7" t="s">
        <v>2569</v>
      </c>
      <c r="D1038" s="6" t="s">
        <v>435</v>
      </c>
      <c r="E1038" s="6" t="s">
        <v>521</v>
      </c>
      <c r="F1038" s="8">
        <v>8</v>
      </c>
      <c r="G1038" s="8">
        <v>734.21</v>
      </c>
      <c r="H1038" s="9">
        <f>ROUND(ROUND(F1038,2)*ROUND(G1038,2),2)</f>
        <v>5873.68</v>
      </c>
      <c r="J1038" s="27">
        <f t="shared" si="114"/>
        <v>734.21</v>
      </c>
      <c r="K1038" s="27">
        <f t="shared" si="115"/>
        <v>5873.68</v>
      </c>
      <c r="L1038" s="28">
        <f t="shared" si="116"/>
        <v>0</v>
      </c>
    </row>
    <row r="1039" spans="1:12" ht="20.100000000000001" customHeight="1">
      <c r="A1039" s="3" t="s">
        <v>2570</v>
      </c>
      <c r="B1039" s="70" t="s">
        <v>2571</v>
      </c>
      <c r="C1039" s="70"/>
      <c r="D1039" s="70"/>
      <c r="E1039" s="70"/>
      <c r="F1039" s="70"/>
      <c r="G1039" s="70"/>
      <c r="H1039" s="4">
        <f>ROUND(SUM(H1040:H1040),2)</f>
        <v>89683.82</v>
      </c>
      <c r="J1039" s="36"/>
      <c r="K1039" s="36"/>
      <c r="L1039" s="35"/>
    </row>
    <row r="1040" spans="1:12" ht="16.5">
      <c r="A1040" s="5" t="s">
        <v>2572</v>
      </c>
      <c r="B1040" s="6" t="s">
        <v>2573</v>
      </c>
      <c r="C1040" s="7" t="s">
        <v>2574</v>
      </c>
      <c r="D1040" s="6" t="s">
        <v>25</v>
      </c>
      <c r="E1040" s="6" t="s">
        <v>36</v>
      </c>
      <c r="F1040" s="8">
        <v>2</v>
      </c>
      <c r="G1040" s="8">
        <v>44841.91</v>
      </c>
      <c r="H1040" s="9">
        <f>ROUND(ROUND(F1040,2)*ROUND(G1040,2),2)</f>
        <v>89683.82</v>
      </c>
      <c r="J1040" s="27">
        <f t="shared" si="114"/>
        <v>44841.91</v>
      </c>
      <c r="K1040" s="27">
        <f t="shared" si="115"/>
        <v>89683.82</v>
      </c>
      <c r="L1040" s="28">
        <f t="shared" si="116"/>
        <v>0</v>
      </c>
    </row>
    <row r="1041" spans="1:12" ht="20.100000000000001" customHeight="1">
      <c r="A1041" s="3" t="s">
        <v>2575</v>
      </c>
      <c r="B1041" s="70" t="s">
        <v>2576</v>
      </c>
      <c r="C1041" s="70"/>
      <c r="D1041" s="70"/>
      <c r="E1041" s="70"/>
      <c r="F1041" s="70"/>
      <c r="G1041" s="70"/>
      <c r="H1041" s="4">
        <f>ROUND(SUM(H1042:H1044),2)</f>
        <v>32770.080000000002</v>
      </c>
      <c r="J1041" s="36"/>
      <c r="K1041" s="36"/>
      <c r="L1041" s="35"/>
    </row>
    <row r="1042" spans="1:12" ht="16.5">
      <c r="A1042" s="5" t="s">
        <v>2577</v>
      </c>
      <c r="B1042" s="6" t="s">
        <v>2578</v>
      </c>
      <c r="C1042" s="7" t="s">
        <v>2579</v>
      </c>
      <c r="D1042" s="6" t="s">
        <v>25</v>
      </c>
      <c r="E1042" s="6" t="s">
        <v>36</v>
      </c>
      <c r="F1042" s="8">
        <v>132</v>
      </c>
      <c r="G1042" s="8">
        <v>96.05</v>
      </c>
      <c r="H1042" s="9">
        <f>ROUND(ROUND(F1042,2)*ROUND(G1042,2),2)</f>
        <v>12678.6</v>
      </c>
      <c r="J1042" s="27">
        <f t="shared" ref="J1042:J1103" si="120">G1042-G1042*$J$4</f>
        <v>96.05</v>
      </c>
      <c r="K1042" s="27">
        <f t="shared" ref="K1042:K1103" si="121">ROUND(J1042*F1042,2)</f>
        <v>12678.6</v>
      </c>
      <c r="L1042" s="28">
        <f t="shared" ref="L1042:L1103" si="122">1-J1042/G1042</f>
        <v>0</v>
      </c>
    </row>
    <row r="1043" spans="1:12" ht="16.5">
      <c r="A1043" s="5" t="s">
        <v>2580</v>
      </c>
      <c r="B1043" s="6" t="s">
        <v>2581</v>
      </c>
      <c r="C1043" s="7" t="s">
        <v>2582</v>
      </c>
      <c r="D1043" s="6" t="s">
        <v>25</v>
      </c>
      <c r="E1043" s="6" t="s">
        <v>36</v>
      </c>
      <c r="F1043" s="8">
        <v>3</v>
      </c>
      <c r="G1043" s="8">
        <v>3731.46</v>
      </c>
      <c r="H1043" s="9">
        <f>ROUND(ROUND(F1043,2)*ROUND(G1043,2),2)</f>
        <v>11194.38</v>
      </c>
      <c r="J1043" s="27">
        <f t="shared" si="120"/>
        <v>3731.46</v>
      </c>
      <c r="K1043" s="27">
        <f t="shared" si="121"/>
        <v>11194.38</v>
      </c>
      <c r="L1043" s="28">
        <f t="shared" si="122"/>
        <v>0</v>
      </c>
    </row>
    <row r="1044" spans="1:12" ht="16.5">
      <c r="A1044" s="5" t="s">
        <v>2583</v>
      </c>
      <c r="B1044" s="6" t="s">
        <v>2584</v>
      </c>
      <c r="C1044" s="7" t="s">
        <v>2585</v>
      </c>
      <c r="D1044" s="6" t="s">
        <v>25</v>
      </c>
      <c r="E1044" s="6" t="s">
        <v>36</v>
      </c>
      <c r="F1044" s="8">
        <v>94</v>
      </c>
      <c r="G1044" s="8">
        <v>94.65</v>
      </c>
      <c r="H1044" s="9">
        <f>ROUND(ROUND(F1044,2)*ROUND(G1044,2),2)</f>
        <v>8897.1</v>
      </c>
      <c r="J1044" s="27">
        <f t="shared" si="120"/>
        <v>94.65</v>
      </c>
      <c r="K1044" s="27">
        <f t="shared" si="121"/>
        <v>8897.1</v>
      </c>
      <c r="L1044" s="28">
        <f t="shared" si="122"/>
        <v>0</v>
      </c>
    </row>
    <row r="1045" spans="1:12" ht="20.100000000000001" customHeight="1">
      <c r="A1045" s="3" t="s">
        <v>2586</v>
      </c>
      <c r="B1045" s="70" t="s">
        <v>2587</v>
      </c>
      <c r="C1045" s="70"/>
      <c r="D1045" s="70"/>
      <c r="E1045" s="70"/>
      <c r="F1045" s="70"/>
      <c r="G1045" s="70"/>
      <c r="H1045" s="4">
        <f>ROUND(H1046+H1054+H1059+H1066+H1071,2)</f>
        <v>401523.16</v>
      </c>
      <c r="J1045" s="36"/>
      <c r="K1045" s="36"/>
      <c r="L1045" s="35"/>
    </row>
    <row r="1046" spans="1:12" ht="20.100000000000001" customHeight="1">
      <c r="A1046" s="3" t="s">
        <v>2588</v>
      </c>
      <c r="B1046" s="70" t="s">
        <v>2589</v>
      </c>
      <c r="C1046" s="70"/>
      <c r="D1046" s="70"/>
      <c r="E1046" s="70"/>
      <c r="F1046" s="70"/>
      <c r="G1046" s="70"/>
      <c r="H1046" s="4">
        <f>ROUND(SUM(H1047:H1053),2)</f>
        <v>77348.28</v>
      </c>
      <c r="J1046" s="36"/>
      <c r="K1046" s="36"/>
      <c r="L1046" s="35"/>
    </row>
    <row r="1047" spans="1:12" ht="24.75">
      <c r="A1047" s="5" t="s">
        <v>2590</v>
      </c>
      <c r="B1047" s="6" t="s">
        <v>56</v>
      </c>
      <c r="C1047" s="7" t="s">
        <v>57</v>
      </c>
      <c r="D1047" s="6" t="s">
        <v>13</v>
      </c>
      <c r="E1047" s="6" t="s">
        <v>58</v>
      </c>
      <c r="F1047" s="8">
        <v>20.22</v>
      </c>
      <c r="G1047" s="8">
        <v>7.03</v>
      </c>
      <c r="H1047" s="9">
        <f t="shared" ref="H1047:H1053" si="123">ROUND(ROUND(F1047,2)*ROUND(G1047,2),2)</f>
        <v>142.15</v>
      </c>
      <c r="J1047" s="27">
        <f t="shared" si="120"/>
        <v>7.03</v>
      </c>
      <c r="K1047" s="27">
        <f t="shared" si="121"/>
        <v>142.15</v>
      </c>
      <c r="L1047" s="28">
        <f t="shared" si="122"/>
        <v>0</v>
      </c>
    </row>
    <row r="1048" spans="1:12" ht="16.5">
      <c r="A1048" s="5" t="s">
        <v>2591</v>
      </c>
      <c r="B1048" s="6" t="s">
        <v>60</v>
      </c>
      <c r="C1048" s="7" t="s">
        <v>61</v>
      </c>
      <c r="D1048" s="6" t="s">
        <v>13</v>
      </c>
      <c r="E1048" s="6" t="s">
        <v>62</v>
      </c>
      <c r="F1048" s="8">
        <v>303.24</v>
      </c>
      <c r="G1048" s="8">
        <v>2.44</v>
      </c>
      <c r="H1048" s="9">
        <f t="shared" si="123"/>
        <v>739.91</v>
      </c>
      <c r="J1048" s="27">
        <f t="shared" si="120"/>
        <v>2.44</v>
      </c>
      <c r="K1048" s="27">
        <f t="shared" si="121"/>
        <v>739.91</v>
      </c>
      <c r="L1048" s="28">
        <f t="shared" si="122"/>
        <v>0</v>
      </c>
    </row>
    <row r="1049" spans="1:12" ht="16.5">
      <c r="A1049" s="5" t="s">
        <v>2592</v>
      </c>
      <c r="B1049" s="6" t="s">
        <v>124</v>
      </c>
      <c r="C1049" s="7" t="s">
        <v>125</v>
      </c>
      <c r="D1049" s="6" t="s">
        <v>13</v>
      </c>
      <c r="E1049" s="6" t="s">
        <v>58</v>
      </c>
      <c r="F1049" s="8">
        <v>238.34</v>
      </c>
      <c r="G1049" s="8">
        <v>114.04</v>
      </c>
      <c r="H1049" s="9">
        <f t="shared" si="123"/>
        <v>27180.29</v>
      </c>
      <c r="J1049" s="27">
        <f t="shared" si="120"/>
        <v>114.04</v>
      </c>
      <c r="K1049" s="27">
        <f t="shared" si="121"/>
        <v>27180.29</v>
      </c>
      <c r="L1049" s="28">
        <f t="shared" si="122"/>
        <v>0</v>
      </c>
    </row>
    <row r="1050" spans="1:12">
      <c r="A1050" s="5" t="s">
        <v>2593</v>
      </c>
      <c r="B1050" s="6" t="s">
        <v>2594</v>
      </c>
      <c r="C1050" s="7" t="s">
        <v>2595</v>
      </c>
      <c r="D1050" s="6" t="s">
        <v>13</v>
      </c>
      <c r="E1050" s="6" t="s">
        <v>58</v>
      </c>
      <c r="F1050" s="8">
        <v>218.12</v>
      </c>
      <c r="G1050" s="8">
        <v>23.18</v>
      </c>
      <c r="H1050" s="9">
        <f t="shared" si="123"/>
        <v>5056.0200000000004</v>
      </c>
      <c r="J1050" s="27">
        <f t="shared" si="120"/>
        <v>23.18</v>
      </c>
      <c r="K1050" s="27">
        <f t="shared" si="121"/>
        <v>5056.0200000000004</v>
      </c>
      <c r="L1050" s="28">
        <f t="shared" si="122"/>
        <v>0</v>
      </c>
    </row>
    <row r="1051" spans="1:12" ht="16.5">
      <c r="A1051" s="5" t="s">
        <v>2596</v>
      </c>
      <c r="B1051" s="6" t="s">
        <v>2597</v>
      </c>
      <c r="C1051" s="7" t="s">
        <v>2598</v>
      </c>
      <c r="D1051" s="6" t="s">
        <v>13</v>
      </c>
      <c r="E1051" s="6" t="s">
        <v>42</v>
      </c>
      <c r="F1051" s="8">
        <v>121.6</v>
      </c>
      <c r="G1051" s="8">
        <v>149.59</v>
      </c>
      <c r="H1051" s="9">
        <f t="shared" si="123"/>
        <v>18190.14</v>
      </c>
      <c r="J1051" s="27">
        <f t="shared" si="120"/>
        <v>149.59</v>
      </c>
      <c r="K1051" s="27">
        <f t="shared" si="121"/>
        <v>18190.14</v>
      </c>
      <c r="L1051" s="28">
        <f t="shared" si="122"/>
        <v>0</v>
      </c>
    </row>
    <row r="1052" spans="1:12" ht="16.5">
      <c r="A1052" s="5" t="s">
        <v>2599</v>
      </c>
      <c r="B1052" s="6" t="s">
        <v>2600</v>
      </c>
      <c r="C1052" s="7" t="s">
        <v>2601</v>
      </c>
      <c r="D1052" s="6" t="s">
        <v>13</v>
      </c>
      <c r="E1052" s="6" t="s">
        <v>58</v>
      </c>
      <c r="F1052" s="8">
        <v>20.22</v>
      </c>
      <c r="G1052" s="8">
        <v>755.76</v>
      </c>
      <c r="H1052" s="9">
        <f t="shared" si="123"/>
        <v>15281.47</v>
      </c>
      <c r="J1052" s="27">
        <f t="shared" si="120"/>
        <v>755.76</v>
      </c>
      <c r="K1052" s="27">
        <f t="shared" si="121"/>
        <v>15281.47</v>
      </c>
      <c r="L1052" s="28">
        <f t="shared" si="122"/>
        <v>0</v>
      </c>
    </row>
    <row r="1053" spans="1:12" ht="16.5">
      <c r="A1053" s="5" t="s">
        <v>2602</v>
      </c>
      <c r="B1053" s="6" t="s">
        <v>189</v>
      </c>
      <c r="C1053" s="7" t="s">
        <v>190</v>
      </c>
      <c r="D1053" s="6" t="s">
        <v>13</v>
      </c>
      <c r="E1053" s="6" t="s">
        <v>142</v>
      </c>
      <c r="F1053" s="8">
        <v>817.5</v>
      </c>
      <c r="G1053" s="8">
        <v>13.16</v>
      </c>
      <c r="H1053" s="9">
        <f t="shared" si="123"/>
        <v>10758.3</v>
      </c>
      <c r="J1053" s="27">
        <f t="shared" si="120"/>
        <v>13.16</v>
      </c>
      <c r="K1053" s="27">
        <f t="shared" si="121"/>
        <v>10758.3</v>
      </c>
      <c r="L1053" s="28">
        <f t="shared" si="122"/>
        <v>0</v>
      </c>
    </row>
    <row r="1054" spans="1:12" ht="20.100000000000001" customHeight="1">
      <c r="A1054" s="3" t="s">
        <v>2603</v>
      </c>
      <c r="B1054" s="70" t="s">
        <v>2604</v>
      </c>
      <c r="C1054" s="70"/>
      <c r="D1054" s="70"/>
      <c r="E1054" s="70"/>
      <c r="F1054" s="70"/>
      <c r="G1054" s="70"/>
      <c r="H1054" s="4">
        <f>ROUND(SUM(H1055:H1058),2)</f>
        <v>42095.17</v>
      </c>
      <c r="J1054" s="36"/>
      <c r="K1054" s="36"/>
      <c r="L1054" s="35"/>
    </row>
    <row r="1055" spans="1:12" ht="24.75">
      <c r="A1055" s="5" t="s">
        <v>2605</v>
      </c>
      <c r="B1055" s="6" t="s">
        <v>2606</v>
      </c>
      <c r="C1055" s="7" t="s">
        <v>2607</v>
      </c>
      <c r="D1055" s="6" t="s">
        <v>13</v>
      </c>
      <c r="E1055" s="6" t="s">
        <v>42</v>
      </c>
      <c r="F1055" s="8">
        <v>202.95</v>
      </c>
      <c r="G1055" s="8">
        <v>59.99</v>
      </c>
      <c r="H1055" s="9">
        <f>ROUND(ROUND(F1055,2)*ROUND(G1055,2),2)</f>
        <v>12174.97</v>
      </c>
      <c r="J1055" s="27">
        <f t="shared" si="120"/>
        <v>59.99</v>
      </c>
      <c r="K1055" s="27">
        <f t="shared" si="121"/>
        <v>12174.97</v>
      </c>
      <c r="L1055" s="28">
        <f t="shared" si="122"/>
        <v>0</v>
      </c>
    </row>
    <row r="1056" spans="1:12" ht="16.5">
      <c r="A1056" s="5" t="s">
        <v>2608</v>
      </c>
      <c r="B1056" s="6" t="s">
        <v>223</v>
      </c>
      <c r="C1056" s="7" t="s">
        <v>224</v>
      </c>
      <c r="D1056" s="6" t="s">
        <v>13</v>
      </c>
      <c r="E1056" s="6" t="s">
        <v>58</v>
      </c>
      <c r="F1056" s="8">
        <v>12.68</v>
      </c>
      <c r="G1056" s="8">
        <v>653.92999999999995</v>
      </c>
      <c r="H1056" s="9">
        <f>ROUND(ROUND(F1056,2)*ROUND(G1056,2),2)</f>
        <v>8291.83</v>
      </c>
      <c r="J1056" s="27">
        <f t="shared" si="120"/>
        <v>653.92999999999995</v>
      </c>
      <c r="K1056" s="27">
        <f t="shared" si="121"/>
        <v>8291.83</v>
      </c>
      <c r="L1056" s="28">
        <f t="shared" si="122"/>
        <v>0</v>
      </c>
    </row>
    <row r="1057" spans="1:12" ht="16.5">
      <c r="A1057" s="5" t="s">
        <v>2609</v>
      </c>
      <c r="B1057" s="6" t="s">
        <v>226</v>
      </c>
      <c r="C1057" s="7" t="s">
        <v>227</v>
      </c>
      <c r="D1057" s="6" t="s">
        <v>13</v>
      </c>
      <c r="E1057" s="6" t="s">
        <v>142</v>
      </c>
      <c r="F1057" s="8">
        <v>319.5</v>
      </c>
      <c r="G1057" s="8">
        <v>14.82</v>
      </c>
      <c r="H1057" s="9">
        <f>ROUND(ROUND(F1057,2)*ROUND(G1057,2),2)</f>
        <v>4734.99</v>
      </c>
      <c r="J1057" s="27">
        <f t="shared" si="120"/>
        <v>14.82</v>
      </c>
      <c r="K1057" s="27">
        <f t="shared" si="121"/>
        <v>4734.99</v>
      </c>
      <c r="L1057" s="28">
        <f t="shared" si="122"/>
        <v>0</v>
      </c>
    </row>
    <row r="1058" spans="1:12" ht="16.5">
      <c r="A1058" s="5" t="s">
        <v>2610</v>
      </c>
      <c r="B1058" s="6" t="s">
        <v>235</v>
      </c>
      <c r="C1058" s="7" t="s">
        <v>236</v>
      </c>
      <c r="D1058" s="6" t="s">
        <v>13</v>
      </c>
      <c r="E1058" s="6" t="s">
        <v>142</v>
      </c>
      <c r="F1058" s="8">
        <v>1500.3</v>
      </c>
      <c r="G1058" s="8">
        <v>11.26</v>
      </c>
      <c r="H1058" s="9">
        <f>ROUND(ROUND(F1058,2)*ROUND(G1058,2),2)</f>
        <v>16893.38</v>
      </c>
      <c r="J1058" s="27">
        <f t="shared" si="120"/>
        <v>11.26</v>
      </c>
      <c r="K1058" s="27">
        <f t="shared" si="121"/>
        <v>16893.38</v>
      </c>
      <c r="L1058" s="28">
        <f t="shared" si="122"/>
        <v>0</v>
      </c>
    </row>
    <row r="1059" spans="1:12" ht="20.100000000000001" customHeight="1">
      <c r="A1059" s="3" t="s">
        <v>2611</v>
      </c>
      <c r="B1059" s="70" t="s">
        <v>2454</v>
      </c>
      <c r="C1059" s="70"/>
      <c r="D1059" s="70"/>
      <c r="E1059" s="70"/>
      <c r="F1059" s="70"/>
      <c r="G1059" s="70"/>
      <c r="H1059" s="4">
        <f>ROUND(SUM(H1060:H1065),2)</f>
        <v>74735.42</v>
      </c>
      <c r="J1059" s="36"/>
      <c r="K1059" s="36"/>
      <c r="L1059" s="35"/>
    </row>
    <row r="1060" spans="1:12" ht="16.5">
      <c r="A1060" s="5" t="s">
        <v>2612</v>
      </c>
      <c r="B1060" s="6" t="s">
        <v>2613</v>
      </c>
      <c r="C1060" s="7" t="s">
        <v>2614</v>
      </c>
      <c r="D1060" s="6" t="s">
        <v>13</v>
      </c>
      <c r="E1060" s="6" t="s">
        <v>42</v>
      </c>
      <c r="F1060" s="8">
        <v>58.62</v>
      </c>
      <c r="G1060" s="8">
        <v>146.04</v>
      </c>
      <c r="H1060" s="9">
        <f t="shared" ref="H1060:H1065" si="124">ROUND(ROUND(F1060,2)*ROUND(G1060,2),2)</f>
        <v>8560.86</v>
      </c>
      <c r="J1060" s="27">
        <f t="shared" si="120"/>
        <v>146.04</v>
      </c>
      <c r="K1060" s="27">
        <f t="shared" si="121"/>
        <v>8560.86</v>
      </c>
      <c r="L1060" s="28">
        <f t="shared" si="122"/>
        <v>0</v>
      </c>
    </row>
    <row r="1061" spans="1:12" ht="16.5">
      <c r="A1061" s="5" t="s">
        <v>2615</v>
      </c>
      <c r="B1061" s="6" t="s">
        <v>201</v>
      </c>
      <c r="C1061" s="7" t="s">
        <v>202</v>
      </c>
      <c r="D1061" s="6" t="s">
        <v>13</v>
      </c>
      <c r="E1061" s="6" t="s">
        <v>42</v>
      </c>
      <c r="F1061" s="8">
        <v>371.56</v>
      </c>
      <c r="G1061" s="8">
        <v>2.91</v>
      </c>
      <c r="H1061" s="9">
        <f t="shared" si="124"/>
        <v>1081.24</v>
      </c>
      <c r="J1061" s="27">
        <f t="shared" si="120"/>
        <v>2.91</v>
      </c>
      <c r="K1061" s="27">
        <f t="shared" si="121"/>
        <v>1081.24</v>
      </c>
      <c r="L1061" s="28">
        <f t="shared" si="122"/>
        <v>0</v>
      </c>
    </row>
    <row r="1062" spans="1:12" ht="24.75">
      <c r="A1062" s="5" t="s">
        <v>2616</v>
      </c>
      <c r="B1062" s="6" t="s">
        <v>204</v>
      </c>
      <c r="C1062" s="7" t="s">
        <v>205</v>
      </c>
      <c r="D1062" s="6" t="s">
        <v>13</v>
      </c>
      <c r="E1062" s="6" t="s">
        <v>42</v>
      </c>
      <c r="F1062" s="8">
        <v>24.06</v>
      </c>
      <c r="G1062" s="8">
        <v>142.22999999999999</v>
      </c>
      <c r="H1062" s="9">
        <f t="shared" si="124"/>
        <v>3422.05</v>
      </c>
      <c r="J1062" s="27">
        <f t="shared" si="120"/>
        <v>142.22999999999999</v>
      </c>
      <c r="K1062" s="27">
        <f t="shared" si="121"/>
        <v>3422.05</v>
      </c>
      <c r="L1062" s="28">
        <f t="shared" si="122"/>
        <v>0</v>
      </c>
    </row>
    <row r="1063" spans="1:12" ht="16.5">
      <c r="A1063" s="5" t="s">
        <v>2617</v>
      </c>
      <c r="B1063" s="6" t="s">
        <v>2618</v>
      </c>
      <c r="C1063" s="7" t="s">
        <v>2619</v>
      </c>
      <c r="D1063" s="6" t="s">
        <v>13</v>
      </c>
      <c r="E1063" s="6" t="s">
        <v>142</v>
      </c>
      <c r="F1063" s="8">
        <v>549.91</v>
      </c>
      <c r="G1063" s="8">
        <v>15.11</v>
      </c>
      <c r="H1063" s="9">
        <f t="shared" si="124"/>
        <v>8309.14</v>
      </c>
      <c r="J1063" s="27">
        <f t="shared" si="120"/>
        <v>15.11</v>
      </c>
      <c r="K1063" s="27">
        <f t="shared" si="121"/>
        <v>8309.14</v>
      </c>
      <c r="L1063" s="28">
        <f t="shared" si="122"/>
        <v>0</v>
      </c>
    </row>
    <row r="1064" spans="1:12" ht="16.5">
      <c r="A1064" s="5" t="s">
        <v>2620</v>
      </c>
      <c r="B1064" s="6" t="s">
        <v>2621</v>
      </c>
      <c r="C1064" s="7" t="s">
        <v>2622</v>
      </c>
      <c r="D1064" s="6" t="s">
        <v>25</v>
      </c>
      <c r="E1064" s="6" t="s">
        <v>58</v>
      </c>
      <c r="F1064" s="8">
        <v>26.01</v>
      </c>
      <c r="G1064" s="8">
        <v>589.36</v>
      </c>
      <c r="H1064" s="9">
        <f t="shared" si="124"/>
        <v>15329.25</v>
      </c>
      <c r="J1064" s="27">
        <f t="shared" si="120"/>
        <v>589.36</v>
      </c>
      <c r="K1064" s="27">
        <f t="shared" si="121"/>
        <v>15329.25</v>
      </c>
      <c r="L1064" s="28">
        <f t="shared" si="122"/>
        <v>0</v>
      </c>
    </row>
    <row r="1065" spans="1:12" ht="33">
      <c r="A1065" s="5" t="s">
        <v>2623</v>
      </c>
      <c r="B1065" s="6" t="s">
        <v>2464</v>
      </c>
      <c r="C1065" s="7" t="s">
        <v>2465</v>
      </c>
      <c r="D1065" s="6" t="s">
        <v>13</v>
      </c>
      <c r="E1065" s="6" t="s">
        <v>42</v>
      </c>
      <c r="F1065" s="8">
        <v>371.56</v>
      </c>
      <c r="G1065" s="8">
        <v>102.36</v>
      </c>
      <c r="H1065" s="9">
        <f t="shared" si="124"/>
        <v>38032.879999999997</v>
      </c>
      <c r="J1065" s="27">
        <f t="shared" si="120"/>
        <v>102.36</v>
      </c>
      <c r="K1065" s="27">
        <f t="shared" si="121"/>
        <v>38032.879999999997</v>
      </c>
      <c r="L1065" s="28">
        <f t="shared" si="122"/>
        <v>0</v>
      </c>
    </row>
    <row r="1066" spans="1:12" ht="20.100000000000001" customHeight="1">
      <c r="A1066" s="3" t="s">
        <v>2624</v>
      </c>
      <c r="B1066" s="70" t="s">
        <v>419</v>
      </c>
      <c r="C1066" s="70"/>
      <c r="D1066" s="70"/>
      <c r="E1066" s="70"/>
      <c r="F1066" s="70"/>
      <c r="G1066" s="70"/>
      <c r="H1066" s="4">
        <f>ROUND(SUM(H1067:H1070),2)</f>
        <v>144342.87</v>
      </c>
      <c r="J1066" s="36"/>
      <c r="K1066" s="36"/>
      <c r="L1066" s="35"/>
    </row>
    <row r="1067" spans="1:12" ht="24.75">
      <c r="A1067" s="5" t="s">
        <v>2625</v>
      </c>
      <c r="B1067" s="6" t="s">
        <v>2626</v>
      </c>
      <c r="C1067" s="7" t="s">
        <v>2627</v>
      </c>
      <c r="D1067" s="6" t="s">
        <v>13</v>
      </c>
      <c r="E1067" s="6" t="s">
        <v>36</v>
      </c>
      <c r="F1067" s="8">
        <v>39</v>
      </c>
      <c r="G1067" s="8">
        <v>1414.47</v>
      </c>
      <c r="H1067" s="9">
        <f>ROUND(ROUND(F1067,2)*ROUND(G1067,2),2)</f>
        <v>55164.33</v>
      </c>
      <c r="J1067" s="27">
        <f t="shared" si="120"/>
        <v>1414.47</v>
      </c>
      <c r="K1067" s="27">
        <f t="shared" si="121"/>
        <v>55164.33</v>
      </c>
      <c r="L1067" s="28">
        <f t="shared" si="122"/>
        <v>0</v>
      </c>
    </row>
    <row r="1068" spans="1:12" ht="16.5">
      <c r="A1068" s="5" t="s">
        <v>2628</v>
      </c>
      <c r="B1068" s="6" t="s">
        <v>2629</v>
      </c>
      <c r="C1068" s="7" t="s">
        <v>2630</v>
      </c>
      <c r="D1068" s="6" t="s">
        <v>13</v>
      </c>
      <c r="E1068" s="6" t="s">
        <v>42</v>
      </c>
      <c r="F1068" s="8">
        <v>670.08</v>
      </c>
      <c r="G1068" s="8">
        <v>43.36</v>
      </c>
      <c r="H1068" s="9">
        <f>ROUND(ROUND(F1068,2)*ROUND(G1068,2),2)</f>
        <v>29054.67</v>
      </c>
      <c r="J1068" s="27">
        <f t="shared" si="120"/>
        <v>43.36</v>
      </c>
      <c r="K1068" s="27">
        <f t="shared" si="121"/>
        <v>29054.67</v>
      </c>
      <c r="L1068" s="28">
        <f t="shared" si="122"/>
        <v>0</v>
      </c>
    </row>
    <row r="1069" spans="1:12" ht="24.75">
      <c r="A1069" s="5" t="s">
        <v>2631</v>
      </c>
      <c r="B1069" s="6" t="s">
        <v>2632</v>
      </c>
      <c r="C1069" s="7" t="s">
        <v>2633</v>
      </c>
      <c r="D1069" s="6" t="s">
        <v>13</v>
      </c>
      <c r="E1069" s="6" t="s">
        <v>115</v>
      </c>
      <c r="F1069" s="8">
        <v>175.45</v>
      </c>
      <c r="G1069" s="8">
        <v>34.130000000000003</v>
      </c>
      <c r="H1069" s="9">
        <f>ROUND(ROUND(F1069,2)*ROUND(G1069,2),2)</f>
        <v>5988.11</v>
      </c>
      <c r="J1069" s="27">
        <f t="shared" si="120"/>
        <v>34.130000000000003</v>
      </c>
      <c r="K1069" s="27">
        <f t="shared" si="121"/>
        <v>5988.11</v>
      </c>
      <c r="L1069" s="28">
        <f t="shared" si="122"/>
        <v>0</v>
      </c>
    </row>
    <row r="1070" spans="1:12" ht="24.75">
      <c r="A1070" s="5" t="s">
        <v>2634</v>
      </c>
      <c r="B1070" s="6" t="s">
        <v>2635</v>
      </c>
      <c r="C1070" s="7" t="s">
        <v>2636</v>
      </c>
      <c r="D1070" s="6" t="s">
        <v>13</v>
      </c>
      <c r="E1070" s="6" t="s">
        <v>42</v>
      </c>
      <c r="F1070" s="8">
        <v>670.08</v>
      </c>
      <c r="G1070" s="8">
        <v>80.790000000000006</v>
      </c>
      <c r="H1070" s="9">
        <f>ROUND(ROUND(F1070,2)*ROUND(G1070,2),2)</f>
        <v>54135.76</v>
      </c>
      <c r="J1070" s="27">
        <f t="shared" si="120"/>
        <v>80.790000000000006</v>
      </c>
      <c r="K1070" s="27">
        <f t="shared" si="121"/>
        <v>54135.76</v>
      </c>
      <c r="L1070" s="28">
        <f t="shared" si="122"/>
        <v>0</v>
      </c>
    </row>
    <row r="1071" spans="1:12" ht="20.100000000000001" customHeight="1">
      <c r="A1071" s="3" t="s">
        <v>2637</v>
      </c>
      <c r="B1071" s="70" t="s">
        <v>2638</v>
      </c>
      <c r="C1071" s="70"/>
      <c r="D1071" s="70"/>
      <c r="E1071" s="70"/>
      <c r="F1071" s="70"/>
      <c r="G1071" s="70"/>
      <c r="H1071" s="4">
        <f>ROUND(SUM(H1072:H1075),2)</f>
        <v>63001.42</v>
      </c>
      <c r="J1071" s="36"/>
      <c r="K1071" s="36"/>
      <c r="L1071" s="35"/>
    </row>
    <row r="1072" spans="1:12" ht="16.5">
      <c r="A1072" s="5" t="s">
        <v>2639</v>
      </c>
      <c r="B1072" s="6" t="s">
        <v>2640</v>
      </c>
      <c r="C1072" s="7" t="s">
        <v>2641</v>
      </c>
      <c r="D1072" s="6" t="s">
        <v>13</v>
      </c>
      <c r="E1072" s="6" t="s">
        <v>42</v>
      </c>
      <c r="F1072" s="8">
        <v>262.64</v>
      </c>
      <c r="G1072" s="8">
        <v>149</v>
      </c>
      <c r="H1072" s="9">
        <f>ROUND(ROUND(F1072,2)*ROUND(G1072,2),2)</f>
        <v>39133.360000000001</v>
      </c>
      <c r="J1072" s="27">
        <f t="shared" si="120"/>
        <v>149</v>
      </c>
      <c r="K1072" s="27">
        <f t="shared" si="121"/>
        <v>39133.360000000001</v>
      </c>
      <c r="L1072" s="28">
        <f t="shared" si="122"/>
        <v>0</v>
      </c>
    </row>
    <row r="1073" spans="1:12" ht="24.75">
      <c r="A1073" s="5" t="s">
        <v>2642</v>
      </c>
      <c r="B1073" s="6" t="s">
        <v>2643</v>
      </c>
      <c r="C1073" s="7" t="s">
        <v>2644</v>
      </c>
      <c r="D1073" s="6" t="s">
        <v>13</v>
      </c>
      <c r="E1073" s="6" t="s">
        <v>58</v>
      </c>
      <c r="F1073" s="8">
        <v>24.62</v>
      </c>
      <c r="G1073" s="8">
        <v>692.95</v>
      </c>
      <c r="H1073" s="9">
        <f>ROUND(ROUND(F1073,2)*ROUND(G1073,2),2)</f>
        <v>17060.43</v>
      </c>
      <c r="J1073" s="27">
        <f t="shared" si="120"/>
        <v>692.95</v>
      </c>
      <c r="K1073" s="27">
        <f t="shared" si="121"/>
        <v>17060.43</v>
      </c>
      <c r="L1073" s="28">
        <f t="shared" si="122"/>
        <v>0</v>
      </c>
    </row>
    <row r="1074" spans="1:12" ht="16.5">
      <c r="A1074" s="5" t="s">
        <v>2645</v>
      </c>
      <c r="B1074" s="6" t="s">
        <v>2646</v>
      </c>
      <c r="C1074" s="7" t="s">
        <v>2647</v>
      </c>
      <c r="D1074" s="6" t="s">
        <v>13</v>
      </c>
      <c r="E1074" s="6" t="s">
        <v>42</v>
      </c>
      <c r="F1074" s="8">
        <v>262.64</v>
      </c>
      <c r="G1074" s="8">
        <v>12.26</v>
      </c>
      <c r="H1074" s="9">
        <f>ROUND(ROUND(F1074,2)*ROUND(G1074,2),2)</f>
        <v>3219.97</v>
      </c>
      <c r="J1074" s="27">
        <f t="shared" si="120"/>
        <v>12.26</v>
      </c>
      <c r="K1074" s="27">
        <f t="shared" si="121"/>
        <v>3219.97</v>
      </c>
      <c r="L1074" s="28">
        <f t="shared" si="122"/>
        <v>0</v>
      </c>
    </row>
    <row r="1075" spans="1:12" ht="16.5">
      <c r="A1075" s="5" t="s">
        <v>2648</v>
      </c>
      <c r="B1075" s="6" t="s">
        <v>2359</v>
      </c>
      <c r="C1075" s="7" t="s">
        <v>2360</v>
      </c>
      <c r="D1075" s="6" t="s">
        <v>13</v>
      </c>
      <c r="E1075" s="6" t="s">
        <v>42</v>
      </c>
      <c r="F1075" s="8">
        <v>262.64</v>
      </c>
      <c r="G1075" s="8">
        <v>13.66</v>
      </c>
      <c r="H1075" s="9">
        <f>ROUND(ROUND(F1075,2)*ROUND(G1075,2),2)</f>
        <v>3587.66</v>
      </c>
      <c r="J1075" s="27">
        <f t="shared" si="120"/>
        <v>13.66</v>
      </c>
      <c r="K1075" s="27">
        <f t="shared" si="121"/>
        <v>3587.66</v>
      </c>
      <c r="L1075" s="28">
        <f t="shared" si="122"/>
        <v>0</v>
      </c>
    </row>
    <row r="1076" spans="1:12" ht="20.100000000000001" customHeight="1">
      <c r="A1076" s="3" t="s">
        <v>2649</v>
      </c>
      <c r="B1076" s="70" t="s">
        <v>2650</v>
      </c>
      <c r="C1076" s="70"/>
      <c r="D1076" s="70"/>
      <c r="E1076" s="70"/>
      <c r="F1076" s="70"/>
      <c r="G1076" s="70"/>
      <c r="H1076" s="4">
        <f>ROUND(H1077+H1091+H1093+H1102,2)</f>
        <v>2711828.03</v>
      </c>
      <c r="J1076" s="36"/>
      <c r="K1076" s="36"/>
      <c r="L1076" s="35"/>
    </row>
    <row r="1077" spans="1:12" ht="20.100000000000001" customHeight="1">
      <c r="A1077" s="3" t="s">
        <v>2651</v>
      </c>
      <c r="B1077" s="70" t="s">
        <v>2652</v>
      </c>
      <c r="C1077" s="70"/>
      <c r="D1077" s="70"/>
      <c r="E1077" s="70"/>
      <c r="F1077" s="70"/>
      <c r="G1077" s="70"/>
      <c r="H1077" s="4">
        <f>ROUND(SUM(H1078:H1090),2)</f>
        <v>968397.5</v>
      </c>
      <c r="J1077" s="36"/>
      <c r="K1077" s="36"/>
      <c r="L1077" s="35"/>
    </row>
    <row r="1078" spans="1:12" ht="16.5">
      <c r="A1078" s="5" t="s">
        <v>2653</v>
      </c>
      <c r="B1078" s="6" t="s">
        <v>2654</v>
      </c>
      <c r="C1078" s="7" t="s">
        <v>2655</v>
      </c>
      <c r="D1078" s="6" t="s">
        <v>25</v>
      </c>
      <c r="E1078" s="6" t="s">
        <v>36</v>
      </c>
      <c r="F1078" s="8">
        <v>1</v>
      </c>
      <c r="G1078" s="8">
        <v>50402.53</v>
      </c>
      <c r="H1078" s="9">
        <f t="shared" ref="H1078:H1090" si="125">ROUND(ROUND(F1078,2)*ROUND(G1078,2),2)</f>
        <v>50402.53</v>
      </c>
      <c r="J1078" s="27">
        <f t="shared" si="120"/>
        <v>50402.53</v>
      </c>
      <c r="K1078" s="27">
        <f t="shared" si="121"/>
        <v>50402.53</v>
      </c>
      <c r="L1078" s="28">
        <f t="shared" si="122"/>
        <v>0</v>
      </c>
    </row>
    <row r="1079" spans="1:12" ht="16.5">
      <c r="A1079" s="5" t="s">
        <v>2656</v>
      </c>
      <c r="B1079" s="6" t="s">
        <v>2657</v>
      </c>
      <c r="C1079" s="7" t="s">
        <v>2658</v>
      </c>
      <c r="D1079" s="6" t="s">
        <v>25</v>
      </c>
      <c r="E1079" s="6" t="s">
        <v>36</v>
      </c>
      <c r="F1079" s="8">
        <v>1</v>
      </c>
      <c r="G1079" s="8">
        <v>59679.02</v>
      </c>
      <c r="H1079" s="9">
        <f t="shared" si="125"/>
        <v>59679.02</v>
      </c>
      <c r="J1079" s="27">
        <f t="shared" si="120"/>
        <v>59679.02</v>
      </c>
      <c r="K1079" s="27">
        <f t="shared" si="121"/>
        <v>59679.02</v>
      </c>
      <c r="L1079" s="28">
        <f t="shared" si="122"/>
        <v>0</v>
      </c>
    </row>
    <row r="1080" spans="1:12" ht="16.5">
      <c r="A1080" s="5" t="s">
        <v>2659</v>
      </c>
      <c r="B1080" s="6" t="s">
        <v>2660</v>
      </c>
      <c r="C1080" s="7" t="s">
        <v>2661</v>
      </c>
      <c r="D1080" s="6" t="s">
        <v>25</v>
      </c>
      <c r="E1080" s="6" t="s">
        <v>36</v>
      </c>
      <c r="F1080" s="8">
        <v>2</v>
      </c>
      <c r="G1080" s="8">
        <v>59789.59</v>
      </c>
      <c r="H1080" s="9">
        <f t="shared" si="125"/>
        <v>119579.18</v>
      </c>
      <c r="J1080" s="27">
        <f t="shared" si="120"/>
        <v>59789.59</v>
      </c>
      <c r="K1080" s="27">
        <f t="shared" si="121"/>
        <v>119579.18</v>
      </c>
      <c r="L1080" s="28">
        <f t="shared" si="122"/>
        <v>0</v>
      </c>
    </row>
    <row r="1081" spans="1:12" ht="16.5">
      <c r="A1081" s="5" t="s">
        <v>2662</v>
      </c>
      <c r="B1081" s="6" t="s">
        <v>2663</v>
      </c>
      <c r="C1081" s="7" t="s">
        <v>2664</v>
      </c>
      <c r="D1081" s="6" t="s">
        <v>25</v>
      </c>
      <c r="E1081" s="6" t="s">
        <v>36</v>
      </c>
      <c r="F1081" s="8">
        <v>2</v>
      </c>
      <c r="G1081" s="8">
        <v>65478.46</v>
      </c>
      <c r="H1081" s="9">
        <f t="shared" si="125"/>
        <v>130956.92</v>
      </c>
      <c r="J1081" s="27">
        <f t="shared" si="120"/>
        <v>65478.46</v>
      </c>
      <c r="K1081" s="27">
        <f t="shared" si="121"/>
        <v>130956.92</v>
      </c>
      <c r="L1081" s="28">
        <f t="shared" si="122"/>
        <v>0</v>
      </c>
    </row>
    <row r="1082" spans="1:12" ht="16.5">
      <c r="A1082" s="5" t="s">
        <v>2665</v>
      </c>
      <c r="B1082" s="6" t="s">
        <v>2666</v>
      </c>
      <c r="C1082" s="7" t="s">
        <v>2667</v>
      </c>
      <c r="D1082" s="6" t="s">
        <v>25</v>
      </c>
      <c r="E1082" s="6" t="s">
        <v>36</v>
      </c>
      <c r="F1082" s="8">
        <v>1</v>
      </c>
      <c r="G1082" s="8">
        <v>110192.12</v>
      </c>
      <c r="H1082" s="9">
        <f t="shared" si="125"/>
        <v>110192.12</v>
      </c>
      <c r="J1082" s="27">
        <f t="shared" si="120"/>
        <v>110192.12</v>
      </c>
      <c r="K1082" s="27">
        <f t="shared" si="121"/>
        <v>110192.12</v>
      </c>
      <c r="L1082" s="28">
        <f t="shared" si="122"/>
        <v>0</v>
      </c>
    </row>
    <row r="1083" spans="1:12" ht="16.5">
      <c r="A1083" s="5" t="s">
        <v>2668</v>
      </c>
      <c r="B1083" s="6" t="s">
        <v>2669</v>
      </c>
      <c r="C1083" s="7" t="s">
        <v>2670</v>
      </c>
      <c r="D1083" s="6" t="s">
        <v>25</v>
      </c>
      <c r="E1083" s="6" t="s">
        <v>36</v>
      </c>
      <c r="F1083" s="8">
        <v>2</v>
      </c>
      <c r="G1083" s="8">
        <v>8500.32</v>
      </c>
      <c r="H1083" s="9">
        <f t="shared" si="125"/>
        <v>17000.64</v>
      </c>
      <c r="J1083" s="27">
        <f t="shared" si="120"/>
        <v>8500.32</v>
      </c>
      <c r="K1083" s="27">
        <f t="shared" si="121"/>
        <v>17000.64</v>
      </c>
      <c r="L1083" s="28">
        <f t="shared" si="122"/>
        <v>0</v>
      </c>
    </row>
    <row r="1084" spans="1:12" ht="16.5">
      <c r="A1084" s="5" t="s">
        <v>2671</v>
      </c>
      <c r="B1084" s="6" t="s">
        <v>2672</v>
      </c>
      <c r="C1084" s="7" t="s">
        <v>2673</v>
      </c>
      <c r="D1084" s="6" t="s">
        <v>25</v>
      </c>
      <c r="E1084" s="6" t="s">
        <v>36</v>
      </c>
      <c r="F1084" s="8">
        <v>1</v>
      </c>
      <c r="G1084" s="8">
        <v>9293.24</v>
      </c>
      <c r="H1084" s="9">
        <f t="shared" si="125"/>
        <v>9293.24</v>
      </c>
      <c r="J1084" s="27">
        <f t="shared" si="120"/>
        <v>9293.24</v>
      </c>
      <c r="K1084" s="27">
        <f t="shared" si="121"/>
        <v>9293.24</v>
      </c>
      <c r="L1084" s="28">
        <f t="shared" si="122"/>
        <v>0</v>
      </c>
    </row>
    <row r="1085" spans="1:12" ht="16.5">
      <c r="A1085" s="5" t="s">
        <v>2674</v>
      </c>
      <c r="B1085" s="6" t="s">
        <v>2675</v>
      </c>
      <c r="C1085" s="7" t="s">
        <v>2676</v>
      </c>
      <c r="D1085" s="6" t="s">
        <v>25</v>
      </c>
      <c r="E1085" s="6" t="s">
        <v>36</v>
      </c>
      <c r="F1085" s="8">
        <v>52</v>
      </c>
      <c r="G1085" s="8">
        <v>3554.13</v>
      </c>
      <c r="H1085" s="9">
        <f t="shared" si="125"/>
        <v>184814.76</v>
      </c>
      <c r="J1085" s="27">
        <f t="shared" si="120"/>
        <v>3554.13</v>
      </c>
      <c r="K1085" s="27">
        <f t="shared" si="121"/>
        <v>184814.76</v>
      </c>
      <c r="L1085" s="28">
        <f t="shared" si="122"/>
        <v>0</v>
      </c>
    </row>
    <row r="1086" spans="1:12" ht="16.5">
      <c r="A1086" s="5" t="s">
        <v>2677</v>
      </c>
      <c r="B1086" s="6" t="s">
        <v>2678</v>
      </c>
      <c r="C1086" s="7" t="s">
        <v>2679</v>
      </c>
      <c r="D1086" s="6" t="s">
        <v>25</v>
      </c>
      <c r="E1086" s="6" t="s">
        <v>36</v>
      </c>
      <c r="F1086" s="8">
        <v>2</v>
      </c>
      <c r="G1086" s="8">
        <v>4455.6899999999996</v>
      </c>
      <c r="H1086" s="9">
        <f t="shared" si="125"/>
        <v>8911.3799999999992</v>
      </c>
      <c r="J1086" s="27">
        <f t="shared" si="120"/>
        <v>4455.6899999999996</v>
      </c>
      <c r="K1086" s="27">
        <f t="shared" si="121"/>
        <v>8911.3799999999992</v>
      </c>
      <c r="L1086" s="28">
        <f t="shared" si="122"/>
        <v>0</v>
      </c>
    </row>
    <row r="1087" spans="1:12" ht="16.5">
      <c r="A1087" s="5" t="s">
        <v>2680</v>
      </c>
      <c r="B1087" s="6" t="s">
        <v>2681</v>
      </c>
      <c r="C1087" s="7" t="s">
        <v>2682</v>
      </c>
      <c r="D1087" s="6" t="s">
        <v>25</v>
      </c>
      <c r="E1087" s="6" t="s">
        <v>36</v>
      </c>
      <c r="F1087" s="8">
        <v>30</v>
      </c>
      <c r="G1087" s="8">
        <v>7607.91</v>
      </c>
      <c r="H1087" s="9">
        <f t="shared" si="125"/>
        <v>228237.3</v>
      </c>
      <c r="J1087" s="27">
        <f t="shared" si="120"/>
        <v>7607.91</v>
      </c>
      <c r="K1087" s="27">
        <f t="shared" si="121"/>
        <v>228237.3</v>
      </c>
      <c r="L1087" s="28">
        <f t="shared" si="122"/>
        <v>0</v>
      </c>
    </row>
    <row r="1088" spans="1:12" ht="16.5">
      <c r="A1088" s="5" t="s">
        <v>2683</v>
      </c>
      <c r="B1088" s="6" t="s">
        <v>2684</v>
      </c>
      <c r="C1088" s="7" t="s">
        <v>2685</v>
      </c>
      <c r="D1088" s="6" t="s">
        <v>25</v>
      </c>
      <c r="E1088" s="6" t="s">
        <v>36</v>
      </c>
      <c r="F1088" s="8">
        <v>3</v>
      </c>
      <c r="G1088" s="8">
        <v>8345.52</v>
      </c>
      <c r="H1088" s="9">
        <f t="shared" si="125"/>
        <v>25036.560000000001</v>
      </c>
      <c r="J1088" s="27">
        <f t="shared" si="120"/>
        <v>8345.52</v>
      </c>
      <c r="K1088" s="27">
        <f t="shared" si="121"/>
        <v>25036.560000000001</v>
      </c>
      <c r="L1088" s="28">
        <f t="shared" si="122"/>
        <v>0</v>
      </c>
    </row>
    <row r="1089" spans="1:12" ht="16.5">
      <c r="A1089" s="5" t="s">
        <v>2686</v>
      </c>
      <c r="B1089" s="6" t="s">
        <v>2687</v>
      </c>
      <c r="C1089" s="7" t="s">
        <v>2688</v>
      </c>
      <c r="D1089" s="6" t="s">
        <v>25</v>
      </c>
      <c r="E1089" s="6" t="s">
        <v>36</v>
      </c>
      <c r="F1089" s="8">
        <v>2</v>
      </c>
      <c r="G1089" s="8">
        <v>9198.23</v>
      </c>
      <c r="H1089" s="9">
        <f t="shared" si="125"/>
        <v>18396.46</v>
      </c>
      <c r="J1089" s="27">
        <f t="shared" si="120"/>
        <v>9198.23</v>
      </c>
      <c r="K1089" s="27">
        <f t="shared" si="121"/>
        <v>18396.46</v>
      </c>
      <c r="L1089" s="28">
        <f t="shared" si="122"/>
        <v>0</v>
      </c>
    </row>
    <row r="1090" spans="1:12" ht="16.5">
      <c r="A1090" s="5" t="s">
        <v>2689</v>
      </c>
      <c r="B1090" s="6" t="s">
        <v>2690</v>
      </c>
      <c r="C1090" s="7" t="s">
        <v>2691</v>
      </c>
      <c r="D1090" s="6" t="s">
        <v>25</v>
      </c>
      <c r="E1090" s="6" t="s">
        <v>2692</v>
      </c>
      <c r="F1090" s="8">
        <v>1</v>
      </c>
      <c r="G1090" s="8">
        <v>5897.39</v>
      </c>
      <c r="H1090" s="9">
        <f t="shared" si="125"/>
        <v>5897.39</v>
      </c>
      <c r="J1090" s="27">
        <f t="shared" si="120"/>
        <v>5897.39</v>
      </c>
      <c r="K1090" s="27">
        <f t="shared" si="121"/>
        <v>5897.39</v>
      </c>
      <c r="L1090" s="28">
        <f t="shared" si="122"/>
        <v>0</v>
      </c>
    </row>
    <row r="1091" spans="1:12" ht="20.100000000000001" customHeight="1">
      <c r="A1091" s="3" t="s">
        <v>2693</v>
      </c>
      <c r="B1091" s="70" t="s">
        <v>2571</v>
      </c>
      <c r="C1091" s="70"/>
      <c r="D1091" s="70"/>
      <c r="E1091" s="70"/>
      <c r="F1091" s="70"/>
      <c r="G1091" s="70"/>
      <c r="H1091" s="4">
        <f>ROUND(SUM(H1092:H1092),2)</f>
        <v>326200</v>
      </c>
      <c r="J1091" s="36"/>
      <c r="K1091" s="36"/>
      <c r="L1091" s="35"/>
    </row>
    <row r="1092" spans="1:12" ht="16.5">
      <c r="A1092" s="5" t="s">
        <v>2694</v>
      </c>
      <c r="B1092" s="6" t="s">
        <v>2695</v>
      </c>
      <c r="C1092" s="7" t="s">
        <v>2696</v>
      </c>
      <c r="D1092" s="6" t="s">
        <v>25</v>
      </c>
      <c r="E1092" s="6" t="s">
        <v>36</v>
      </c>
      <c r="F1092" s="8">
        <v>2</v>
      </c>
      <c r="G1092" s="8">
        <v>163100</v>
      </c>
      <c r="H1092" s="9">
        <f>ROUND(ROUND(F1092,2)*ROUND(G1092,2),2)</f>
        <v>326200</v>
      </c>
      <c r="J1092" s="27">
        <f t="shared" si="120"/>
        <v>163100</v>
      </c>
      <c r="K1092" s="27">
        <f t="shared" si="121"/>
        <v>326200</v>
      </c>
      <c r="L1092" s="28">
        <f t="shared" si="122"/>
        <v>0</v>
      </c>
    </row>
    <row r="1093" spans="1:12" ht="20.100000000000001" customHeight="1">
      <c r="A1093" s="3" t="s">
        <v>2697</v>
      </c>
      <c r="B1093" s="70" t="s">
        <v>444</v>
      </c>
      <c r="C1093" s="70"/>
      <c r="D1093" s="70"/>
      <c r="E1093" s="70"/>
      <c r="F1093" s="70"/>
      <c r="G1093" s="70"/>
      <c r="H1093" s="4">
        <f>ROUND(SUM(H1094:H1101),2)</f>
        <v>1213679.29</v>
      </c>
      <c r="J1093" s="36"/>
      <c r="K1093" s="36"/>
      <c r="L1093" s="35"/>
    </row>
    <row r="1094" spans="1:12" ht="16.5">
      <c r="A1094" s="5" t="s">
        <v>2698</v>
      </c>
      <c r="B1094" s="6" t="s">
        <v>2699</v>
      </c>
      <c r="C1094" s="7" t="s">
        <v>2700</v>
      </c>
      <c r="D1094" s="6" t="s">
        <v>25</v>
      </c>
      <c r="E1094" s="6" t="s">
        <v>36</v>
      </c>
      <c r="F1094" s="8">
        <v>7</v>
      </c>
      <c r="G1094" s="8">
        <v>3999.99</v>
      </c>
      <c r="H1094" s="9">
        <f t="shared" ref="H1094:H1101" si="126">ROUND(ROUND(F1094,2)*ROUND(G1094,2),2)</f>
        <v>27999.93</v>
      </c>
      <c r="J1094" s="27">
        <f t="shared" si="120"/>
        <v>3999.99</v>
      </c>
      <c r="K1094" s="27">
        <f t="shared" si="121"/>
        <v>27999.93</v>
      </c>
      <c r="L1094" s="28">
        <f t="shared" si="122"/>
        <v>0</v>
      </c>
    </row>
    <row r="1095" spans="1:12" ht="16.5">
      <c r="A1095" s="5" t="s">
        <v>2701</v>
      </c>
      <c r="B1095" s="6" t="s">
        <v>2702</v>
      </c>
      <c r="C1095" s="7" t="s">
        <v>2703</v>
      </c>
      <c r="D1095" s="6" t="s">
        <v>25</v>
      </c>
      <c r="E1095" s="6" t="s">
        <v>36</v>
      </c>
      <c r="F1095" s="8">
        <v>1</v>
      </c>
      <c r="G1095" s="8">
        <v>83090.720000000001</v>
      </c>
      <c r="H1095" s="9">
        <f t="shared" si="126"/>
        <v>83090.720000000001</v>
      </c>
      <c r="J1095" s="27">
        <f t="shared" si="120"/>
        <v>83090.720000000001</v>
      </c>
      <c r="K1095" s="27">
        <f t="shared" si="121"/>
        <v>83090.720000000001</v>
      </c>
      <c r="L1095" s="28">
        <f t="shared" si="122"/>
        <v>0</v>
      </c>
    </row>
    <row r="1096" spans="1:12" ht="16.5">
      <c r="A1096" s="5" t="s">
        <v>2704</v>
      </c>
      <c r="B1096" s="6" t="s">
        <v>2705</v>
      </c>
      <c r="C1096" s="7" t="s">
        <v>2706</v>
      </c>
      <c r="D1096" s="6" t="s">
        <v>25</v>
      </c>
      <c r="E1096" s="6" t="s">
        <v>36</v>
      </c>
      <c r="F1096" s="8">
        <v>1</v>
      </c>
      <c r="G1096" s="8">
        <v>295200</v>
      </c>
      <c r="H1096" s="9">
        <f t="shared" si="126"/>
        <v>295200</v>
      </c>
      <c r="J1096" s="27">
        <f t="shared" si="120"/>
        <v>295200</v>
      </c>
      <c r="K1096" s="27">
        <f t="shared" si="121"/>
        <v>295200</v>
      </c>
      <c r="L1096" s="28">
        <f t="shared" si="122"/>
        <v>0</v>
      </c>
    </row>
    <row r="1097" spans="1:12" ht="24.75">
      <c r="A1097" s="5" t="s">
        <v>2707</v>
      </c>
      <c r="B1097" s="6" t="s">
        <v>2708</v>
      </c>
      <c r="C1097" s="7" t="s">
        <v>2709</v>
      </c>
      <c r="D1097" s="6" t="s">
        <v>25</v>
      </c>
      <c r="E1097" s="6" t="s">
        <v>36</v>
      </c>
      <c r="F1097" s="8">
        <v>2</v>
      </c>
      <c r="G1097" s="8">
        <v>14863.54</v>
      </c>
      <c r="H1097" s="9">
        <f t="shared" si="126"/>
        <v>29727.08</v>
      </c>
      <c r="J1097" s="27">
        <f t="shared" si="120"/>
        <v>14863.54</v>
      </c>
      <c r="K1097" s="27">
        <f t="shared" si="121"/>
        <v>29727.08</v>
      </c>
      <c r="L1097" s="28">
        <f t="shared" si="122"/>
        <v>0</v>
      </c>
    </row>
    <row r="1098" spans="1:12" ht="24.75">
      <c r="A1098" s="5" t="s">
        <v>2710</v>
      </c>
      <c r="B1098" s="6" t="s">
        <v>2711</v>
      </c>
      <c r="C1098" s="7" t="s">
        <v>2712</v>
      </c>
      <c r="D1098" s="6" t="s">
        <v>25</v>
      </c>
      <c r="E1098" s="6" t="s">
        <v>36</v>
      </c>
      <c r="F1098" s="8">
        <v>1</v>
      </c>
      <c r="G1098" s="8">
        <v>11874.9</v>
      </c>
      <c r="H1098" s="9">
        <f t="shared" si="126"/>
        <v>11874.9</v>
      </c>
      <c r="J1098" s="27">
        <f t="shared" si="120"/>
        <v>11874.9</v>
      </c>
      <c r="K1098" s="27">
        <f t="shared" si="121"/>
        <v>11874.9</v>
      </c>
      <c r="L1098" s="28">
        <f t="shared" si="122"/>
        <v>0</v>
      </c>
    </row>
    <row r="1099" spans="1:12" ht="16.5">
      <c r="A1099" s="5" t="s">
        <v>2713</v>
      </c>
      <c r="B1099" s="6" t="s">
        <v>2714</v>
      </c>
      <c r="C1099" s="7" t="s">
        <v>2715</v>
      </c>
      <c r="D1099" s="6" t="s">
        <v>25</v>
      </c>
      <c r="E1099" s="6" t="s">
        <v>36</v>
      </c>
      <c r="F1099" s="8">
        <v>256</v>
      </c>
      <c r="G1099" s="8">
        <v>680</v>
      </c>
      <c r="H1099" s="9">
        <f t="shared" si="126"/>
        <v>174080</v>
      </c>
      <c r="J1099" s="27">
        <f t="shared" si="120"/>
        <v>680</v>
      </c>
      <c r="K1099" s="27">
        <f t="shared" si="121"/>
        <v>174080</v>
      </c>
      <c r="L1099" s="28">
        <f t="shared" si="122"/>
        <v>0</v>
      </c>
    </row>
    <row r="1100" spans="1:12" ht="16.5">
      <c r="A1100" s="5" t="s">
        <v>2716</v>
      </c>
      <c r="B1100" s="6" t="s">
        <v>2717</v>
      </c>
      <c r="C1100" s="7" t="s">
        <v>2718</v>
      </c>
      <c r="D1100" s="6" t="s">
        <v>25</v>
      </c>
      <c r="E1100" s="6" t="s">
        <v>1073</v>
      </c>
      <c r="F1100" s="8">
        <v>1</v>
      </c>
      <c r="G1100" s="8">
        <v>589206.73</v>
      </c>
      <c r="H1100" s="9">
        <f t="shared" si="126"/>
        <v>589206.73</v>
      </c>
      <c r="J1100" s="27">
        <f t="shared" si="120"/>
        <v>589206.73</v>
      </c>
      <c r="K1100" s="27">
        <f t="shared" si="121"/>
        <v>589206.73</v>
      </c>
      <c r="L1100" s="28">
        <f t="shared" si="122"/>
        <v>0</v>
      </c>
    </row>
    <row r="1101" spans="1:12" ht="24.75">
      <c r="A1101" s="5" t="s">
        <v>2719</v>
      </c>
      <c r="B1101" s="6" t="s">
        <v>2720</v>
      </c>
      <c r="C1101" s="7" t="s">
        <v>2721</v>
      </c>
      <c r="D1101" s="6" t="s">
        <v>25</v>
      </c>
      <c r="E1101" s="6" t="s">
        <v>36</v>
      </c>
      <c r="F1101" s="8">
        <v>1</v>
      </c>
      <c r="G1101" s="8">
        <v>2499.9299999999998</v>
      </c>
      <c r="H1101" s="9">
        <f t="shared" si="126"/>
        <v>2499.9299999999998</v>
      </c>
      <c r="J1101" s="27">
        <f t="shared" si="120"/>
        <v>2499.9299999999998</v>
      </c>
      <c r="K1101" s="27">
        <f t="shared" si="121"/>
        <v>2499.9299999999998</v>
      </c>
      <c r="L1101" s="28">
        <f t="shared" si="122"/>
        <v>0</v>
      </c>
    </row>
    <row r="1102" spans="1:12" ht="20.100000000000001" customHeight="1">
      <c r="A1102" s="3" t="s">
        <v>2722</v>
      </c>
      <c r="B1102" s="70" t="s">
        <v>1560</v>
      </c>
      <c r="C1102" s="70"/>
      <c r="D1102" s="70"/>
      <c r="E1102" s="70"/>
      <c r="F1102" s="70"/>
      <c r="G1102" s="70"/>
      <c r="H1102" s="4">
        <f>ROUND(SUM(H1103:H1103),2)</f>
        <v>203551.24</v>
      </c>
      <c r="J1102" s="36"/>
      <c r="K1102" s="36"/>
      <c r="L1102" s="35"/>
    </row>
    <row r="1103" spans="1:12" ht="16.5">
      <c r="A1103" s="5" t="s">
        <v>2723</v>
      </c>
      <c r="B1103" s="6" t="s">
        <v>2724</v>
      </c>
      <c r="C1103" s="7" t="s">
        <v>2725</v>
      </c>
      <c r="D1103" s="6" t="s">
        <v>25</v>
      </c>
      <c r="E1103" s="6" t="s">
        <v>36</v>
      </c>
      <c r="F1103" s="8">
        <v>1</v>
      </c>
      <c r="G1103" s="8">
        <v>203551.24</v>
      </c>
      <c r="H1103" s="9">
        <f>ROUND(ROUND(F1103,2)*ROUND(G1103,2),2)</f>
        <v>203551.24</v>
      </c>
      <c r="J1103" s="27">
        <f t="shared" si="120"/>
        <v>203551.24</v>
      </c>
      <c r="K1103" s="27">
        <f t="shared" si="121"/>
        <v>203551.24</v>
      </c>
      <c r="L1103" s="28">
        <f t="shared" si="122"/>
        <v>0</v>
      </c>
    </row>
    <row r="1104" spans="1:12" ht="20.100000000000001" customHeight="1">
      <c r="A1104" s="3" t="s">
        <v>2726</v>
      </c>
      <c r="B1104" s="70" t="s">
        <v>2727</v>
      </c>
      <c r="C1104" s="73"/>
      <c r="D1104" s="73"/>
      <c r="E1104" s="73"/>
      <c r="F1104" s="73"/>
      <c r="G1104" s="73"/>
      <c r="H1104" s="50">
        <f>ROUND(SUM(H1105:H1105),2)</f>
        <v>43902</v>
      </c>
      <c r="J1104" s="36"/>
      <c r="K1104" s="36"/>
      <c r="L1104" s="35"/>
    </row>
    <row r="1105" spans="1:12" ht="16.5">
      <c r="A1105" s="5" t="s">
        <v>2728</v>
      </c>
      <c r="B1105" s="49" t="s">
        <v>2729</v>
      </c>
      <c r="C1105" s="51" t="s">
        <v>2730</v>
      </c>
      <c r="D1105" s="52" t="s">
        <v>25</v>
      </c>
      <c r="E1105" s="52" t="s">
        <v>42</v>
      </c>
      <c r="F1105" s="53">
        <v>2700</v>
      </c>
      <c r="G1105" s="53">
        <v>16.260000000000002</v>
      </c>
      <c r="H1105" s="54">
        <f>ROUND(ROUND(F1105,2)*ROUND(G1105,2),2)</f>
        <v>43902</v>
      </c>
      <c r="I1105" s="43"/>
      <c r="J1105" s="27">
        <f t="shared" ref="J1105" si="127">G1105-G1105*$J$4</f>
        <v>16.260000000000002</v>
      </c>
      <c r="K1105" s="27">
        <f t="shared" ref="K1105" si="128">ROUND(J1105*F1105,2)</f>
        <v>43902</v>
      </c>
      <c r="L1105" s="28">
        <f t="shared" ref="L1105" si="129">1-J1105/G1105</f>
        <v>0</v>
      </c>
    </row>
    <row r="1106" spans="1:12">
      <c r="A1106" s="37"/>
      <c r="B1106" s="38"/>
      <c r="C1106" s="39"/>
      <c r="D1106" s="38"/>
      <c r="E1106" s="38"/>
      <c r="F1106" s="40"/>
      <c r="G1106" s="40"/>
      <c r="H1106" s="48"/>
      <c r="I1106" s="43"/>
      <c r="J1106" s="41"/>
      <c r="K1106" s="41"/>
      <c r="L1106" s="42"/>
    </row>
    <row r="1107" spans="1:12" ht="15" customHeight="1">
      <c r="A1107" s="1"/>
      <c r="B1107" s="1"/>
      <c r="C1107" s="44"/>
      <c r="D1107" s="44"/>
      <c r="E1107" s="44"/>
      <c r="F1107" s="71" t="s">
        <v>2731</v>
      </c>
      <c r="G1107" s="71"/>
      <c r="H1107" s="55">
        <f>H1108+H1109</f>
        <v>3539837.52</v>
      </c>
      <c r="I1107" s="43"/>
      <c r="J1107" s="46" t="s">
        <v>2759</v>
      </c>
      <c r="K1107" s="47">
        <f>SUM(K10:K1105)</f>
        <v>16634716.44000004</v>
      </c>
      <c r="L1107" s="31">
        <f>1-K1107/VALOR_TOTAL</f>
        <v>-2.4424906541753444E-15</v>
      </c>
    </row>
    <row r="1108" spans="1:12" ht="15" customHeight="1">
      <c r="A1108" s="1"/>
      <c r="B1108" s="1"/>
      <c r="C1108" s="1"/>
      <c r="D1108" s="1"/>
      <c r="E1108" s="1"/>
      <c r="F1108" s="71" t="s">
        <v>2732</v>
      </c>
      <c r="G1108" s="71"/>
      <c r="H1108" s="45">
        <v>3117334.71</v>
      </c>
      <c r="J1108" s="29" t="s">
        <v>2760</v>
      </c>
      <c r="K1108" s="30">
        <f>ROUND((K1107-SUM(K1078:K1090)-K1092-SUM(K1094:K1101)-K1103)*K4,2)</f>
        <v>3117334.71</v>
      </c>
      <c r="L1108" s="31">
        <f>1-K1108/H1108</f>
        <v>0</v>
      </c>
    </row>
    <row r="1109" spans="1:12" ht="15" customHeight="1">
      <c r="A1109" s="1"/>
      <c r="B1109" s="1"/>
      <c r="C1109" s="1"/>
      <c r="D1109" s="1"/>
      <c r="E1109" s="1"/>
      <c r="F1109" s="71" t="s">
        <v>2733</v>
      </c>
      <c r="G1109" s="71"/>
      <c r="H1109" s="4">
        <v>422502.81</v>
      </c>
      <c r="J1109" s="29" t="s">
        <v>2761</v>
      </c>
      <c r="K1109" s="30">
        <f>ROUND((SUM(K1078:K1090)+K1092+SUM(K1094:K1101)+K1103)*L4,2)</f>
        <v>422502.81</v>
      </c>
      <c r="L1109" s="31">
        <f>1-K1109/H1109</f>
        <v>0</v>
      </c>
    </row>
    <row r="1110" spans="1:12" ht="15" customHeight="1">
      <c r="A1110" s="1"/>
      <c r="B1110" s="1"/>
      <c r="C1110" s="1"/>
      <c r="D1110" s="1"/>
      <c r="E1110" s="1"/>
      <c r="F1110" s="71" t="s">
        <v>2734</v>
      </c>
      <c r="G1110" s="71"/>
      <c r="H1110" s="4">
        <f>H10+H17+H46+H81+H111+H119+H159+H167+H482+H551+H769+H772+H819+H841+H860+H871+H944+H948+H954+H982+H994+H1039+H1041+H1045+H1076+H1104</f>
        <v>16634716.440000001</v>
      </c>
      <c r="J1110" s="32" t="s">
        <v>2762</v>
      </c>
      <c r="K1110" s="33">
        <f>TRUNC(K1107+K1108+K1109,2)</f>
        <v>20174553.960000001</v>
      </c>
      <c r="L1110" s="34">
        <f>1-K1110/H1111</f>
        <v>0</v>
      </c>
    </row>
    <row r="1111" spans="1:12" ht="15" customHeight="1">
      <c r="A1111" s="1"/>
      <c r="B1111" s="1"/>
      <c r="C1111" s="1"/>
      <c r="D1111" s="1"/>
      <c r="E1111" s="1"/>
      <c r="F1111" s="71" t="s">
        <v>2735</v>
      </c>
      <c r="G1111" s="71"/>
      <c r="H1111" s="4">
        <f>H1110+H1107</f>
        <v>20174553.960000001</v>
      </c>
    </row>
    <row r="1112" spans="1:12" ht="15" customHeight="1">
      <c r="A1112" s="72" t="s">
        <v>2736</v>
      </c>
      <c r="B1112" s="72"/>
      <c r="C1112" s="72"/>
      <c r="D1112" s="72"/>
      <c r="E1112" s="72"/>
      <c r="F1112" s="72"/>
      <c r="G1112" s="72"/>
      <c r="H1112" s="72"/>
    </row>
  </sheetData>
  <mergeCells count="149">
    <mergeCell ref="F1110:G1110"/>
    <mergeCell ref="F1111:G1111"/>
    <mergeCell ref="A1112:H1112"/>
    <mergeCell ref="B1102:G1102"/>
    <mergeCell ref="B1104:G1104"/>
    <mergeCell ref="F1107:G1107"/>
    <mergeCell ref="F1108:G1108"/>
    <mergeCell ref="F1109:G1109"/>
    <mergeCell ref="B1071:G1071"/>
    <mergeCell ref="B1076:G1076"/>
    <mergeCell ref="B1077:G1077"/>
    <mergeCell ref="B1091:G1091"/>
    <mergeCell ref="B1093:G1093"/>
    <mergeCell ref="B1045:G1045"/>
    <mergeCell ref="B1046:G1046"/>
    <mergeCell ref="B1054:G1054"/>
    <mergeCell ref="B1059:G1059"/>
    <mergeCell ref="B1066:G1066"/>
    <mergeCell ref="B1025:G1025"/>
    <mergeCell ref="B1030:G1030"/>
    <mergeCell ref="B1033:G1033"/>
    <mergeCell ref="B1039:G1039"/>
    <mergeCell ref="B1041:G1041"/>
    <mergeCell ref="B1007:G1007"/>
    <mergeCell ref="B1008:G1008"/>
    <mergeCell ref="B1016:G1016"/>
    <mergeCell ref="B1019:G1019"/>
    <mergeCell ref="B1024:G1024"/>
    <mergeCell ref="B982:G982"/>
    <mergeCell ref="B983:G983"/>
    <mergeCell ref="B992:G992"/>
    <mergeCell ref="B994:G994"/>
    <mergeCell ref="B995:G995"/>
    <mergeCell ref="B955:G955"/>
    <mergeCell ref="B957:G957"/>
    <mergeCell ref="B961:G961"/>
    <mergeCell ref="B972:G972"/>
    <mergeCell ref="B974:G974"/>
    <mergeCell ref="B944:G944"/>
    <mergeCell ref="B948:G948"/>
    <mergeCell ref="B949:G949"/>
    <mergeCell ref="B952:G952"/>
    <mergeCell ref="B954:G954"/>
    <mergeCell ref="B871:G871"/>
    <mergeCell ref="B872:G872"/>
    <mergeCell ref="B878:G878"/>
    <mergeCell ref="B886:G886"/>
    <mergeCell ref="B893:G893"/>
    <mergeCell ref="B842:G842"/>
    <mergeCell ref="B851:G851"/>
    <mergeCell ref="B860:G860"/>
    <mergeCell ref="B861:G861"/>
    <mergeCell ref="B867:G867"/>
    <mergeCell ref="B820:G820"/>
    <mergeCell ref="B832:G832"/>
    <mergeCell ref="B834:G834"/>
    <mergeCell ref="B836:G836"/>
    <mergeCell ref="B841:G841"/>
    <mergeCell ref="B773:G773"/>
    <mergeCell ref="B778:G778"/>
    <mergeCell ref="B792:G792"/>
    <mergeCell ref="B806:G806"/>
    <mergeCell ref="B819:G819"/>
    <mergeCell ref="B722:G722"/>
    <mergeCell ref="B731:G731"/>
    <mergeCell ref="B761:G761"/>
    <mergeCell ref="B769:G769"/>
    <mergeCell ref="B772:G772"/>
    <mergeCell ref="B657:G657"/>
    <mergeCell ref="B667:G667"/>
    <mergeCell ref="B710:G710"/>
    <mergeCell ref="B719:G719"/>
    <mergeCell ref="B721:G721"/>
    <mergeCell ref="B553:G553"/>
    <mergeCell ref="B566:G566"/>
    <mergeCell ref="B641:G641"/>
    <mergeCell ref="B646:G646"/>
    <mergeCell ref="B656:G656"/>
    <mergeCell ref="B528:G528"/>
    <mergeCell ref="B531:G531"/>
    <mergeCell ref="B537:G537"/>
    <mergeCell ref="B551:G551"/>
    <mergeCell ref="B552:G552"/>
    <mergeCell ref="B480:G480"/>
    <mergeCell ref="B482:G482"/>
    <mergeCell ref="B483:G483"/>
    <mergeCell ref="B498:G498"/>
    <mergeCell ref="B525:G525"/>
    <mergeCell ref="B414:G414"/>
    <mergeCell ref="B425:G425"/>
    <mergeCell ref="B434:G434"/>
    <mergeCell ref="B443:G443"/>
    <mergeCell ref="B457:G457"/>
    <mergeCell ref="B366:G366"/>
    <mergeCell ref="B376:G376"/>
    <mergeCell ref="B385:G385"/>
    <mergeCell ref="B395:G395"/>
    <mergeCell ref="B404:G404"/>
    <mergeCell ref="B317:G317"/>
    <mergeCell ref="B325:G325"/>
    <mergeCell ref="B334:G334"/>
    <mergeCell ref="B352:G352"/>
    <mergeCell ref="B355:G355"/>
    <mergeCell ref="B265:G265"/>
    <mergeCell ref="B278:G278"/>
    <mergeCell ref="B287:G287"/>
    <mergeCell ref="B296:G296"/>
    <mergeCell ref="B305:G305"/>
    <mergeCell ref="B237:G237"/>
    <mergeCell ref="B242:G242"/>
    <mergeCell ref="B246:G246"/>
    <mergeCell ref="B247:G247"/>
    <mergeCell ref="B256:G256"/>
    <mergeCell ref="B168:G168"/>
    <mergeCell ref="B192:G192"/>
    <mergeCell ref="B208:G208"/>
    <mergeCell ref="B221:G221"/>
    <mergeCell ref="B131:G131"/>
    <mergeCell ref="B144:G144"/>
    <mergeCell ref="B149:G149"/>
    <mergeCell ref="B153:G153"/>
    <mergeCell ref="B159:G159"/>
    <mergeCell ref="B111:G111"/>
    <mergeCell ref="B119:G119"/>
    <mergeCell ref="B120:G120"/>
    <mergeCell ref="B53:G53"/>
    <mergeCell ref="B67:G67"/>
    <mergeCell ref="B75:G75"/>
    <mergeCell ref="B81:G81"/>
    <mergeCell ref="B82:G82"/>
    <mergeCell ref="B167:G167"/>
    <mergeCell ref="B28:G28"/>
    <mergeCell ref="B44:G44"/>
    <mergeCell ref="B46:G46"/>
    <mergeCell ref="B47:G47"/>
    <mergeCell ref="B10:G10"/>
    <mergeCell ref="B17:G17"/>
    <mergeCell ref="B18:G18"/>
    <mergeCell ref="B93:G93"/>
    <mergeCell ref="B104:G104"/>
    <mergeCell ref="A1:H1"/>
    <mergeCell ref="A8:H8"/>
    <mergeCell ref="J1:L1"/>
    <mergeCell ref="J2:L2"/>
    <mergeCell ref="J5:L5"/>
    <mergeCell ref="J6:L6"/>
    <mergeCell ref="J7:L7"/>
    <mergeCell ref="J8:L8"/>
    <mergeCell ref="B20:G20"/>
  </mergeCells>
  <printOptions horizontalCentered="1"/>
  <pageMargins left="0.51181102362204722" right="0.51181102362204722" top="0.51181102362204722" bottom="0.51181102362204722" header="0" footer="0"/>
  <pageSetup paperSize="9" scale="80" orientation="portrait" r:id="rId1"/>
  <headerFooter>
    <oddFooter>&amp;L&amp;9&amp;A&amp;R&amp;9Página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DE PROPOSTAS</vt:lpstr>
      <vt:lpstr>'PLANILHA DE PROPOSTAS'!Titulos_de_impressao</vt:lpstr>
      <vt:lpstr>VALOR_TOTAL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2024-10-15T23:24:45Z</dcterms:created>
  <dcterms:modified xsi:type="dcterms:W3CDTF">2024-10-22T16:43:22Z</dcterms:modified>
</cp:coreProperties>
</file>